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7.06 - Autres projets de coopération\2. Parametrage Instruction demande d'aide\"/>
    </mc:Choice>
  </mc:AlternateContent>
  <bookViews>
    <workbookView xWindow="0" yWindow="0" windowWidth="28800" windowHeight="12330" tabRatio="857" firstSheet="5" activeTab="7"/>
  </bookViews>
  <sheets>
    <sheet name="Notice" sheetId="22" r:id="rId1"/>
    <sheet name="Synthèse dépenses bénéficiaire" sheetId="20" r:id="rId2"/>
    <sheet name="Devis" sheetId="24" r:id="rId3"/>
    <sheet name="Frais de personnel" sheetId="26" r:id="rId4"/>
    <sheet name="Frais réels" sheetId="27" r:id="rId5"/>
    <sheet name="Forfaitaires" sheetId="28" r:id="rId6"/>
    <sheet name="Synthèse dépenses SI" sheetId="21" r:id="rId7"/>
    <sheet name="Plafonds budgétaires indicatifs" sheetId="34" r:id="rId8"/>
    <sheet name="Instruction Devis" sheetId="29" r:id="rId9"/>
    <sheet name="Instruction Frais de personnel" sheetId="31" r:id="rId10"/>
    <sheet name="Instruction Frais réels" sheetId="32" r:id="rId11"/>
    <sheet name="Instruction Forfaitaires" sheetId="33" r:id="rId12"/>
    <sheet name="Listes" sheetId="2" state="hidden" r:id="rId13"/>
  </sheets>
  <definedNames>
    <definedName name="_xlnm._FilterDatabase" localSheetId="10" hidden="1">'Instruction Frais réels'!$A$5:$U$507</definedName>
    <definedName name="Salaire_chercheur">Listes!#REF!</definedName>
    <definedName name="Salaire_directeur">Listes!#REF!</definedName>
    <definedName name="Salaire_ingénieur">Listes!#REF!</definedName>
    <definedName name="Salaire_technicien">Listes!#REF!</definedName>
    <definedName name="_xlnm.Print_Area" localSheetId="1">'Synthèse dépenses bénéficiaire'!$A$1:$J$28</definedName>
    <definedName name="_xlnm.Print_Area" localSheetId="6">'Synthèse dépenses SI'!$B$1:$G$49</definedName>
  </definedNames>
  <calcPr calcId="162913" concurrentCalc="0"/>
</workbook>
</file>

<file path=xl/calcChain.xml><?xml version="1.0" encoding="utf-8"?>
<calcChain xmlns="http://schemas.openxmlformats.org/spreadsheetml/2006/main">
  <c r="K32" i="21" l="1"/>
  <c r="K31" i="21"/>
  <c r="B8" i="32"/>
  <c r="C8" i="32"/>
  <c r="D8" i="32"/>
  <c r="B9" i="32"/>
  <c r="C9" i="32"/>
  <c r="D9" i="32"/>
  <c r="B10" i="32"/>
  <c r="C10" i="32"/>
  <c r="D10" i="32"/>
  <c r="B11" i="32"/>
  <c r="C11" i="32"/>
  <c r="D11" i="32"/>
  <c r="B12" i="32"/>
  <c r="C12" i="32"/>
  <c r="D12" i="32"/>
  <c r="B13" i="32"/>
  <c r="C13" i="32"/>
  <c r="D13" i="32"/>
  <c r="B14" i="32"/>
  <c r="C14" i="32"/>
  <c r="D14" i="32"/>
  <c r="B15" i="32"/>
  <c r="C15" i="32"/>
  <c r="D15" i="32"/>
  <c r="B16" i="32"/>
  <c r="C16" i="32"/>
  <c r="D16" i="32"/>
  <c r="B17" i="32"/>
  <c r="C17" i="32"/>
  <c r="D17" i="32"/>
  <c r="B18" i="32"/>
  <c r="C18" i="32"/>
  <c r="D18" i="32"/>
  <c r="B19" i="32"/>
  <c r="C19" i="32"/>
  <c r="D19" i="32"/>
  <c r="B20" i="32"/>
  <c r="C20" i="32"/>
  <c r="D20" i="32"/>
  <c r="B21" i="32"/>
  <c r="C21" i="32"/>
  <c r="D21" i="32"/>
  <c r="B22" i="32"/>
  <c r="C22" i="32"/>
  <c r="D22" i="32"/>
  <c r="B23" i="32"/>
  <c r="C23" i="32"/>
  <c r="D23" i="32"/>
  <c r="B24" i="32"/>
  <c r="C24" i="32"/>
  <c r="D24" i="32"/>
  <c r="B25" i="32"/>
  <c r="C25" i="32"/>
  <c r="D25" i="32"/>
  <c r="B26" i="32"/>
  <c r="C26" i="32"/>
  <c r="D26" i="32"/>
  <c r="B27" i="32"/>
  <c r="C27" i="32"/>
  <c r="D27" i="32"/>
  <c r="B28" i="32"/>
  <c r="C28" i="32"/>
  <c r="D28" i="32"/>
  <c r="B29" i="32"/>
  <c r="C29" i="32"/>
  <c r="D29" i="32"/>
  <c r="B30" i="32"/>
  <c r="C30" i="32"/>
  <c r="D30" i="32"/>
  <c r="B31" i="32"/>
  <c r="C31" i="32"/>
  <c r="D31" i="32"/>
  <c r="B32" i="32"/>
  <c r="C32" i="32"/>
  <c r="D32" i="32"/>
  <c r="B33" i="32"/>
  <c r="C33" i="32"/>
  <c r="D33" i="32"/>
  <c r="B34" i="32"/>
  <c r="C34" i="32"/>
  <c r="D34" i="32"/>
  <c r="B35" i="32"/>
  <c r="C35" i="32"/>
  <c r="D35" i="32"/>
  <c r="B36" i="32"/>
  <c r="C36" i="32"/>
  <c r="D36" i="32"/>
  <c r="B37" i="32"/>
  <c r="C37" i="32"/>
  <c r="D37" i="32"/>
  <c r="B38" i="32"/>
  <c r="C38" i="32"/>
  <c r="D38" i="32"/>
  <c r="B39" i="32"/>
  <c r="C39" i="32"/>
  <c r="D39" i="32"/>
  <c r="B40" i="32"/>
  <c r="C40" i="32"/>
  <c r="D40" i="32"/>
  <c r="B41" i="32"/>
  <c r="C41" i="32"/>
  <c r="D41" i="32"/>
  <c r="B42" i="32"/>
  <c r="C42" i="32"/>
  <c r="D42" i="32"/>
  <c r="B43" i="32"/>
  <c r="C43" i="32"/>
  <c r="D43" i="32"/>
  <c r="B44" i="32"/>
  <c r="C44" i="32"/>
  <c r="D44" i="32"/>
  <c r="B45" i="32"/>
  <c r="C45" i="32"/>
  <c r="D45" i="32"/>
  <c r="B46" i="32"/>
  <c r="C46" i="32"/>
  <c r="D46" i="32"/>
  <c r="B47" i="32"/>
  <c r="C47" i="32"/>
  <c r="D47" i="32"/>
  <c r="B48" i="32"/>
  <c r="C48" i="32"/>
  <c r="D48" i="32"/>
  <c r="B49" i="32"/>
  <c r="C49" i="32"/>
  <c r="D49" i="32"/>
  <c r="B50" i="32"/>
  <c r="C50" i="32"/>
  <c r="D50" i="32"/>
  <c r="B51" i="32"/>
  <c r="C51" i="32"/>
  <c r="D51" i="32"/>
  <c r="B52" i="32"/>
  <c r="C52" i="32"/>
  <c r="D52" i="32"/>
  <c r="B53" i="32"/>
  <c r="C53" i="32"/>
  <c r="D53" i="32"/>
  <c r="B54" i="32"/>
  <c r="C54" i="32"/>
  <c r="D54" i="32"/>
  <c r="B55" i="32"/>
  <c r="C55" i="32"/>
  <c r="D55" i="32"/>
  <c r="B56" i="32"/>
  <c r="C56" i="32"/>
  <c r="D56" i="32"/>
  <c r="B57" i="32"/>
  <c r="C57" i="32"/>
  <c r="D57" i="32"/>
  <c r="B58" i="32"/>
  <c r="C58" i="32"/>
  <c r="D58" i="32"/>
  <c r="B59" i="32"/>
  <c r="C59" i="32"/>
  <c r="D59" i="32"/>
  <c r="B60" i="32"/>
  <c r="C60" i="32"/>
  <c r="D60" i="32"/>
  <c r="B61" i="32"/>
  <c r="C61" i="32"/>
  <c r="D61" i="32"/>
  <c r="B62" i="32"/>
  <c r="C62" i="32"/>
  <c r="D62" i="32"/>
  <c r="B63" i="32"/>
  <c r="C63" i="32"/>
  <c r="D63" i="32"/>
  <c r="B64" i="32"/>
  <c r="C64" i="32"/>
  <c r="D64" i="32"/>
  <c r="B65" i="32"/>
  <c r="C65" i="32"/>
  <c r="D65" i="32"/>
  <c r="B66" i="32"/>
  <c r="C66" i="32"/>
  <c r="D66" i="32"/>
  <c r="B67" i="32"/>
  <c r="C67" i="32"/>
  <c r="D67" i="32"/>
  <c r="B68" i="32"/>
  <c r="C68" i="32"/>
  <c r="D68" i="32"/>
  <c r="B69" i="32"/>
  <c r="C69" i="32"/>
  <c r="D69" i="32"/>
  <c r="B70" i="32"/>
  <c r="C70" i="32"/>
  <c r="D70" i="32"/>
  <c r="B71" i="32"/>
  <c r="C71" i="32"/>
  <c r="D71" i="32"/>
  <c r="B72" i="32"/>
  <c r="C72" i="32"/>
  <c r="D72" i="32"/>
  <c r="B73" i="32"/>
  <c r="C73" i="32"/>
  <c r="D73" i="32"/>
  <c r="B74" i="32"/>
  <c r="C74" i="32"/>
  <c r="D74" i="32"/>
  <c r="B75" i="32"/>
  <c r="C75" i="32"/>
  <c r="D75" i="32"/>
  <c r="B76" i="32"/>
  <c r="C76" i="32"/>
  <c r="D76" i="32"/>
  <c r="B77" i="32"/>
  <c r="C77" i="32"/>
  <c r="D77" i="32"/>
  <c r="B78" i="32"/>
  <c r="C78" i="32"/>
  <c r="D78" i="32"/>
  <c r="B79" i="32"/>
  <c r="C79" i="32"/>
  <c r="D79" i="32"/>
  <c r="B80" i="32"/>
  <c r="C80" i="32"/>
  <c r="D80" i="32"/>
  <c r="B81" i="32"/>
  <c r="C81" i="32"/>
  <c r="D81" i="32"/>
  <c r="B82" i="32"/>
  <c r="C82" i="32"/>
  <c r="D82" i="32"/>
  <c r="B83" i="32"/>
  <c r="C83" i="32"/>
  <c r="D83" i="32"/>
  <c r="B84" i="32"/>
  <c r="C84" i="32"/>
  <c r="D84" i="32"/>
  <c r="B85" i="32"/>
  <c r="C85" i="32"/>
  <c r="D85" i="32"/>
  <c r="B86" i="32"/>
  <c r="C86" i="32"/>
  <c r="D86" i="32"/>
  <c r="B87" i="32"/>
  <c r="C87" i="32"/>
  <c r="D87" i="32"/>
  <c r="B88" i="32"/>
  <c r="C88" i="32"/>
  <c r="D88" i="32"/>
  <c r="B89" i="32"/>
  <c r="C89" i="32"/>
  <c r="D89" i="32"/>
  <c r="B90" i="32"/>
  <c r="C90" i="32"/>
  <c r="D90" i="32"/>
  <c r="B91" i="32"/>
  <c r="C91" i="32"/>
  <c r="D91" i="32"/>
  <c r="B92" i="32"/>
  <c r="C92" i="32"/>
  <c r="D92" i="32"/>
  <c r="B93" i="32"/>
  <c r="C93" i="32"/>
  <c r="D93" i="32"/>
  <c r="B94" i="32"/>
  <c r="C94" i="32"/>
  <c r="D94" i="32"/>
  <c r="B95" i="32"/>
  <c r="C95" i="32"/>
  <c r="D95" i="32"/>
  <c r="B96" i="32"/>
  <c r="C96" i="32"/>
  <c r="D96" i="32"/>
  <c r="B97" i="32"/>
  <c r="C97" i="32"/>
  <c r="D97" i="32"/>
  <c r="B98" i="32"/>
  <c r="C98" i="32"/>
  <c r="D98" i="32"/>
  <c r="B99" i="32"/>
  <c r="C99" i="32"/>
  <c r="D99" i="32"/>
  <c r="B100" i="32"/>
  <c r="C100" i="32"/>
  <c r="D100" i="32"/>
  <c r="B101" i="32"/>
  <c r="C101" i="32"/>
  <c r="D101" i="32"/>
  <c r="B102" i="32"/>
  <c r="C102" i="32"/>
  <c r="D102" i="32"/>
  <c r="B103" i="32"/>
  <c r="C103" i="32"/>
  <c r="D103" i="32"/>
  <c r="B104" i="32"/>
  <c r="C104" i="32"/>
  <c r="D104" i="32"/>
  <c r="B105" i="32"/>
  <c r="C105" i="32"/>
  <c r="D105" i="32"/>
  <c r="B106" i="32"/>
  <c r="C106" i="32"/>
  <c r="D106" i="32"/>
  <c r="B107" i="32"/>
  <c r="C107" i="32"/>
  <c r="D107" i="32"/>
  <c r="B108" i="32"/>
  <c r="C108" i="32"/>
  <c r="D108" i="32"/>
  <c r="B109" i="32"/>
  <c r="C109" i="32"/>
  <c r="D109" i="32"/>
  <c r="B110" i="32"/>
  <c r="C110" i="32"/>
  <c r="D110" i="32"/>
  <c r="B111" i="32"/>
  <c r="C111" i="32"/>
  <c r="D111" i="32"/>
  <c r="B112" i="32"/>
  <c r="C112" i="32"/>
  <c r="D112" i="32"/>
  <c r="B113" i="32"/>
  <c r="C113" i="32"/>
  <c r="D113" i="32"/>
  <c r="B114" i="32"/>
  <c r="C114" i="32"/>
  <c r="D114" i="32"/>
  <c r="B115" i="32"/>
  <c r="C115" i="32"/>
  <c r="D115" i="32"/>
  <c r="B116" i="32"/>
  <c r="C116" i="32"/>
  <c r="D116" i="32"/>
  <c r="B117" i="32"/>
  <c r="C117" i="32"/>
  <c r="D117" i="32"/>
  <c r="B118" i="32"/>
  <c r="C118" i="32"/>
  <c r="D118" i="32"/>
  <c r="B119" i="32"/>
  <c r="C119" i="32"/>
  <c r="D119" i="32"/>
  <c r="B120" i="32"/>
  <c r="C120" i="32"/>
  <c r="D120" i="32"/>
  <c r="B121" i="32"/>
  <c r="C121" i="32"/>
  <c r="D121" i="32"/>
  <c r="B122" i="32"/>
  <c r="C122" i="32"/>
  <c r="D122" i="32"/>
  <c r="B123" i="32"/>
  <c r="C123" i="32"/>
  <c r="D123" i="32"/>
  <c r="B124" i="32"/>
  <c r="C124" i="32"/>
  <c r="D124" i="32"/>
  <c r="B125" i="32"/>
  <c r="C125" i="32"/>
  <c r="D125" i="32"/>
  <c r="B126" i="32"/>
  <c r="C126" i="32"/>
  <c r="D126" i="32"/>
  <c r="B127" i="32"/>
  <c r="C127" i="32"/>
  <c r="D127" i="32"/>
  <c r="B128" i="32"/>
  <c r="C128" i="32"/>
  <c r="D128" i="32"/>
  <c r="B129" i="32"/>
  <c r="C129" i="32"/>
  <c r="D129" i="32"/>
  <c r="B130" i="32"/>
  <c r="C130" i="32"/>
  <c r="D130" i="32"/>
  <c r="B131" i="32"/>
  <c r="C131" i="32"/>
  <c r="D131" i="32"/>
  <c r="B132" i="32"/>
  <c r="C132" i="32"/>
  <c r="D132" i="32"/>
  <c r="B133" i="32"/>
  <c r="C133" i="32"/>
  <c r="D133" i="32"/>
  <c r="B134" i="32"/>
  <c r="C134" i="32"/>
  <c r="D134" i="32"/>
  <c r="B135" i="32"/>
  <c r="C135" i="32"/>
  <c r="D135" i="32"/>
  <c r="B136" i="32"/>
  <c r="C136" i="32"/>
  <c r="D136" i="32"/>
  <c r="B137" i="32"/>
  <c r="C137" i="32"/>
  <c r="D137" i="32"/>
  <c r="B138" i="32"/>
  <c r="C138" i="32"/>
  <c r="D138" i="32"/>
  <c r="B139" i="32"/>
  <c r="C139" i="32"/>
  <c r="D139" i="32"/>
  <c r="B140" i="32"/>
  <c r="C140" i="32"/>
  <c r="D140" i="32"/>
  <c r="B141" i="32"/>
  <c r="C141" i="32"/>
  <c r="D141" i="32"/>
  <c r="B142" i="32"/>
  <c r="C142" i="32"/>
  <c r="D142" i="32"/>
  <c r="B143" i="32"/>
  <c r="C143" i="32"/>
  <c r="D143" i="32"/>
  <c r="B144" i="32"/>
  <c r="C144" i="32"/>
  <c r="D144" i="32"/>
  <c r="B145" i="32"/>
  <c r="C145" i="32"/>
  <c r="D145" i="32"/>
  <c r="B146" i="32"/>
  <c r="C146" i="32"/>
  <c r="D146" i="32"/>
  <c r="B147" i="32"/>
  <c r="C147" i="32"/>
  <c r="D147" i="32"/>
  <c r="B148" i="32"/>
  <c r="C148" i="32"/>
  <c r="D148" i="32"/>
  <c r="B149" i="32"/>
  <c r="C149" i="32"/>
  <c r="D149" i="32"/>
  <c r="B150" i="32"/>
  <c r="C150" i="32"/>
  <c r="D150" i="32"/>
  <c r="B151" i="32"/>
  <c r="C151" i="32"/>
  <c r="D151" i="32"/>
  <c r="B152" i="32"/>
  <c r="C152" i="32"/>
  <c r="D152" i="32"/>
  <c r="B153" i="32"/>
  <c r="C153" i="32"/>
  <c r="D153" i="32"/>
  <c r="B154" i="32"/>
  <c r="C154" i="32"/>
  <c r="D154" i="32"/>
  <c r="B155" i="32"/>
  <c r="C155" i="32"/>
  <c r="D155" i="32"/>
  <c r="B156" i="32"/>
  <c r="C156" i="32"/>
  <c r="D156" i="32"/>
  <c r="B157" i="32"/>
  <c r="C157" i="32"/>
  <c r="D157" i="32"/>
  <c r="B158" i="32"/>
  <c r="C158" i="32"/>
  <c r="D158" i="32"/>
  <c r="B159" i="32"/>
  <c r="C159" i="32"/>
  <c r="D159" i="32"/>
  <c r="B160" i="32"/>
  <c r="C160" i="32"/>
  <c r="D160" i="32"/>
  <c r="B161" i="32"/>
  <c r="C161" i="32"/>
  <c r="D161" i="32"/>
  <c r="B162" i="32"/>
  <c r="C162" i="32"/>
  <c r="D162" i="32"/>
  <c r="B163" i="32"/>
  <c r="C163" i="32"/>
  <c r="D163" i="32"/>
  <c r="B164" i="32"/>
  <c r="C164" i="32"/>
  <c r="D164" i="32"/>
  <c r="B165" i="32"/>
  <c r="C165" i="32"/>
  <c r="D165" i="32"/>
  <c r="B166" i="32"/>
  <c r="C166" i="32"/>
  <c r="D166" i="32"/>
  <c r="B167" i="32"/>
  <c r="C167" i="32"/>
  <c r="D167" i="32"/>
  <c r="B168" i="32"/>
  <c r="C168" i="32"/>
  <c r="D168" i="32"/>
  <c r="B169" i="32"/>
  <c r="C169" i="32"/>
  <c r="D169" i="32"/>
  <c r="B170" i="32"/>
  <c r="C170" i="32"/>
  <c r="D170" i="32"/>
  <c r="B171" i="32"/>
  <c r="C171" i="32"/>
  <c r="D171" i="32"/>
  <c r="B172" i="32"/>
  <c r="C172" i="32"/>
  <c r="D172" i="32"/>
  <c r="B173" i="32"/>
  <c r="C173" i="32"/>
  <c r="D173" i="32"/>
  <c r="B174" i="32"/>
  <c r="C174" i="32"/>
  <c r="D174" i="32"/>
  <c r="B175" i="32"/>
  <c r="C175" i="32"/>
  <c r="D175" i="32"/>
  <c r="B176" i="32"/>
  <c r="C176" i="32"/>
  <c r="D176" i="32"/>
  <c r="B177" i="32"/>
  <c r="C177" i="32"/>
  <c r="D177" i="32"/>
  <c r="B178" i="32"/>
  <c r="C178" i="32"/>
  <c r="D178" i="32"/>
  <c r="B179" i="32"/>
  <c r="C179" i="32"/>
  <c r="D179" i="32"/>
  <c r="B180" i="32"/>
  <c r="C180" i="32"/>
  <c r="D180" i="32"/>
  <c r="B181" i="32"/>
  <c r="C181" i="32"/>
  <c r="D181" i="32"/>
  <c r="B182" i="32"/>
  <c r="C182" i="32"/>
  <c r="D182" i="32"/>
  <c r="B183" i="32"/>
  <c r="C183" i="32"/>
  <c r="D183" i="32"/>
  <c r="B184" i="32"/>
  <c r="C184" i="32"/>
  <c r="D184" i="32"/>
  <c r="B185" i="32"/>
  <c r="C185" i="32"/>
  <c r="D185" i="32"/>
  <c r="B186" i="32"/>
  <c r="C186" i="32"/>
  <c r="D186" i="32"/>
  <c r="B187" i="32"/>
  <c r="C187" i="32"/>
  <c r="D187" i="32"/>
  <c r="B188" i="32"/>
  <c r="C188" i="32"/>
  <c r="D188" i="32"/>
  <c r="B189" i="32"/>
  <c r="C189" i="32"/>
  <c r="D189" i="32"/>
  <c r="B190" i="32"/>
  <c r="C190" i="32"/>
  <c r="D190" i="32"/>
  <c r="B191" i="32"/>
  <c r="C191" i="32"/>
  <c r="D191" i="32"/>
  <c r="B192" i="32"/>
  <c r="C192" i="32"/>
  <c r="D192" i="32"/>
  <c r="B193" i="32"/>
  <c r="C193" i="32"/>
  <c r="D193" i="32"/>
  <c r="B194" i="32"/>
  <c r="C194" i="32"/>
  <c r="D194" i="32"/>
  <c r="B195" i="32"/>
  <c r="C195" i="32"/>
  <c r="D195" i="32"/>
  <c r="B196" i="32"/>
  <c r="C196" i="32"/>
  <c r="D196" i="32"/>
  <c r="B197" i="32"/>
  <c r="C197" i="32"/>
  <c r="D197" i="32"/>
  <c r="B198" i="32"/>
  <c r="C198" i="32"/>
  <c r="D198" i="32"/>
  <c r="B199" i="32"/>
  <c r="C199" i="32"/>
  <c r="D199" i="32"/>
  <c r="B200" i="32"/>
  <c r="C200" i="32"/>
  <c r="D200" i="32"/>
  <c r="B201" i="32"/>
  <c r="C201" i="32"/>
  <c r="D201" i="32"/>
  <c r="B202" i="32"/>
  <c r="C202" i="32"/>
  <c r="D202" i="32"/>
  <c r="B203" i="32"/>
  <c r="C203" i="32"/>
  <c r="D203" i="32"/>
  <c r="B204" i="32"/>
  <c r="C204" i="32"/>
  <c r="D204" i="32"/>
  <c r="B205" i="32"/>
  <c r="C205" i="32"/>
  <c r="D205" i="32"/>
  <c r="B206" i="32"/>
  <c r="C206" i="32"/>
  <c r="D206" i="32"/>
  <c r="B207" i="32"/>
  <c r="C207" i="32"/>
  <c r="D207" i="32"/>
  <c r="B208" i="32"/>
  <c r="C208" i="32"/>
  <c r="D208" i="32"/>
  <c r="B209" i="32"/>
  <c r="C209" i="32"/>
  <c r="D209" i="32"/>
  <c r="B210" i="32"/>
  <c r="C210" i="32"/>
  <c r="D210" i="32"/>
  <c r="B211" i="32"/>
  <c r="C211" i="32"/>
  <c r="D211" i="32"/>
  <c r="B212" i="32"/>
  <c r="C212" i="32"/>
  <c r="D212" i="32"/>
  <c r="B213" i="32"/>
  <c r="C213" i="32"/>
  <c r="D213" i="32"/>
  <c r="B214" i="32"/>
  <c r="C214" i="32"/>
  <c r="D214" i="32"/>
  <c r="B215" i="32"/>
  <c r="C215" i="32"/>
  <c r="D215" i="32"/>
  <c r="B216" i="32"/>
  <c r="C216" i="32"/>
  <c r="D216" i="32"/>
  <c r="B217" i="32"/>
  <c r="C217" i="32"/>
  <c r="D217" i="32"/>
  <c r="B218" i="32"/>
  <c r="C218" i="32"/>
  <c r="D218" i="32"/>
  <c r="B219" i="32"/>
  <c r="C219" i="32"/>
  <c r="D219" i="32"/>
  <c r="B220" i="32"/>
  <c r="C220" i="32"/>
  <c r="D220" i="32"/>
  <c r="B221" i="32"/>
  <c r="C221" i="32"/>
  <c r="D221" i="32"/>
  <c r="B222" i="32"/>
  <c r="C222" i="32"/>
  <c r="D222" i="32"/>
  <c r="B223" i="32"/>
  <c r="C223" i="32"/>
  <c r="D223" i="32"/>
  <c r="B224" i="32"/>
  <c r="C224" i="32"/>
  <c r="D224" i="32"/>
  <c r="B225" i="32"/>
  <c r="C225" i="32"/>
  <c r="D225" i="32"/>
  <c r="B226" i="32"/>
  <c r="C226" i="32"/>
  <c r="D226" i="32"/>
  <c r="B227" i="32"/>
  <c r="C227" i="32"/>
  <c r="D227" i="32"/>
  <c r="B228" i="32"/>
  <c r="C228" i="32"/>
  <c r="D228" i="32"/>
  <c r="B229" i="32"/>
  <c r="C229" i="32"/>
  <c r="D229" i="32"/>
  <c r="B230" i="32"/>
  <c r="C230" i="32"/>
  <c r="D230" i="32"/>
  <c r="B231" i="32"/>
  <c r="C231" i="32"/>
  <c r="D231" i="32"/>
  <c r="B232" i="32"/>
  <c r="C232" i="32"/>
  <c r="D232" i="32"/>
  <c r="B233" i="32"/>
  <c r="C233" i="32"/>
  <c r="D233" i="32"/>
  <c r="B234" i="32"/>
  <c r="C234" i="32"/>
  <c r="D234" i="32"/>
  <c r="B235" i="32"/>
  <c r="C235" i="32"/>
  <c r="D235" i="32"/>
  <c r="B236" i="32"/>
  <c r="C236" i="32"/>
  <c r="D236" i="32"/>
  <c r="B237" i="32"/>
  <c r="C237" i="32"/>
  <c r="D237" i="32"/>
  <c r="B238" i="32"/>
  <c r="C238" i="32"/>
  <c r="D238" i="32"/>
  <c r="B239" i="32"/>
  <c r="C239" i="32"/>
  <c r="D239" i="32"/>
  <c r="B240" i="32"/>
  <c r="C240" i="32"/>
  <c r="D240" i="32"/>
  <c r="B241" i="32"/>
  <c r="C241" i="32"/>
  <c r="D241" i="32"/>
  <c r="B242" i="32"/>
  <c r="C242" i="32"/>
  <c r="D242" i="32"/>
  <c r="B243" i="32"/>
  <c r="C243" i="32"/>
  <c r="D243" i="32"/>
  <c r="B244" i="32"/>
  <c r="C244" i="32"/>
  <c r="D244" i="32"/>
  <c r="B245" i="32"/>
  <c r="C245" i="32"/>
  <c r="D245" i="32"/>
  <c r="B246" i="32"/>
  <c r="C246" i="32"/>
  <c r="D246" i="32"/>
  <c r="B247" i="32"/>
  <c r="C247" i="32"/>
  <c r="D247" i="32"/>
  <c r="B248" i="32"/>
  <c r="C248" i="32"/>
  <c r="D248" i="32"/>
  <c r="B249" i="32"/>
  <c r="C249" i="32"/>
  <c r="D249" i="32"/>
  <c r="B250" i="32"/>
  <c r="C250" i="32"/>
  <c r="D250" i="32"/>
  <c r="B251" i="32"/>
  <c r="C251" i="32"/>
  <c r="D251" i="32"/>
  <c r="B252" i="32"/>
  <c r="C252" i="32"/>
  <c r="D252" i="32"/>
  <c r="B253" i="32"/>
  <c r="C253" i="32"/>
  <c r="D253" i="32"/>
  <c r="B254" i="32"/>
  <c r="C254" i="32"/>
  <c r="D254" i="32"/>
  <c r="B255" i="32"/>
  <c r="C255" i="32"/>
  <c r="D255" i="32"/>
  <c r="B256" i="32"/>
  <c r="C256" i="32"/>
  <c r="D256" i="32"/>
  <c r="B257" i="32"/>
  <c r="C257" i="32"/>
  <c r="D257" i="32"/>
  <c r="B258" i="32"/>
  <c r="C258" i="32"/>
  <c r="D258" i="32"/>
  <c r="B259" i="32"/>
  <c r="C259" i="32"/>
  <c r="D259" i="32"/>
  <c r="B260" i="32"/>
  <c r="C260" i="32"/>
  <c r="D260" i="32"/>
  <c r="B261" i="32"/>
  <c r="C261" i="32"/>
  <c r="D261" i="32"/>
  <c r="B262" i="32"/>
  <c r="C262" i="32"/>
  <c r="D262" i="32"/>
  <c r="B263" i="32"/>
  <c r="C263" i="32"/>
  <c r="D263" i="32"/>
  <c r="B264" i="32"/>
  <c r="C264" i="32"/>
  <c r="D264" i="32"/>
  <c r="B265" i="32"/>
  <c r="C265" i="32"/>
  <c r="D265" i="32"/>
  <c r="B266" i="32"/>
  <c r="C266" i="32"/>
  <c r="D266" i="32"/>
  <c r="B267" i="32"/>
  <c r="C267" i="32"/>
  <c r="D267" i="32"/>
  <c r="B268" i="32"/>
  <c r="C268" i="32"/>
  <c r="D268" i="32"/>
  <c r="B269" i="32"/>
  <c r="C269" i="32"/>
  <c r="D269" i="32"/>
  <c r="B270" i="32"/>
  <c r="C270" i="32"/>
  <c r="D270" i="32"/>
  <c r="B271" i="32"/>
  <c r="C271" i="32"/>
  <c r="D271" i="32"/>
  <c r="B272" i="32"/>
  <c r="C272" i="32"/>
  <c r="D272" i="32"/>
  <c r="B273" i="32"/>
  <c r="C273" i="32"/>
  <c r="D273" i="32"/>
  <c r="B274" i="32"/>
  <c r="C274" i="32"/>
  <c r="D274" i="32"/>
  <c r="B275" i="32"/>
  <c r="C275" i="32"/>
  <c r="D275" i="32"/>
  <c r="B276" i="32"/>
  <c r="C276" i="32"/>
  <c r="D276" i="32"/>
  <c r="B277" i="32"/>
  <c r="C277" i="32"/>
  <c r="D277" i="32"/>
  <c r="B278" i="32"/>
  <c r="C278" i="32"/>
  <c r="D278" i="32"/>
  <c r="B279" i="32"/>
  <c r="C279" i="32"/>
  <c r="D279" i="32"/>
  <c r="B280" i="32"/>
  <c r="C280" i="32"/>
  <c r="D280" i="32"/>
  <c r="B281" i="32"/>
  <c r="C281" i="32"/>
  <c r="D281" i="32"/>
  <c r="B282" i="32"/>
  <c r="C282" i="32"/>
  <c r="D282" i="32"/>
  <c r="B283" i="32"/>
  <c r="C283" i="32"/>
  <c r="D283" i="32"/>
  <c r="B284" i="32"/>
  <c r="C284" i="32"/>
  <c r="D284" i="32"/>
  <c r="B285" i="32"/>
  <c r="C285" i="32"/>
  <c r="D285" i="32"/>
  <c r="B286" i="32"/>
  <c r="C286" i="32"/>
  <c r="D286" i="32"/>
  <c r="B287" i="32"/>
  <c r="C287" i="32"/>
  <c r="D287" i="32"/>
  <c r="B288" i="32"/>
  <c r="C288" i="32"/>
  <c r="D288" i="32"/>
  <c r="B289" i="32"/>
  <c r="C289" i="32"/>
  <c r="D289" i="32"/>
  <c r="B290" i="32"/>
  <c r="C290" i="32"/>
  <c r="D290" i="32"/>
  <c r="B291" i="32"/>
  <c r="C291" i="32"/>
  <c r="D291" i="32"/>
  <c r="B292" i="32"/>
  <c r="C292" i="32"/>
  <c r="D292" i="32"/>
  <c r="B293" i="32"/>
  <c r="C293" i="32"/>
  <c r="D293" i="32"/>
  <c r="B294" i="32"/>
  <c r="C294" i="32"/>
  <c r="D294" i="32"/>
  <c r="B295" i="32"/>
  <c r="C295" i="32"/>
  <c r="D295" i="32"/>
  <c r="B296" i="32"/>
  <c r="C296" i="32"/>
  <c r="D296" i="32"/>
  <c r="B297" i="32"/>
  <c r="C297" i="32"/>
  <c r="D297" i="32"/>
  <c r="B298" i="32"/>
  <c r="C298" i="32"/>
  <c r="D298" i="32"/>
  <c r="B299" i="32"/>
  <c r="C299" i="32"/>
  <c r="D299" i="32"/>
  <c r="B300" i="32"/>
  <c r="C300" i="32"/>
  <c r="D300" i="32"/>
  <c r="B301" i="32"/>
  <c r="C301" i="32"/>
  <c r="D301" i="32"/>
  <c r="B302" i="32"/>
  <c r="C302" i="32"/>
  <c r="D302" i="32"/>
  <c r="B303" i="32"/>
  <c r="C303" i="32"/>
  <c r="D303" i="32"/>
  <c r="B304" i="32"/>
  <c r="C304" i="32"/>
  <c r="D304" i="32"/>
  <c r="B305" i="32"/>
  <c r="C305" i="32"/>
  <c r="D305" i="32"/>
  <c r="B306" i="32"/>
  <c r="C306" i="32"/>
  <c r="D306" i="32"/>
  <c r="B307" i="32"/>
  <c r="C307" i="32"/>
  <c r="D307" i="32"/>
  <c r="B308" i="32"/>
  <c r="C308" i="32"/>
  <c r="D308" i="32"/>
  <c r="B309" i="32"/>
  <c r="C309" i="32"/>
  <c r="D309" i="32"/>
  <c r="B310" i="32"/>
  <c r="C310" i="32"/>
  <c r="D310" i="32"/>
  <c r="B311" i="32"/>
  <c r="C311" i="32"/>
  <c r="D311" i="32"/>
  <c r="B312" i="32"/>
  <c r="C312" i="32"/>
  <c r="D312" i="32"/>
  <c r="B313" i="32"/>
  <c r="C313" i="32"/>
  <c r="D313" i="32"/>
  <c r="B314" i="32"/>
  <c r="C314" i="32"/>
  <c r="D314" i="32"/>
  <c r="B315" i="32"/>
  <c r="C315" i="32"/>
  <c r="D315" i="32"/>
  <c r="B316" i="32"/>
  <c r="C316" i="32"/>
  <c r="D316" i="32"/>
  <c r="B317" i="32"/>
  <c r="C317" i="32"/>
  <c r="D317" i="32"/>
  <c r="B318" i="32"/>
  <c r="C318" i="32"/>
  <c r="D318" i="32"/>
  <c r="B319" i="32"/>
  <c r="C319" i="32"/>
  <c r="D319" i="32"/>
  <c r="B320" i="32"/>
  <c r="C320" i="32"/>
  <c r="D320" i="32"/>
  <c r="B321" i="32"/>
  <c r="C321" i="32"/>
  <c r="D321" i="32"/>
  <c r="B322" i="32"/>
  <c r="C322" i="32"/>
  <c r="D322" i="32"/>
  <c r="B323" i="32"/>
  <c r="C323" i="32"/>
  <c r="D323" i="32"/>
  <c r="B324" i="32"/>
  <c r="C324" i="32"/>
  <c r="D324" i="32"/>
  <c r="B325" i="32"/>
  <c r="C325" i="32"/>
  <c r="D325" i="32"/>
  <c r="B326" i="32"/>
  <c r="C326" i="32"/>
  <c r="D326" i="32"/>
  <c r="B327" i="32"/>
  <c r="C327" i="32"/>
  <c r="D327" i="32"/>
  <c r="B328" i="32"/>
  <c r="C328" i="32"/>
  <c r="D328" i="32"/>
  <c r="B329" i="32"/>
  <c r="C329" i="32"/>
  <c r="D329" i="32"/>
  <c r="B330" i="32"/>
  <c r="C330" i="32"/>
  <c r="D330" i="32"/>
  <c r="B331" i="32"/>
  <c r="C331" i="32"/>
  <c r="D331" i="32"/>
  <c r="B332" i="32"/>
  <c r="C332" i="32"/>
  <c r="D332" i="32"/>
  <c r="B333" i="32"/>
  <c r="C333" i="32"/>
  <c r="D333" i="32"/>
  <c r="B334" i="32"/>
  <c r="C334" i="32"/>
  <c r="D334" i="32"/>
  <c r="B335" i="32"/>
  <c r="C335" i="32"/>
  <c r="D335" i="32"/>
  <c r="B336" i="32"/>
  <c r="C336" i="32"/>
  <c r="D336" i="32"/>
  <c r="B337" i="32"/>
  <c r="C337" i="32"/>
  <c r="D337" i="32"/>
  <c r="B338" i="32"/>
  <c r="C338" i="32"/>
  <c r="D338" i="32"/>
  <c r="B339" i="32"/>
  <c r="C339" i="32"/>
  <c r="D339" i="32"/>
  <c r="B340" i="32"/>
  <c r="C340" i="32"/>
  <c r="D340" i="32"/>
  <c r="B341" i="32"/>
  <c r="C341" i="32"/>
  <c r="D341" i="32"/>
  <c r="B342" i="32"/>
  <c r="C342" i="32"/>
  <c r="D342" i="32"/>
  <c r="B343" i="32"/>
  <c r="C343" i="32"/>
  <c r="D343" i="32"/>
  <c r="B344" i="32"/>
  <c r="C344" i="32"/>
  <c r="D344" i="32"/>
  <c r="B345" i="32"/>
  <c r="C345" i="32"/>
  <c r="D345" i="32"/>
  <c r="B346" i="32"/>
  <c r="C346" i="32"/>
  <c r="D346" i="32"/>
  <c r="B347" i="32"/>
  <c r="C347" i="32"/>
  <c r="D347" i="32"/>
  <c r="B348" i="32"/>
  <c r="C348" i="32"/>
  <c r="D348" i="32"/>
  <c r="B349" i="32"/>
  <c r="C349" i="32"/>
  <c r="D349" i="32"/>
  <c r="B350" i="32"/>
  <c r="C350" i="32"/>
  <c r="D350" i="32"/>
  <c r="B351" i="32"/>
  <c r="C351" i="32"/>
  <c r="D351" i="32"/>
  <c r="B352" i="32"/>
  <c r="C352" i="32"/>
  <c r="D352" i="32"/>
  <c r="B353" i="32"/>
  <c r="C353" i="32"/>
  <c r="D353" i="32"/>
  <c r="B354" i="32"/>
  <c r="C354" i="32"/>
  <c r="D354" i="32"/>
  <c r="B355" i="32"/>
  <c r="C355" i="32"/>
  <c r="D355" i="32"/>
  <c r="B356" i="32"/>
  <c r="C356" i="32"/>
  <c r="D356" i="32"/>
  <c r="B357" i="32"/>
  <c r="C357" i="32"/>
  <c r="D357" i="32"/>
  <c r="B358" i="32"/>
  <c r="C358" i="32"/>
  <c r="D358" i="32"/>
  <c r="B359" i="32"/>
  <c r="C359" i="32"/>
  <c r="D359" i="32"/>
  <c r="B360" i="32"/>
  <c r="C360" i="32"/>
  <c r="D360" i="32"/>
  <c r="B361" i="32"/>
  <c r="C361" i="32"/>
  <c r="D361" i="32"/>
  <c r="B362" i="32"/>
  <c r="C362" i="32"/>
  <c r="D362" i="32"/>
  <c r="B363" i="32"/>
  <c r="C363" i="32"/>
  <c r="D363" i="32"/>
  <c r="B364" i="32"/>
  <c r="C364" i="32"/>
  <c r="D364" i="32"/>
  <c r="B365" i="32"/>
  <c r="C365" i="32"/>
  <c r="D365" i="32"/>
  <c r="B366" i="32"/>
  <c r="C366" i="32"/>
  <c r="D366" i="32"/>
  <c r="B367" i="32"/>
  <c r="C367" i="32"/>
  <c r="D367" i="32"/>
  <c r="B368" i="32"/>
  <c r="C368" i="32"/>
  <c r="D368" i="32"/>
  <c r="B369" i="32"/>
  <c r="C369" i="32"/>
  <c r="D369" i="32"/>
  <c r="B370" i="32"/>
  <c r="C370" i="32"/>
  <c r="D370" i="32"/>
  <c r="B371" i="32"/>
  <c r="C371" i="32"/>
  <c r="D371" i="32"/>
  <c r="B372" i="32"/>
  <c r="C372" i="32"/>
  <c r="D372" i="32"/>
  <c r="B373" i="32"/>
  <c r="C373" i="32"/>
  <c r="D373" i="32"/>
  <c r="B374" i="32"/>
  <c r="C374" i="32"/>
  <c r="D374" i="32"/>
  <c r="B375" i="32"/>
  <c r="C375" i="32"/>
  <c r="D375" i="32"/>
  <c r="B376" i="32"/>
  <c r="C376" i="32"/>
  <c r="D376" i="32"/>
  <c r="B377" i="32"/>
  <c r="C377" i="32"/>
  <c r="D377" i="32"/>
  <c r="B378" i="32"/>
  <c r="C378" i="32"/>
  <c r="D378" i="32"/>
  <c r="B379" i="32"/>
  <c r="C379" i="32"/>
  <c r="D379" i="32"/>
  <c r="B380" i="32"/>
  <c r="C380" i="32"/>
  <c r="D380" i="32"/>
  <c r="B381" i="32"/>
  <c r="C381" i="32"/>
  <c r="D381" i="32"/>
  <c r="B382" i="32"/>
  <c r="C382" i="32"/>
  <c r="D382" i="32"/>
  <c r="B383" i="32"/>
  <c r="C383" i="32"/>
  <c r="D383" i="32"/>
  <c r="B384" i="32"/>
  <c r="C384" i="32"/>
  <c r="D384" i="32"/>
  <c r="B385" i="32"/>
  <c r="C385" i="32"/>
  <c r="D385" i="32"/>
  <c r="B386" i="32"/>
  <c r="C386" i="32"/>
  <c r="D386" i="32"/>
  <c r="B387" i="32"/>
  <c r="C387" i="32"/>
  <c r="D387" i="32"/>
  <c r="B388" i="32"/>
  <c r="C388" i="32"/>
  <c r="D388" i="32"/>
  <c r="B389" i="32"/>
  <c r="C389" i="32"/>
  <c r="D389" i="32"/>
  <c r="B390" i="32"/>
  <c r="C390" i="32"/>
  <c r="D390" i="32"/>
  <c r="B391" i="32"/>
  <c r="C391" i="32"/>
  <c r="D391" i="32"/>
  <c r="B392" i="32"/>
  <c r="C392" i="32"/>
  <c r="D392" i="32"/>
  <c r="B393" i="32"/>
  <c r="C393" i="32"/>
  <c r="D393" i="32"/>
  <c r="B394" i="32"/>
  <c r="C394" i="32"/>
  <c r="D394" i="32"/>
  <c r="B395" i="32"/>
  <c r="C395" i="32"/>
  <c r="D395" i="32"/>
  <c r="B396" i="32"/>
  <c r="C396" i="32"/>
  <c r="D396" i="32"/>
  <c r="B397" i="32"/>
  <c r="C397" i="32"/>
  <c r="D397" i="32"/>
  <c r="B398" i="32"/>
  <c r="C398" i="32"/>
  <c r="D398" i="32"/>
  <c r="B399" i="32"/>
  <c r="C399" i="32"/>
  <c r="D399" i="32"/>
  <c r="B400" i="32"/>
  <c r="C400" i="32"/>
  <c r="D400" i="32"/>
  <c r="B401" i="32"/>
  <c r="C401" i="32"/>
  <c r="D401" i="32"/>
  <c r="B402" i="32"/>
  <c r="C402" i="32"/>
  <c r="D402" i="32"/>
  <c r="B403" i="32"/>
  <c r="C403" i="32"/>
  <c r="D403" i="32"/>
  <c r="B404" i="32"/>
  <c r="C404" i="32"/>
  <c r="D404" i="32"/>
  <c r="B405" i="32"/>
  <c r="C405" i="32"/>
  <c r="D405" i="32"/>
  <c r="B406" i="32"/>
  <c r="C406" i="32"/>
  <c r="D406" i="32"/>
  <c r="B407" i="32"/>
  <c r="C407" i="32"/>
  <c r="D407" i="32"/>
  <c r="B408" i="32"/>
  <c r="C408" i="32"/>
  <c r="D408" i="32"/>
  <c r="B409" i="32"/>
  <c r="C409" i="32"/>
  <c r="D409" i="32"/>
  <c r="B410" i="32"/>
  <c r="C410" i="32"/>
  <c r="D410" i="32"/>
  <c r="B411" i="32"/>
  <c r="C411" i="32"/>
  <c r="D411" i="32"/>
  <c r="B412" i="32"/>
  <c r="C412" i="32"/>
  <c r="D412" i="32"/>
  <c r="B413" i="32"/>
  <c r="C413" i="32"/>
  <c r="D413" i="32"/>
  <c r="B414" i="32"/>
  <c r="C414" i="32"/>
  <c r="D414" i="32"/>
  <c r="B415" i="32"/>
  <c r="C415" i="32"/>
  <c r="D415" i="32"/>
  <c r="B416" i="32"/>
  <c r="C416" i="32"/>
  <c r="D416" i="32"/>
  <c r="B417" i="32"/>
  <c r="C417" i="32"/>
  <c r="D417" i="32"/>
  <c r="B418" i="32"/>
  <c r="C418" i="32"/>
  <c r="D418" i="32"/>
  <c r="B419" i="32"/>
  <c r="C419" i="32"/>
  <c r="D419" i="32"/>
  <c r="B420" i="32"/>
  <c r="C420" i="32"/>
  <c r="D420" i="32"/>
  <c r="B421" i="32"/>
  <c r="C421" i="32"/>
  <c r="D421" i="32"/>
  <c r="B422" i="32"/>
  <c r="C422" i="32"/>
  <c r="D422" i="32"/>
  <c r="B423" i="32"/>
  <c r="C423" i="32"/>
  <c r="D423" i="32"/>
  <c r="B424" i="32"/>
  <c r="C424" i="32"/>
  <c r="D424" i="32"/>
  <c r="B425" i="32"/>
  <c r="C425" i="32"/>
  <c r="D425" i="32"/>
  <c r="B426" i="32"/>
  <c r="C426" i="32"/>
  <c r="D426" i="32"/>
  <c r="B427" i="32"/>
  <c r="C427" i="32"/>
  <c r="D427" i="32"/>
  <c r="B428" i="32"/>
  <c r="C428" i="32"/>
  <c r="D428" i="32"/>
  <c r="B429" i="32"/>
  <c r="C429" i="32"/>
  <c r="D429" i="32"/>
  <c r="B430" i="32"/>
  <c r="C430" i="32"/>
  <c r="D430" i="32"/>
  <c r="B431" i="32"/>
  <c r="C431" i="32"/>
  <c r="D431" i="32"/>
  <c r="B432" i="32"/>
  <c r="C432" i="32"/>
  <c r="D432" i="32"/>
  <c r="B433" i="32"/>
  <c r="C433" i="32"/>
  <c r="D433" i="32"/>
  <c r="B434" i="32"/>
  <c r="C434" i="32"/>
  <c r="D434" i="32"/>
  <c r="B435" i="32"/>
  <c r="C435" i="32"/>
  <c r="D435" i="32"/>
  <c r="B436" i="32"/>
  <c r="C436" i="32"/>
  <c r="D436" i="32"/>
  <c r="B437" i="32"/>
  <c r="C437" i="32"/>
  <c r="D437" i="32"/>
  <c r="B438" i="32"/>
  <c r="C438" i="32"/>
  <c r="D438" i="32"/>
  <c r="B439" i="32"/>
  <c r="C439" i="32"/>
  <c r="D439" i="32"/>
  <c r="B440" i="32"/>
  <c r="C440" i="32"/>
  <c r="D440" i="32"/>
  <c r="B441" i="32"/>
  <c r="C441" i="32"/>
  <c r="D441" i="32"/>
  <c r="B442" i="32"/>
  <c r="C442" i="32"/>
  <c r="D442" i="32"/>
  <c r="B443" i="32"/>
  <c r="C443" i="32"/>
  <c r="D443" i="32"/>
  <c r="B444" i="32"/>
  <c r="C444" i="32"/>
  <c r="D444" i="32"/>
  <c r="B445" i="32"/>
  <c r="C445" i="32"/>
  <c r="D445" i="32"/>
  <c r="B446" i="32"/>
  <c r="C446" i="32"/>
  <c r="D446" i="32"/>
  <c r="B447" i="32"/>
  <c r="C447" i="32"/>
  <c r="D447" i="32"/>
  <c r="B448" i="32"/>
  <c r="C448" i="32"/>
  <c r="D448" i="32"/>
  <c r="B449" i="32"/>
  <c r="C449" i="32"/>
  <c r="D449" i="32"/>
  <c r="B450" i="32"/>
  <c r="C450" i="32"/>
  <c r="D450" i="32"/>
  <c r="B451" i="32"/>
  <c r="C451" i="32"/>
  <c r="D451" i="32"/>
  <c r="B452" i="32"/>
  <c r="C452" i="32"/>
  <c r="D452" i="32"/>
  <c r="B453" i="32"/>
  <c r="C453" i="32"/>
  <c r="D453" i="32"/>
  <c r="B454" i="32"/>
  <c r="C454" i="32"/>
  <c r="D454" i="32"/>
  <c r="B455" i="32"/>
  <c r="C455" i="32"/>
  <c r="D455" i="32"/>
  <c r="B456" i="32"/>
  <c r="C456" i="32"/>
  <c r="D456" i="32"/>
  <c r="B457" i="32"/>
  <c r="C457" i="32"/>
  <c r="D457" i="32"/>
  <c r="B458" i="32"/>
  <c r="C458" i="32"/>
  <c r="D458" i="32"/>
  <c r="B459" i="32"/>
  <c r="C459" i="32"/>
  <c r="D459" i="32"/>
  <c r="B460" i="32"/>
  <c r="C460" i="32"/>
  <c r="D460" i="32"/>
  <c r="B461" i="32"/>
  <c r="C461" i="32"/>
  <c r="D461" i="32"/>
  <c r="B462" i="32"/>
  <c r="C462" i="32"/>
  <c r="D462" i="32"/>
  <c r="B463" i="32"/>
  <c r="C463" i="32"/>
  <c r="D463" i="32"/>
  <c r="B464" i="32"/>
  <c r="C464" i="32"/>
  <c r="D464" i="32"/>
  <c r="B465" i="32"/>
  <c r="C465" i="32"/>
  <c r="D465" i="32"/>
  <c r="B466" i="32"/>
  <c r="C466" i="32"/>
  <c r="D466" i="32"/>
  <c r="B467" i="32"/>
  <c r="C467" i="32"/>
  <c r="D467" i="32"/>
  <c r="B468" i="32"/>
  <c r="C468" i="32"/>
  <c r="D468" i="32"/>
  <c r="B469" i="32"/>
  <c r="C469" i="32"/>
  <c r="D469" i="32"/>
  <c r="B470" i="32"/>
  <c r="C470" i="32"/>
  <c r="D470" i="32"/>
  <c r="B471" i="32"/>
  <c r="C471" i="32"/>
  <c r="D471" i="32"/>
  <c r="B472" i="32"/>
  <c r="C472" i="32"/>
  <c r="D472" i="32"/>
  <c r="B473" i="32"/>
  <c r="C473" i="32"/>
  <c r="D473" i="32"/>
  <c r="B474" i="32"/>
  <c r="C474" i="32"/>
  <c r="D474" i="32"/>
  <c r="B475" i="32"/>
  <c r="C475" i="32"/>
  <c r="D475" i="32"/>
  <c r="B476" i="32"/>
  <c r="C476" i="32"/>
  <c r="D476" i="32"/>
  <c r="B477" i="32"/>
  <c r="C477" i="32"/>
  <c r="D477" i="32"/>
  <c r="B478" i="32"/>
  <c r="C478" i="32"/>
  <c r="D478" i="32"/>
  <c r="B479" i="32"/>
  <c r="C479" i="32"/>
  <c r="D479" i="32"/>
  <c r="B480" i="32"/>
  <c r="C480" i="32"/>
  <c r="D480" i="32"/>
  <c r="B481" i="32"/>
  <c r="C481" i="32"/>
  <c r="D481" i="32"/>
  <c r="B482" i="32"/>
  <c r="C482" i="32"/>
  <c r="D482" i="32"/>
  <c r="B483" i="32"/>
  <c r="C483" i="32"/>
  <c r="D483" i="32"/>
  <c r="B484" i="32"/>
  <c r="C484" i="32"/>
  <c r="D484" i="32"/>
  <c r="B485" i="32"/>
  <c r="C485" i="32"/>
  <c r="D485" i="32"/>
  <c r="B486" i="32"/>
  <c r="C486" i="32"/>
  <c r="D486" i="32"/>
  <c r="B487" i="32"/>
  <c r="C487" i="32"/>
  <c r="D487" i="32"/>
  <c r="B488" i="32"/>
  <c r="C488" i="32"/>
  <c r="D488" i="32"/>
  <c r="B489" i="32"/>
  <c r="C489" i="32"/>
  <c r="D489" i="32"/>
  <c r="B490" i="32"/>
  <c r="C490" i="32"/>
  <c r="D490" i="32"/>
  <c r="B491" i="32"/>
  <c r="C491" i="32"/>
  <c r="D491" i="32"/>
  <c r="B492" i="32"/>
  <c r="C492" i="32"/>
  <c r="D492" i="32"/>
  <c r="B493" i="32"/>
  <c r="C493" i="32"/>
  <c r="D493" i="32"/>
  <c r="B494" i="32"/>
  <c r="C494" i="32"/>
  <c r="D494" i="32"/>
  <c r="B495" i="32"/>
  <c r="C495" i="32"/>
  <c r="D495" i="32"/>
  <c r="B496" i="32"/>
  <c r="C496" i="32"/>
  <c r="D496" i="32"/>
  <c r="B497" i="32"/>
  <c r="C497" i="32"/>
  <c r="D497" i="32"/>
  <c r="B498" i="32"/>
  <c r="C498" i="32"/>
  <c r="D498" i="32"/>
  <c r="B499" i="32"/>
  <c r="C499" i="32"/>
  <c r="D499" i="32"/>
  <c r="B500" i="32"/>
  <c r="C500" i="32"/>
  <c r="D500" i="32"/>
  <c r="B501" i="32"/>
  <c r="C501" i="32"/>
  <c r="D501" i="32"/>
  <c r="B502" i="32"/>
  <c r="C502" i="32"/>
  <c r="D502" i="32"/>
  <c r="B503" i="32"/>
  <c r="C503" i="32"/>
  <c r="D503" i="32"/>
  <c r="B504" i="32"/>
  <c r="C504" i="32"/>
  <c r="D504" i="32"/>
  <c r="B505" i="32"/>
  <c r="C505" i="32"/>
  <c r="D505" i="32"/>
  <c r="B506" i="32"/>
  <c r="C506" i="32"/>
  <c r="D506" i="32"/>
  <c r="C7" i="32"/>
  <c r="B7" i="32"/>
  <c r="H7" i="27"/>
  <c r="H8" i="27"/>
  <c r="H9" i="27"/>
  <c r="H10" i="27"/>
  <c r="H11" i="27"/>
  <c r="H12" i="27"/>
  <c r="H13" i="27"/>
  <c r="H14" i="27"/>
  <c r="H15" i="27"/>
  <c r="H16" i="27"/>
  <c r="H17" i="27"/>
  <c r="H18" i="27"/>
  <c r="H19" i="27"/>
  <c r="H20" i="27"/>
  <c r="H21" i="27"/>
  <c r="H22" i="27"/>
  <c r="H23" i="27"/>
  <c r="H24" i="27"/>
  <c r="H25" i="27"/>
  <c r="H26" i="27"/>
  <c r="H27" i="27"/>
  <c r="H28" i="27"/>
  <c r="H29" i="27"/>
  <c r="H30" i="27"/>
  <c r="H31" i="27"/>
  <c r="H32" i="27"/>
  <c r="H33" i="27"/>
  <c r="H34" i="27"/>
  <c r="H35" i="27"/>
  <c r="H36" i="27"/>
  <c r="H37" i="27"/>
  <c r="H38" i="27"/>
  <c r="H39" i="27"/>
  <c r="H40" i="27"/>
  <c r="H41" i="27"/>
  <c r="H42" i="27"/>
  <c r="H43" i="27"/>
  <c r="H44" i="27"/>
  <c r="H45" i="27"/>
  <c r="H46" i="27"/>
  <c r="H47" i="27"/>
  <c r="H48" i="27"/>
  <c r="H49" i="27"/>
  <c r="H50" i="27"/>
  <c r="H51" i="27"/>
  <c r="H52" i="27"/>
  <c r="H53" i="27"/>
  <c r="H54" i="27"/>
  <c r="H55" i="27"/>
  <c r="H56" i="27"/>
  <c r="H57" i="27"/>
  <c r="H58" i="27"/>
  <c r="H59" i="27"/>
  <c r="H60" i="27"/>
  <c r="H61" i="27"/>
  <c r="H62" i="27"/>
  <c r="H63" i="27"/>
  <c r="H64" i="27"/>
  <c r="H65" i="27"/>
  <c r="H66" i="27"/>
  <c r="H67" i="27"/>
  <c r="H68" i="27"/>
  <c r="H69" i="27"/>
  <c r="H70" i="27"/>
  <c r="H71" i="27"/>
  <c r="H72" i="27"/>
  <c r="H73" i="27"/>
  <c r="H74" i="27"/>
  <c r="H75" i="27"/>
  <c r="H76" i="27"/>
  <c r="H77" i="27"/>
  <c r="H78" i="27"/>
  <c r="H79" i="27"/>
  <c r="H80" i="27"/>
  <c r="H81" i="27"/>
  <c r="H82" i="27"/>
  <c r="H83" i="27"/>
  <c r="H84" i="27"/>
  <c r="H85" i="27"/>
  <c r="H86" i="27"/>
  <c r="H87" i="27"/>
  <c r="H88" i="27"/>
  <c r="H89" i="27"/>
  <c r="H90" i="27"/>
  <c r="H91" i="27"/>
  <c r="H92" i="27"/>
  <c r="H93" i="27"/>
  <c r="H94" i="27"/>
  <c r="H95" i="27"/>
  <c r="H96" i="27"/>
  <c r="H97" i="27"/>
  <c r="H98" i="27"/>
  <c r="H99" i="27"/>
  <c r="H100" i="27"/>
  <c r="H101" i="27"/>
  <c r="H102" i="27"/>
  <c r="H103" i="27"/>
  <c r="H104" i="27"/>
  <c r="H105" i="27"/>
  <c r="H106" i="27"/>
  <c r="H107" i="27"/>
  <c r="H108" i="27"/>
  <c r="H109" i="27"/>
  <c r="H110" i="27"/>
  <c r="H111" i="27"/>
  <c r="H112" i="27"/>
  <c r="H113" i="27"/>
  <c r="H114" i="27"/>
  <c r="H115" i="27"/>
  <c r="H116" i="27"/>
  <c r="H117" i="27"/>
  <c r="H118" i="27"/>
  <c r="H119" i="27"/>
  <c r="H120" i="27"/>
  <c r="H121" i="27"/>
  <c r="H122" i="27"/>
  <c r="H123" i="27"/>
  <c r="H124" i="27"/>
  <c r="H125" i="27"/>
  <c r="H126" i="27"/>
  <c r="H127" i="27"/>
  <c r="H128" i="27"/>
  <c r="H129" i="27"/>
  <c r="H130" i="27"/>
  <c r="H131" i="27"/>
  <c r="H132" i="27"/>
  <c r="H133" i="27"/>
  <c r="H134" i="27"/>
  <c r="H135" i="27"/>
  <c r="H136" i="27"/>
  <c r="H137" i="27"/>
  <c r="H138" i="27"/>
  <c r="H139" i="27"/>
  <c r="H140" i="27"/>
  <c r="H141" i="27"/>
  <c r="H142" i="27"/>
  <c r="H143" i="27"/>
  <c r="H144" i="27"/>
  <c r="H145" i="27"/>
  <c r="H146" i="27"/>
  <c r="H147" i="27"/>
  <c r="H148" i="27"/>
  <c r="H149" i="27"/>
  <c r="H150" i="27"/>
  <c r="H151" i="27"/>
  <c r="H152" i="27"/>
  <c r="H153" i="27"/>
  <c r="H154" i="27"/>
  <c r="H155" i="27"/>
  <c r="H156" i="27"/>
  <c r="H157" i="27"/>
  <c r="H158" i="27"/>
  <c r="H159" i="27"/>
  <c r="H160" i="27"/>
  <c r="H161" i="27"/>
  <c r="H162" i="27"/>
  <c r="H163" i="27"/>
  <c r="H164" i="27"/>
  <c r="H165" i="27"/>
  <c r="H166" i="27"/>
  <c r="H167" i="27"/>
  <c r="H168" i="27"/>
  <c r="H169" i="27"/>
  <c r="H170" i="27"/>
  <c r="H171" i="27"/>
  <c r="H172" i="27"/>
  <c r="H173" i="27"/>
  <c r="H174" i="27"/>
  <c r="H175" i="27"/>
  <c r="H176" i="27"/>
  <c r="H177" i="27"/>
  <c r="H178" i="27"/>
  <c r="H179" i="27"/>
  <c r="H180" i="27"/>
  <c r="H181" i="27"/>
  <c r="H182" i="27"/>
  <c r="H183" i="27"/>
  <c r="H184" i="27"/>
  <c r="H185" i="27"/>
  <c r="H186" i="27"/>
  <c r="H187" i="27"/>
  <c r="H188" i="27"/>
  <c r="H189" i="27"/>
  <c r="H190" i="27"/>
  <c r="H191" i="27"/>
  <c r="H192" i="27"/>
  <c r="H193" i="27"/>
  <c r="H194" i="27"/>
  <c r="H195" i="27"/>
  <c r="H196" i="27"/>
  <c r="H197" i="27"/>
  <c r="H198" i="27"/>
  <c r="H199" i="27"/>
  <c r="H200" i="27"/>
  <c r="H201" i="27"/>
  <c r="H202" i="27"/>
  <c r="H203" i="27"/>
  <c r="H204" i="27"/>
  <c r="H205" i="27"/>
  <c r="H206" i="27"/>
  <c r="H207" i="27"/>
  <c r="H208" i="27"/>
  <c r="H209" i="27"/>
  <c r="H210" i="27"/>
  <c r="H211" i="27"/>
  <c r="H212" i="27"/>
  <c r="H213" i="27"/>
  <c r="H214" i="27"/>
  <c r="H215" i="27"/>
  <c r="H216" i="27"/>
  <c r="H217" i="27"/>
  <c r="H218" i="27"/>
  <c r="H219" i="27"/>
  <c r="H220" i="27"/>
  <c r="H221" i="27"/>
  <c r="H222" i="27"/>
  <c r="H223" i="27"/>
  <c r="H224" i="27"/>
  <c r="H225" i="27"/>
  <c r="H226" i="27"/>
  <c r="H227" i="27"/>
  <c r="H228" i="27"/>
  <c r="H229" i="27"/>
  <c r="H230" i="27"/>
  <c r="H231" i="27"/>
  <c r="H232" i="27"/>
  <c r="H233" i="27"/>
  <c r="H234" i="27"/>
  <c r="H235" i="27"/>
  <c r="H236" i="27"/>
  <c r="H237" i="27"/>
  <c r="H238" i="27"/>
  <c r="H239" i="27"/>
  <c r="H240" i="27"/>
  <c r="H241" i="27"/>
  <c r="H242" i="27"/>
  <c r="H243" i="27"/>
  <c r="H244" i="27"/>
  <c r="H245" i="27"/>
  <c r="H246" i="27"/>
  <c r="H247" i="27"/>
  <c r="H248" i="27"/>
  <c r="H249" i="27"/>
  <c r="H250" i="27"/>
  <c r="H251" i="27"/>
  <c r="H252" i="27"/>
  <c r="H253" i="27"/>
  <c r="H254" i="27"/>
  <c r="H255" i="27"/>
  <c r="H256" i="27"/>
  <c r="H257" i="27"/>
  <c r="H258" i="27"/>
  <c r="H259" i="27"/>
  <c r="H260" i="27"/>
  <c r="H261" i="27"/>
  <c r="H262" i="27"/>
  <c r="H263" i="27"/>
  <c r="H264" i="27"/>
  <c r="H265" i="27"/>
  <c r="H266" i="27"/>
  <c r="H267" i="27"/>
  <c r="H268" i="27"/>
  <c r="H269" i="27"/>
  <c r="H270" i="27"/>
  <c r="H271" i="27"/>
  <c r="H272" i="27"/>
  <c r="H273" i="27"/>
  <c r="H274" i="27"/>
  <c r="H275" i="27"/>
  <c r="H276" i="27"/>
  <c r="H277" i="27"/>
  <c r="H278" i="27"/>
  <c r="H279" i="27"/>
  <c r="H280" i="27"/>
  <c r="H281" i="27"/>
  <c r="H282" i="27"/>
  <c r="H283" i="27"/>
  <c r="H284" i="27"/>
  <c r="H285" i="27"/>
  <c r="H286" i="27"/>
  <c r="H287" i="27"/>
  <c r="H288" i="27"/>
  <c r="H289" i="27"/>
  <c r="H290" i="27"/>
  <c r="H291" i="27"/>
  <c r="H292" i="27"/>
  <c r="H293" i="27"/>
  <c r="H294" i="27"/>
  <c r="H295" i="27"/>
  <c r="H296" i="27"/>
  <c r="H297" i="27"/>
  <c r="H298" i="27"/>
  <c r="H299" i="27"/>
  <c r="H300" i="27"/>
  <c r="H301" i="27"/>
  <c r="H302" i="27"/>
  <c r="H303" i="27"/>
  <c r="H304" i="27"/>
  <c r="H305" i="27"/>
  <c r="H306" i="27"/>
  <c r="H307" i="27"/>
  <c r="H308" i="27"/>
  <c r="H309" i="27"/>
  <c r="H310" i="27"/>
  <c r="H311" i="27"/>
  <c r="H312" i="27"/>
  <c r="H313" i="27"/>
  <c r="H314" i="27"/>
  <c r="H315" i="27"/>
  <c r="H316" i="27"/>
  <c r="H317" i="27"/>
  <c r="H318" i="27"/>
  <c r="H319" i="27"/>
  <c r="H320" i="27"/>
  <c r="H321" i="27"/>
  <c r="H322" i="27"/>
  <c r="H323" i="27"/>
  <c r="H324" i="27"/>
  <c r="H325" i="27"/>
  <c r="H326" i="27"/>
  <c r="H327" i="27"/>
  <c r="H328" i="27"/>
  <c r="H329" i="27"/>
  <c r="H330" i="27"/>
  <c r="H331" i="27"/>
  <c r="H332" i="27"/>
  <c r="H333" i="27"/>
  <c r="H334" i="27"/>
  <c r="H335" i="27"/>
  <c r="H336" i="27"/>
  <c r="H337" i="27"/>
  <c r="H338" i="27"/>
  <c r="H339" i="27"/>
  <c r="H340" i="27"/>
  <c r="H341" i="27"/>
  <c r="H342" i="27"/>
  <c r="H343" i="27"/>
  <c r="H344" i="27"/>
  <c r="H345" i="27"/>
  <c r="H346" i="27"/>
  <c r="H347" i="27"/>
  <c r="H348" i="27"/>
  <c r="H349" i="27"/>
  <c r="H350" i="27"/>
  <c r="H351" i="27"/>
  <c r="H352" i="27"/>
  <c r="H353" i="27"/>
  <c r="H354" i="27"/>
  <c r="H355" i="27"/>
  <c r="H356" i="27"/>
  <c r="H357" i="27"/>
  <c r="H358" i="27"/>
  <c r="H359" i="27"/>
  <c r="H360" i="27"/>
  <c r="H361" i="27"/>
  <c r="H362" i="27"/>
  <c r="H363" i="27"/>
  <c r="H364" i="27"/>
  <c r="H365" i="27"/>
  <c r="H366" i="27"/>
  <c r="H367" i="27"/>
  <c r="H368" i="27"/>
  <c r="H369" i="27"/>
  <c r="H370" i="27"/>
  <c r="H371" i="27"/>
  <c r="H372" i="27"/>
  <c r="H373" i="27"/>
  <c r="H374" i="27"/>
  <c r="H375" i="27"/>
  <c r="H376" i="27"/>
  <c r="H377" i="27"/>
  <c r="H378" i="27"/>
  <c r="H379" i="27"/>
  <c r="H380" i="27"/>
  <c r="H381" i="27"/>
  <c r="H382" i="27"/>
  <c r="H383" i="27"/>
  <c r="H384" i="27"/>
  <c r="H385" i="27"/>
  <c r="H386" i="27"/>
  <c r="H387" i="27"/>
  <c r="H388" i="27"/>
  <c r="H389" i="27"/>
  <c r="H390" i="27"/>
  <c r="H391" i="27"/>
  <c r="H392" i="27"/>
  <c r="H393" i="27"/>
  <c r="H394" i="27"/>
  <c r="H395" i="27"/>
  <c r="H396" i="27"/>
  <c r="H397" i="27"/>
  <c r="H398" i="27"/>
  <c r="H399" i="27"/>
  <c r="H400" i="27"/>
  <c r="H401" i="27"/>
  <c r="H402" i="27"/>
  <c r="H403" i="27"/>
  <c r="H404" i="27"/>
  <c r="H405" i="27"/>
  <c r="H406" i="27"/>
  <c r="H407" i="27"/>
  <c r="H408" i="27"/>
  <c r="H409" i="27"/>
  <c r="H410" i="27"/>
  <c r="H411" i="27"/>
  <c r="H412" i="27"/>
  <c r="H413" i="27"/>
  <c r="H414" i="27"/>
  <c r="H415" i="27"/>
  <c r="H416" i="27"/>
  <c r="H417" i="27"/>
  <c r="H418" i="27"/>
  <c r="H419" i="27"/>
  <c r="H420" i="27"/>
  <c r="H421" i="27"/>
  <c r="H422" i="27"/>
  <c r="H423" i="27"/>
  <c r="H424" i="27"/>
  <c r="H425" i="27"/>
  <c r="H426" i="27"/>
  <c r="H427" i="27"/>
  <c r="H428" i="27"/>
  <c r="H429" i="27"/>
  <c r="H430" i="27"/>
  <c r="H431" i="27"/>
  <c r="H432" i="27"/>
  <c r="H433" i="27"/>
  <c r="H434" i="27"/>
  <c r="H435" i="27"/>
  <c r="H436" i="27"/>
  <c r="H437" i="27"/>
  <c r="H438" i="27"/>
  <c r="H439" i="27"/>
  <c r="H440" i="27"/>
  <c r="H441" i="27"/>
  <c r="H442" i="27"/>
  <c r="H443" i="27"/>
  <c r="H444" i="27"/>
  <c r="H445" i="27"/>
  <c r="H446" i="27"/>
  <c r="H447" i="27"/>
  <c r="H448" i="27"/>
  <c r="H449" i="27"/>
  <c r="H450" i="27"/>
  <c r="H451" i="27"/>
  <c r="H452" i="27"/>
  <c r="H453" i="27"/>
  <c r="H454" i="27"/>
  <c r="H455" i="27"/>
  <c r="H456" i="27"/>
  <c r="H457" i="27"/>
  <c r="H458" i="27"/>
  <c r="H459" i="27"/>
  <c r="H460" i="27"/>
  <c r="H461" i="27"/>
  <c r="H462" i="27"/>
  <c r="H463" i="27"/>
  <c r="H464" i="27"/>
  <c r="H465" i="27"/>
  <c r="H466" i="27"/>
  <c r="H467" i="27"/>
  <c r="H468" i="27"/>
  <c r="H469" i="27"/>
  <c r="H470" i="27"/>
  <c r="H471" i="27"/>
  <c r="H472" i="27"/>
  <c r="H473" i="27"/>
  <c r="H474" i="27"/>
  <c r="H475" i="27"/>
  <c r="H476" i="27"/>
  <c r="H477" i="27"/>
  <c r="H478" i="27"/>
  <c r="H479" i="27"/>
  <c r="H480" i="27"/>
  <c r="H481" i="27"/>
  <c r="H482" i="27"/>
  <c r="H483" i="27"/>
  <c r="H484" i="27"/>
  <c r="H485" i="27"/>
  <c r="H486" i="27"/>
  <c r="H487" i="27"/>
  <c r="H488" i="27"/>
  <c r="H489" i="27"/>
  <c r="H490" i="27"/>
  <c r="H491" i="27"/>
  <c r="H492" i="27"/>
  <c r="H493" i="27"/>
  <c r="H494" i="27"/>
  <c r="H495" i="27"/>
  <c r="H496" i="27"/>
  <c r="H497" i="27"/>
  <c r="H498" i="27"/>
  <c r="H499" i="27"/>
  <c r="H500" i="27"/>
  <c r="H501" i="27"/>
  <c r="H502" i="27"/>
  <c r="H503" i="27"/>
  <c r="H504" i="27"/>
  <c r="H505" i="27"/>
  <c r="G7" i="28"/>
  <c r="K7" i="28"/>
  <c r="G8" i="28"/>
  <c r="G9" i="28"/>
  <c r="K9" i="28"/>
  <c r="I9" i="28"/>
  <c r="J9" i="28"/>
  <c r="G10" i="28"/>
  <c r="H10" i="28"/>
  <c r="M10" i="28"/>
  <c r="I10" i="28"/>
  <c r="J10" i="28"/>
  <c r="K10" i="28"/>
  <c r="L10" i="28"/>
  <c r="G11" i="28"/>
  <c r="H11" i="28"/>
  <c r="M11" i="28"/>
  <c r="I11" i="28"/>
  <c r="J11" i="28"/>
  <c r="K11" i="28"/>
  <c r="L11" i="28"/>
  <c r="G12" i="28"/>
  <c r="G13" i="28"/>
  <c r="H13" i="28"/>
  <c r="M13" i="28"/>
  <c r="L13" i="28"/>
  <c r="G14" i="28"/>
  <c r="H14" i="28"/>
  <c r="M14" i="28"/>
  <c r="G15" i="28"/>
  <c r="K15" i="28"/>
  <c r="I15" i="28"/>
  <c r="J15" i="28"/>
  <c r="G16" i="28"/>
  <c r="G17" i="28"/>
  <c r="H17" i="28"/>
  <c r="M17" i="28"/>
  <c r="I17" i="28"/>
  <c r="J17" i="28"/>
  <c r="K17" i="28"/>
  <c r="L17" i="28"/>
  <c r="G18" i="28"/>
  <c r="H18" i="28"/>
  <c r="M18" i="28"/>
  <c r="G19" i="28"/>
  <c r="G20" i="28"/>
  <c r="L20" i="28"/>
  <c r="G21" i="28"/>
  <c r="H21" i="28"/>
  <c r="M21" i="28"/>
  <c r="L21" i="28"/>
  <c r="G22" i="28"/>
  <c r="H22" i="28"/>
  <c r="M22" i="28"/>
  <c r="G23" i="28"/>
  <c r="K23" i="28"/>
  <c r="I23" i="28"/>
  <c r="J23" i="28"/>
  <c r="G24" i="28"/>
  <c r="I24" i="28"/>
  <c r="G25" i="28"/>
  <c r="H25" i="28"/>
  <c r="M25" i="28"/>
  <c r="G26" i="28"/>
  <c r="J26" i="28"/>
  <c r="H26" i="28"/>
  <c r="M26" i="28"/>
  <c r="I26" i="28"/>
  <c r="G27" i="28"/>
  <c r="H27" i="28"/>
  <c r="M27" i="28"/>
  <c r="I27" i="28"/>
  <c r="J27" i="28"/>
  <c r="K27" i="28"/>
  <c r="G28" i="28"/>
  <c r="L28" i="28"/>
  <c r="G29" i="28"/>
  <c r="H29" i="28"/>
  <c r="M29" i="28"/>
  <c r="G30" i="28"/>
  <c r="G31" i="28"/>
  <c r="G32" i="28"/>
  <c r="I32" i="28"/>
  <c r="G33" i="28"/>
  <c r="I33" i="28"/>
  <c r="K33" i="28"/>
  <c r="L33" i="28"/>
  <c r="G34" i="28"/>
  <c r="H34" i="28"/>
  <c r="I34" i="28"/>
  <c r="J34" i="28"/>
  <c r="K34" i="28"/>
  <c r="L34" i="28"/>
  <c r="M34" i="28"/>
  <c r="G35" i="28"/>
  <c r="H35" i="28"/>
  <c r="M35" i="28"/>
  <c r="G36" i="28"/>
  <c r="L36" i="28"/>
  <c r="K36" i="28"/>
  <c r="G37" i="28"/>
  <c r="G38" i="28"/>
  <c r="H38" i="28"/>
  <c r="M38" i="28"/>
  <c r="I38" i="28"/>
  <c r="G39" i="28"/>
  <c r="K39" i="28"/>
  <c r="I39" i="28"/>
  <c r="J39" i="28"/>
  <c r="G40" i="28"/>
  <c r="I40" i="28"/>
  <c r="J40" i="28"/>
  <c r="K40" i="28"/>
  <c r="G41" i="28"/>
  <c r="I41" i="28"/>
  <c r="J41" i="28"/>
  <c r="K41" i="28"/>
  <c r="G42" i="28"/>
  <c r="H42" i="28"/>
  <c r="M42" i="28"/>
  <c r="I42" i="28"/>
  <c r="J42" i="28"/>
  <c r="K42" i="28"/>
  <c r="L42" i="28"/>
  <c r="G43" i="28"/>
  <c r="H43" i="28"/>
  <c r="I43" i="28"/>
  <c r="J43" i="28"/>
  <c r="K43" i="28"/>
  <c r="L43" i="28"/>
  <c r="M43" i="28"/>
  <c r="G44" i="28"/>
  <c r="K44" i="28"/>
  <c r="G45" i="28"/>
  <c r="G46" i="28"/>
  <c r="H46" i="28"/>
  <c r="M46" i="28"/>
  <c r="I46" i="28"/>
  <c r="L46" i="28"/>
  <c r="G47" i="28"/>
  <c r="K47" i="28"/>
  <c r="H47" i="28"/>
  <c r="M47" i="28"/>
  <c r="I47" i="28"/>
  <c r="G48" i="28"/>
  <c r="J48" i="28"/>
  <c r="K48" i="28"/>
  <c r="G49" i="28"/>
  <c r="I49" i="28"/>
  <c r="G50" i="28"/>
  <c r="G51" i="28"/>
  <c r="H51" i="28"/>
  <c r="M51" i="28"/>
  <c r="I51" i="28"/>
  <c r="J51" i="28"/>
  <c r="G52" i="28"/>
  <c r="J52" i="28"/>
  <c r="G53" i="28"/>
  <c r="G54" i="28"/>
  <c r="H54" i="28"/>
  <c r="M54" i="28"/>
  <c r="I54" i="28"/>
  <c r="L54" i="28"/>
  <c r="G55" i="28"/>
  <c r="G56" i="28"/>
  <c r="J56" i="28"/>
  <c r="I56" i="28"/>
  <c r="K56" i="28"/>
  <c r="G57" i="28"/>
  <c r="I57" i="28"/>
  <c r="H57" i="28"/>
  <c r="M57" i="28"/>
  <c r="G58" i="28"/>
  <c r="H58" i="28"/>
  <c r="M58" i="28"/>
  <c r="K58" i="28"/>
  <c r="G59" i="28"/>
  <c r="G60" i="28"/>
  <c r="J60" i="28"/>
  <c r="K60" i="28"/>
  <c r="G61" i="28"/>
  <c r="G62" i="28"/>
  <c r="L62" i="28"/>
  <c r="H62" i="28"/>
  <c r="I62" i="28"/>
  <c r="M62" i="28"/>
  <c r="G63" i="28"/>
  <c r="K63" i="28"/>
  <c r="H63" i="28"/>
  <c r="M63" i="28"/>
  <c r="I63" i="28"/>
  <c r="G64" i="28"/>
  <c r="I64" i="28"/>
  <c r="G65" i="28"/>
  <c r="I65" i="28"/>
  <c r="G66" i="28"/>
  <c r="K66" i="28"/>
  <c r="H66" i="28"/>
  <c r="M66" i="28"/>
  <c r="I66" i="28"/>
  <c r="J66" i="28"/>
  <c r="G67" i="28"/>
  <c r="H67" i="28"/>
  <c r="M67" i="28"/>
  <c r="I67" i="28"/>
  <c r="J67" i="28"/>
  <c r="K67" i="28"/>
  <c r="L67" i="28"/>
  <c r="G68" i="28"/>
  <c r="K68" i="28"/>
  <c r="G69" i="28"/>
  <c r="K69" i="28"/>
  <c r="G70" i="28"/>
  <c r="I70" i="28"/>
  <c r="H70" i="28"/>
  <c r="M70" i="28"/>
  <c r="L70" i="28"/>
  <c r="G71" i="28"/>
  <c r="K71" i="28"/>
  <c r="H71" i="28"/>
  <c r="I71" i="28"/>
  <c r="J71" i="28"/>
  <c r="M71" i="28"/>
  <c r="G72" i="28"/>
  <c r="K72" i="28"/>
  <c r="I72" i="28"/>
  <c r="J72" i="28"/>
  <c r="G73" i="28"/>
  <c r="I73" i="28"/>
  <c r="J73" i="28"/>
  <c r="K73" i="28"/>
  <c r="G74" i="28"/>
  <c r="J74" i="28"/>
  <c r="H74" i="28"/>
  <c r="M74" i="28"/>
  <c r="I74" i="28"/>
  <c r="G75" i="28"/>
  <c r="K75" i="28"/>
  <c r="H75" i="28"/>
  <c r="M75" i="28"/>
  <c r="I75" i="28"/>
  <c r="J75" i="28"/>
  <c r="G76" i="28"/>
  <c r="K76" i="28"/>
  <c r="G77" i="28"/>
  <c r="G78" i="28"/>
  <c r="I78" i="28"/>
  <c r="G79" i="28"/>
  <c r="K79" i="28"/>
  <c r="G80" i="28"/>
  <c r="G81" i="28"/>
  <c r="I81" i="28"/>
  <c r="H81" i="28"/>
  <c r="M81" i="28"/>
  <c r="J81" i="28"/>
  <c r="L81" i="28"/>
  <c r="G82" i="28"/>
  <c r="H82" i="28"/>
  <c r="M82" i="28"/>
  <c r="I82" i="28"/>
  <c r="J82" i="28"/>
  <c r="K82" i="28"/>
  <c r="L82" i="28"/>
  <c r="G83" i="28"/>
  <c r="G84" i="28"/>
  <c r="J84" i="28"/>
  <c r="K84" i="28"/>
  <c r="G85" i="28"/>
  <c r="H85" i="28"/>
  <c r="M85" i="28"/>
  <c r="K85" i="28"/>
  <c r="L85" i="28"/>
  <c r="G86" i="28"/>
  <c r="H86" i="28"/>
  <c r="M86" i="28"/>
  <c r="I86" i="28"/>
  <c r="L86" i="28"/>
  <c r="G87" i="28"/>
  <c r="K87" i="28"/>
  <c r="H87" i="28"/>
  <c r="I87" i="28"/>
  <c r="J87" i="28"/>
  <c r="M87" i="28"/>
  <c r="G88" i="28"/>
  <c r="J88" i="28"/>
  <c r="I88" i="28"/>
  <c r="G89" i="28"/>
  <c r="I89" i="28"/>
  <c r="G90" i="28"/>
  <c r="H90" i="28"/>
  <c r="M90" i="28"/>
  <c r="I90" i="28"/>
  <c r="J90" i="28"/>
  <c r="K90" i="28"/>
  <c r="L90" i="28"/>
  <c r="G91" i="28"/>
  <c r="H91" i="28"/>
  <c r="M91" i="28"/>
  <c r="I91" i="28"/>
  <c r="J91" i="28"/>
  <c r="K91" i="28"/>
  <c r="L91" i="28"/>
  <c r="G92" i="28"/>
  <c r="K92" i="28"/>
  <c r="G93" i="28"/>
  <c r="L93" i="28"/>
  <c r="H93" i="28"/>
  <c r="M93" i="28"/>
  <c r="K93" i="28"/>
  <c r="G94" i="28"/>
  <c r="I94" i="28"/>
  <c r="G95" i="28"/>
  <c r="G96" i="28"/>
  <c r="G97" i="28"/>
  <c r="J97" i="28"/>
  <c r="G98" i="28"/>
  <c r="K98" i="28"/>
  <c r="H98" i="28"/>
  <c r="M98" i="28"/>
  <c r="I98" i="28"/>
  <c r="J98" i="28"/>
  <c r="G99" i="28"/>
  <c r="H99" i="28"/>
  <c r="M99" i="28"/>
  <c r="I99" i="28"/>
  <c r="J99" i="28"/>
  <c r="K99" i="28"/>
  <c r="L99" i="28"/>
  <c r="G100" i="28"/>
  <c r="K100" i="28"/>
  <c r="G101" i="28"/>
  <c r="K101" i="28"/>
  <c r="G102" i="28"/>
  <c r="G103" i="28"/>
  <c r="I103" i="28"/>
  <c r="G104" i="28"/>
  <c r="L104" i="28"/>
  <c r="H104" i="28"/>
  <c r="M104" i="28"/>
  <c r="I104" i="28"/>
  <c r="J104" i="28"/>
  <c r="G105" i="28"/>
  <c r="I105" i="28"/>
  <c r="G106" i="28"/>
  <c r="H106" i="28"/>
  <c r="I106" i="28"/>
  <c r="J106" i="28"/>
  <c r="K106" i="28"/>
  <c r="L106" i="28"/>
  <c r="M106" i="28"/>
  <c r="G107" i="28"/>
  <c r="H107" i="28"/>
  <c r="M107" i="28"/>
  <c r="K107" i="28"/>
  <c r="G108" i="28"/>
  <c r="G109" i="28"/>
  <c r="K109" i="28"/>
  <c r="L109" i="28"/>
  <c r="G110" i="28"/>
  <c r="I110" i="28"/>
  <c r="G111" i="28"/>
  <c r="J111" i="28"/>
  <c r="H111" i="28"/>
  <c r="M111" i="28"/>
  <c r="I111" i="28"/>
  <c r="G112" i="28"/>
  <c r="G113" i="28"/>
  <c r="K113" i="28"/>
  <c r="H113" i="28"/>
  <c r="M113" i="28"/>
  <c r="J113" i="28"/>
  <c r="L113" i="28"/>
  <c r="G114" i="28"/>
  <c r="G115" i="28"/>
  <c r="K115" i="28"/>
  <c r="H115" i="28"/>
  <c r="M115" i="28"/>
  <c r="I115" i="28"/>
  <c r="J115" i="28"/>
  <c r="G116" i="28"/>
  <c r="L116" i="28"/>
  <c r="G117" i="28"/>
  <c r="I117" i="28"/>
  <c r="H117" i="28"/>
  <c r="M117" i="28"/>
  <c r="J117" i="28"/>
  <c r="K117" i="28"/>
  <c r="L117" i="28"/>
  <c r="G118" i="28"/>
  <c r="J118" i="28"/>
  <c r="H118" i="28"/>
  <c r="M118" i="28"/>
  <c r="K118" i="28"/>
  <c r="G119" i="28"/>
  <c r="K119" i="28"/>
  <c r="I119" i="28"/>
  <c r="G120" i="28"/>
  <c r="H120" i="28"/>
  <c r="M120" i="28"/>
  <c r="G121" i="28"/>
  <c r="I121" i="28"/>
  <c r="G122" i="28"/>
  <c r="K122" i="28"/>
  <c r="H122" i="28"/>
  <c r="M122" i="28"/>
  <c r="I122" i="28"/>
  <c r="J122" i="28"/>
  <c r="L122" i="28"/>
  <c r="G123" i="28"/>
  <c r="I123" i="28"/>
  <c r="G124" i="28"/>
  <c r="L124" i="28"/>
  <c r="G125" i="28"/>
  <c r="G126" i="28"/>
  <c r="K126" i="28"/>
  <c r="H126" i="28"/>
  <c r="M126" i="28"/>
  <c r="I126" i="28"/>
  <c r="J126" i="28"/>
  <c r="G127" i="28"/>
  <c r="K127" i="28"/>
  <c r="G128" i="28"/>
  <c r="L128" i="28"/>
  <c r="K128" i="28"/>
  <c r="G129" i="28"/>
  <c r="I129" i="28"/>
  <c r="G130" i="28"/>
  <c r="H130" i="28"/>
  <c r="M130" i="28"/>
  <c r="I130" i="28"/>
  <c r="J130" i="28"/>
  <c r="K130" i="28"/>
  <c r="L130" i="28"/>
  <c r="G131" i="28"/>
  <c r="I131" i="28"/>
  <c r="K131" i="28"/>
  <c r="G132" i="28"/>
  <c r="L132" i="28"/>
  <c r="G133" i="28"/>
  <c r="G134" i="28"/>
  <c r="K134" i="28"/>
  <c r="H134" i="28"/>
  <c r="M134" i="28"/>
  <c r="I134" i="28"/>
  <c r="J134" i="28"/>
  <c r="G135" i="28"/>
  <c r="K135" i="28"/>
  <c r="G136" i="28"/>
  <c r="K136" i="28"/>
  <c r="L136" i="28"/>
  <c r="G137" i="28"/>
  <c r="I137" i="28"/>
  <c r="G138" i="28"/>
  <c r="H138" i="28"/>
  <c r="M138" i="28"/>
  <c r="I138" i="28"/>
  <c r="J138" i="28"/>
  <c r="K138" i="28"/>
  <c r="L138" i="28"/>
  <c r="G139" i="28"/>
  <c r="G140" i="28"/>
  <c r="K140" i="28"/>
  <c r="J140" i="28"/>
  <c r="G141" i="28"/>
  <c r="L141" i="28"/>
  <c r="H141" i="28"/>
  <c r="M141" i="28"/>
  <c r="I141" i="28"/>
  <c r="G142" i="28"/>
  <c r="K142" i="28"/>
  <c r="H142" i="28"/>
  <c r="M142" i="28"/>
  <c r="I142" i="28"/>
  <c r="J142" i="28"/>
  <c r="L142" i="28"/>
  <c r="G143" i="28"/>
  <c r="K143" i="28"/>
  <c r="G144" i="28"/>
  <c r="I144" i="28"/>
  <c r="H144" i="28"/>
  <c r="M144" i="28"/>
  <c r="J144" i="28"/>
  <c r="K144" i="28"/>
  <c r="L144" i="28"/>
  <c r="G145" i="28"/>
  <c r="I145" i="28"/>
  <c r="G146" i="28"/>
  <c r="L146" i="28"/>
  <c r="H146" i="28"/>
  <c r="M146" i="28"/>
  <c r="G147" i="28"/>
  <c r="I147" i="28"/>
  <c r="K147" i="28"/>
  <c r="G148" i="28"/>
  <c r="G149" i="28"/>
  <c r="G150" i="28"/>
  <c r="K150" i="28"/>
  <c r="H150" i="28"/>
  <c r="M150" i="28"/>
  <c r="I150" i="28"/>
  <c r="J150" i="28"/>
  <c r="L150" i="28"/>
  <c r="G151" i="28"/>
  <c r="K151" i="28"/>
  <c r="G152" i="28"/>
  <c r="H152" i="28"/>
  <c r="M152" i="28"/>
  <c r="G153" i="28"/>
  <c r="I153" i="28"/>
  <c r="G154" i="28"/>
  <c r="K154" i="28"/>
  <c r="H154" i="28"/>
  <c r="M154" i="28"/>
  <c r="I154" i="28"/>
  <c r="J154" i="28"/>
  <c r="L154" i="28"/>
  <c r="G155" i="28"/>
  <c r="I155" i="28"/>
  <c r="G156" i="28"/>
  <c r="L156" i="28"/>
  <c r="G157" i="28"/>
  <c r="G158" i="28"/>
  <c r="L158" i="28"/>
  <c r="J158" i="28"/>
  <c r="G159" i="28"/>
  <c r="J159" i="28"/>
  <c r="K159" i="28"/>
  <c r="G160" i="28"/>
  <c r="K160" i="28"/>
  <c r="L160" i="28"/>
  <c r="G161" i="28"/>
  <c r="I161" i="28"/>
  <c r="L161" i="28"/>
  <c r="G162" i="28"/>
  <c r="K162" i="28"/>
  <c r="J162" i="28"/>
  <c r="G163" i="28"/>
  <c r="I163" i="28"/>
  <c r="K163" i="28"/>
  <c r="G164" i="28"/>
  <c r="H164" i="28"/>
  <c r="M164" i="28"/>
  <c r="G165" i="28"/>
  <c r="L165" i="28"/>
  <c r="H165" i="28"/>
  <c r="M165" i="28"/>
  <c r="I165" i="28"/>
  <c r="G166" i="28"/>
  <c r="K166" i="28"/>
  <c r="I166" i="28"/>
  <c r="L166" i="28"/>
  <c r="G167" i="28"/>
  <c r="K167" i="28"/>
  <c r="J167" i="28"/>
  <c r="G168" i="28"/>
  <c r="I168" i="28"/>
  <c r="J168" i="28"/>
  <c r="L168" i="28"/>
  <c r="G169" i="28"/>
  <c r="I169" i="28"/>
  <c r="G170" i="28"/>
  <c r="K170" i="28"/>
  <c r="G171" i="28"/>
  <c r="I171" i="28"/>
  <c r="K171" i="28"/>
  <c r="G172" i="28"/>
  <c r="H172" i="28"/>
  <c r="M172" i="28"/>
  <c r="G173" i="28"/>
  <c r="H173" i="28"/>
  <c r="M173" i="28"/>
  <c r="I173" i="28"/>
  <c r="G174" i="28"/>
  <c r="K174" i="28"/>
  <c r="H174" i="28"/>
  <c r="M174" i="28"/>
  <c r="I174" i="28"/>
  <c r="G175" i="28"/>
  <c r="I175" i="28"/>
  <c r="J175" i="28"/>
  <c r="G176" i="28"/>
  <c r="I176" i="28"/>
  <c r="H176" i="28"/>
  <c r="M176" i="28"/>
  <c r="J176" i="28"/>
  <c r="K176" i="28"/>
  <c r="G177" i="28"/>
  <c r="I177" i="28"/>
  <c r="G178" i="28"/>
  <c r="I178" i="28"/>
  <c r="H178" i="28"/>
  <c r="M178" i="28"/>
  <c r="J178" i="28"/>
  <c r="K178" i="28"/>
  <c r="L178" i="28"/>
  <c r="G179" i="28"/>
  <c r="I179" i="28"/>
  <c r="K179" i="28"/>
  <c r="G180" i="28"/>
  <c r="H180" i="28"/>
  <c r="M180" i="28"/>
  <c r="G181" i="28"/>
  <c r="H181" i="28"/>
  <c r="M181" i="28"/>
  <c r="I181" i="28"/>
  <c r="K181" i="28"/>
  <c r="G182" i="28"/>
  <c r="K182" i="28"/>
  <c r="H182" i="28"/>
  <c r="M182" i="28"/>
  <c r="I182" i="28"/>
  <c r="J182" i="28"/>
  <c r="G183" i="28"/>
  <c r="I183" i="28"/>
  <c r="J183" i="28"/>
  <c r="G184" i="28"/>
  <c r="G185" i="28"/>
  <c r="H185" i="28"/>
  <c r="M185" i="28"/>
  <c r="K185" i="28"/>
  <c r="L185" i="28"/>
  <c r="G186" i="28"/>
  <c r="K186" i="28"/>
  <c r="G187" i="28"/>
  <c r="I187" i="28"/>
  <c r="G188" i="28"/>
  <c r="G189" i="28"/>
  <c r="J189" i="28"/>
  <c r="I189" i="28"/>
  <c r="L189" i="28"/>
  <c r="G190" i="28"/>
  <c r="K190" i="28"/>
  <c r="L190" i="28"/>
  <c r="G191" i="28"/>
  <c r="L191" i="28"/>
  <c r="H191" i="28"/>
  <c r="M191" i="28"/>
  <c r="I191" i="28"/>
  <c r="G192" i="28"/>
  <c r="G193" i="28"/>
  <c r="H193" i="28"/>
  <c r="M193" i="28"/>
  <c r="I193" i="28"/>
  <c r="J193" i="28"/>
  <c r="K193" i="28"/>
  <c r="L193" i="28"/>
  <c r="G194" i="28"/>
  <c r="H194" i="28"/>
  <c r="M194" i="28"/>
  <c r="I194" i="28"/>
  <c r="K194" i="28"/>
  <c r="L194" i="28"/>
  <c r="G195" i="28"/>
  <c r="K195" i="28"/>
  <c r="G196" i="28"/>
  <c r="K196" i="28"/>
  <c r="G197" i="28"/>
  <c r="H197" i="28"/>
  <c r="M197" i="28"/>
  <c r="G198" i="28"/>
  <c r="G199" i="28"/>
  <c r="G200" i="28"/>
  <c r="G201" i="28"/>
  <c r="I201" i="28"/>
  <c r="H201" i="28"/>
  <c r="M201" i="28"/>
  <c r="J201" i="28"/>
  <c r="K201" i="28"/>
  <c r="L201" i="28"/>
  <c r="G202" i="28"/>
  <c r="H202" i="28"/>
  <c r="M202" i="28"/>
  <c r="I202" i="28"/>
  <c r="J202" i="28"/>
  <c r="K202" i="28"/>
  <c r="G203" i="28"/>
  <c r="J203" i="28"/>
  <c r="H203" i="28"/>
  <c r="M203" i="28"/>
  <c r="I203" i="28"/>
  <c r="G204" i="28"/>
  <c r="H204" i="28"/>
  <c r="M204" i="28"/>
  <c r="K204" i="28"/>
  <c r="L204" i="28"/>
  <c r="G205" i="28"/>
  <c r="G206" i="28"/>
  <c r="J206" i="28"/>
  <c r="I206" i="28"/>
  <c r="G207" i="28"/>
  <c r="H207" i="28"/>
  <c r="M207" i="28"/>
  <c r="I207" i="28"/>
  <c r="G208" i="28"/>
  <c r="G209" i="28"/>
  <c r="K209" i="28"/>
  <c r="H209" i="28"/>
  <c r="M209" i="28"/>
  <c r="I209" i="28"/>
  <c r="J209" i="28"/>
  <c r="L209" i="28"/>
  <c r="G210" i="28"/>
  <c r="I210" i="28"/>
  <c r="G211" i="28"/>
  <c r="J211" i="28"/>
  <c r="K211" i="28"/>
  <c r="G212" i="28"/>
  <c r="H212" i="28"/>
  <c r="M212" i="28"/>
  <c r="K212" i="28"/>
  <c r="G213" i="28"/>
  <c r="H213" i="28"/>
  <c r="M213" i="28"/>
  <c r="L213" i="28"/>
  <c r="G214" i="28"/>
  <c r="G215" i="28"/>
  <c r="G216" i="28"/>
  <c r="G217" i="28"/>
  <c r="L217" i="28"/>
  <c r="H217" i="28"/>
  <c r="M217" i="28"/>
  <c r="G218" i="28"/>
  <c r="H218" i="28"/>
  <c r="M218" i="28"/>
  <c r="I218" i="28"/>
  <c r="J218" i="28"/>
  <c r="K218" i="28"/>
  <c r="G219" i="28"/>
  <c r="H219" i="28"/>
  <c r="I219" i="28"/>
  <c r="K219" i="28"/>
  <c r="L219" i="28"/>
  <c r="M219" i="28"/>
  <c r="G220" i="28"/>
  <c r="H220" i="28"/>
  <c r="M220" i="28"/>
  <c r="K220" i="28"/>
  <c r="L220" i="28"/>
  <c r="G221" i="28"/>
  <c r="G222" i="28"/>
  <c r="I222" i="28"/>
  <c r="H222" i="28"/>
  <c r="M222" i="28"/>
  <c r="G223" i="28"/>
  <c r="H223" i="28"/>
  <c r="M223" i="28"/>
  <c r="I223" i="28"/>
  <c r="G224" i="28"/>
  <c r="J224" i="28"/>
  <c r="G225" i="28"/>
  <c r="H225" i="28"/>
  <c r="M225" i="28"/>
  <c r="I225" i="28"/>
  <c r="J225" i="28"/>
  <c r="K225" i="28"/>
  <c r="L225" i="28"/>
  <c r="G226" i="28"/>
  <c r="H226" i="28"/>
  <c r="M226" i="28"/>
  <c r="I226" i="28"/>
  <c r="K226" i="28"/>
  <c r="L226" i="28"/>
  <c r="G227" i="28"/>
  <c r="K227" i="28"/>
  <c r="G228" i="28"/>
  <c r="K228" i="28"/>
  <c r="G229" i="28"/>
  <c r="L229" i="28"/>
  <c r="G230" i="28"/>
  <c r="G231" i="28"/>
  <c r="I231" i="28"/>
  <c r="G232" i="28"/>
  <c r="J232" i="28"/>
  <c r="H232" i="28"/>
  <c r="M232" i="28"/>
  <c r="G233" i="28"/>
  <c r="J233" i="28"/>
  <c r="H233" i="28"/>
  <c r="M233" i="28"/>
  <c r="I233" i="28"/>
  <c r="K233" i="28"/>
  <c r="L233" i="28"/>
  <c r="G234" i="28"/>
  <c r="L234" i="28"/>
  <c r="G235" i="28"/>
  <c r="K235" i="28"/>
  <c r="H235" i="28"/>
  <c r="M235" i="28"/>
  <c r="I235" i="28"/>
  <c r="J235" i="28"/>
  <c r="L235" i="28"/>
  <c r="G236" i="28"/>
  <c r="L236" i="28"/>
  <c r="G237" i="28"/>
  <c r="L237" i="28"/>
  <c r="G238" i="28"/>
  <c r="I238" i="28"/>
  <c r="H238" i="28"/>
  <c r="M238" i="28"/>
  <c r="G239" i="28"/>
  <c r="G240" i="28"/>
  <c r="H240" i="28"/>
  <c r="M240" i="28"/>
  <c r="G241" i="28"/>
  <c r="I241" i="28"/>
  <c r="J241" i="28"/>
  <c r="G242" i="28"/>
  <c r="H242" i="28"/>
  <c r="M242" i="28"/>
  <c r="I242" i="28"/>
  <c r="J242" i="28"/>
  <c r="K242" i="28"/>
  <c r="L242" i="28"/>
  <c r="G243" i="28"/>
  <c r="G244" i="28"/>
  <c r="H244" i="28"/>
  <c r="M244" i="28"/>
  <c r="K244" i="28"/>
  <c r="L244" i="28"/>
  <c r="G245" i="28"/>
  <c r="L245" i="28"/>
  <c r="G246" i="28"/>
  <c r="I246" i="28"/>
  <c r="G247" i="28"/>
  <c r="H247" i="28"/>
  <c r="M247" i="28"/>
  <c r="J247" i="28"/>
  <c r="G248" i="28"/>
  <c r="I248" i="28"/>
  <c r="G249" i="28"/>
  <c r="G250" i="28"/>
  <c r="K250" i="28"/>
  <c r="J250" i="28"/>
  <c r="L250" i="28"/>
  <c r="G251" i="28"/>
  <c r="J251" i="28"/>
  <c r="H251" i="28"/>
  <c r="K251" i="28"/>
  <c r="M251" i="28"/>
  <c r="G252" i="28"/>
  <c r="L252" i="28"/>
  <c r="G253" i="28"/>
  <c r="L253" i="28"/>
  <c r="H253" i="28"/>
  <c r="M253" i="28"/>
  <c r="G254" i="28"/>
  <c r="I254" i="28"/>
  <c r="G255" i="28"/>
  <c r="H255" i="28"/>
  <c r="M255" i="28"/>
  <c r="I255" i="28"/>
  <c r="G256" i="28"/>
  <c r="I256" i="28"/>
  <c r="G257" i="28"/>
  <c r="J257" i="28"/>
  <c r="H257" i="28"/>
  <c r="M257" i="28"/>
  <c r="K257" i="28"/>
  <c r="G258" i="28"/>
  <c r="J258" i="28"/>
  <c r="K258" i="28"/>
  <c r="G259" i="28"/>
  <c r="J259" i="28"/>
  <c r="L259" i="28"/>
  <c r="G260" i="28"/>
  <c r="L260" i="28"/>
  <c r="G261" i="28"/>
  <c r="L261" i="28"/>
  <c r="H261" i="28"/>
  <c r="M261" i="28"/>
  <c r="G262" i="28"/>
  <c r="I262" i="28"/>
  <c r="G263" i="28"/>
  <c r="J263" i="28"/>
  <c r="G264" i="28"/>
  <c r="I264" i="28"/>
  <c r="G265" i="28"/>
  <c r="K265" i="28"/>
  <c r="H265" i="28"/>
  <c r="M265" i="28"/>
  <c r="I265" i="28"/>
  <c r="J265" i="28"/>
  <c r="L265" i="28"/>
  <c r="G266" i="28"/>
  <c r="G267" i="28"/>
  <c r="G268" i="28"/>
  <c r="L268" i="28"/>
  <c r="G269" i="28"/>
  <c r="H269" i="28"/>
  <c r="M269" i="28"/>
  <c r="G270" i="28"/>
  <c r="I270" i="28"/>
  <c r="G271" i="28"/>
  <c r="H271" i="28"/>
  <c r="M271" i="28"/>
  <c r="I271" i="28"/>
  <c r="J271" i="28"/>
  <c r="G272" i="28"/>
  <c r="I272" i="28"/>
  <c r="G273" i="28"/>
  <c r="I273" i="28"/>
  <c r="H273" i="28"/>
  <c r="M273" i="28"/>
  <c r="J273" i="28"/>
  <c r="L273" i="28"/>
  <c r="G274" i="28"/>
  <c r="H274" i="28"/>
  <c r="I274" i="28"/>
  <c r="J274" i="28"/>
  <c r="K274" i="28"/>
  <c r="M274" i="28"/>
  <c r="G275" i="28"/>
  <c r="I275" i="28"/>
  <c r="H275" i="28"/>
  <c r="M275" i="28"/>
  <c r="J275" i="28"/>
  <c r="K275" i="28"/>
  <c r="L275" i="28"/>
  <c r="G276" i="28"/>
  <c r="L276" i="28"/>
  <c r="G277" i="28"/>
  <c r="L277" i="28"/>
  <c r="H277" i="28"/>
  <c r="M277" i="28"/>
  <c r="G278" i="28"/>
  <c r="I278" i="28"/>
  <c r="G279" i="28"/>
  <c r="G280" i="28"/>
  <c r="I280" i="28"/>
  <c r="G281" i="28"/>
  <c r="I281" i="28"/>
  <c r="G282" i="28"/>
  <c r="J282" i="28"/>
  <c r="G283" i="28"/>
  <c r="L283" i="28"/>
  <c r="I283" i="28"/>
  <c r="K283" i="28"/>
  <c r="G284" i="28"/>
  <c r="L284" i="28"/>
  <c r="G285" i="28"/>
  <c r="H285" i="28"/>
  <c r="M285" i="28"/>
  <c r="L285" i="28"/>
  <c r="G286" i="28"/>
  <c r="I286" i="28"/>
  <c r="G287" i="28"/>
  <c r="I287" i="28"/>
  <c r="H287" i="28"/>
  <c r="M287" i="28"/>
  <c r="J287" i="28"/>
  <c r="G288" i="28"/>
  <c r="I288" i="28"/>
  <c r="G289" i="28"/>
  <c r="K289" i="28"/>
  <c r="H289" i="28"/>
  <c r="M289" i="28"/>
  <c r="I289" i="28"/>
  <c r="J289" i="28"/>
  <c r="L289" i="28"/>
  <c r="G290" i="28"/>
  <c r="H290" i="28"/>
  <c r="I290" i="28"/>
  <c r="K290" i="28"/>
  <c r="L290" i="28"/>
  <c r="M290" i="28"/>
  <c r="G291" i="28"/>
  <c r="H291" i="28"/>
  <c r="M291" i="28"/>
  <c r="I291" i="28"/>
  <c r="J291" i="28"/>
  <c r="K291" i="28"/>
  <c r="L291" i="28"/>
  <c r="G292" i="28"/>
  <c r="L292" i="28"/>
  <c r="G293" i="28"/>
  <c r="H293" i="28"/>
  <c r="M293" i="28"/>
  <c r="L293" i="28"/>
  <c r="G294" i="28"/>
  <c r="I294" i="28"/>
  <c r="G295" i="28"/>
  <c r="I295" i="28"/>
  <c r="G296" i="28"/>
  <c r="I296" i="28"/>
  <c r="G297" i="28"/>
  <c r="I297" i="28"/>
  <c r="K297" i="28"/>
  <c r="G298" i="28"/>
  <c r="H298" i="28"/>
  <c r="M298" i="28"/>
  <c r="J298" i="28"/>
  <c r="L298" i="28"/>
  <c r="G299" i="28"/>
  <c r="K299" i="28"/>
  <c r="G300" i="28"/>
  <c r="L300" i="28"/>
  <c r="G301" i="28"/>
  <c r="G302" i="28"/>
  <c r="I302" i="28"/>
  <c r="G303" i="28"/>
  <c r="H303" i="28"/>
  <c r="M303" i="28"/>
  <c r="I303" i="28"/>
  <c r="J303" i="28"/>
  <c r="G304" i="28"/>
  <c r="I304" i="28"/>
  <c r="G305" i="28"/>
  <c r="I305" i="28"/>
  <c r="H305" i="28"/>
  <c r="M305" i="28"/>
  <c r="J305" i="28"/>
  <c r="K305" i="28"/>
  <c r="L305" i="28"/>
  <c r="G306" i="28"/>
  <c r="H306" i="28"/>
  <c r="I306" i="28"/>
  <c r="J306" i="28"/>
  <c r="K306" i="28"/>
  <c r="L306" i="28"/>
  <c r="M306" i="28"/>
  <c r="G307" i="28"/>
  <c r="I307" i="28"/>
  <c r="H307" i="28"/>
  <c r="M307" i="28"/>
  <c r="J307" i="28"/>
  <c r="L307" i="28"/>
  <c r="G308" i="28"/>
  <c r="G309" i="28"/>
  <c r="G310" i="28"/>
  <c r="H310" i="28"/>
  <c r="M310" i="28"/>
  <c r="K310" i="28"/>
  <c r="G311" i="28"/>
  <c r="I311" i="28"/>
  <c r="G312" i="28"/>
  <c r="J312" i="28"/>
  <c r="G313" i="28"/>
  <c r="I313" i="28"/>
  <c r="H313" i="28"/>
  <c r="M313" i="28"/>
  <c r="J313" i="28"/>
  <c r="K313" i="28"/>
  <c r="L313" i="28"/>
  <c r="G314" i="28"/>
  <c r="H314" i="28"/>
  <c r="I314" i="28"/>
  <c r="M314" i="28"/>
  <c r="G315" i="28"/>
  <c r="I315" i="28"/>
  <c r="K315" i="28"/>
  <c r="G316" i="28"/>
  <c r="I316" i="28"/>
  <c r="G317" i="28"/>
  <c r="G318" i="28"/>
  <c r="I318" i="28"/>
  <c r="G319" i="28"/>
  <c r="G320" i="28"/>
  <c r="G321" i="28"/>
  <c r="K321" i="28"/>
  <c r="H321" i="28"/>
  <c r="M321" i="28"/>
  <c r="I321" i="28"/>
  <c r="J321" i="28"/>
  <c r="L321" i="28"/>
  <c r="G322" i="28"/>
  <c r="H322" i="28"/>
  <c r="M322" i="28"/>
  <c r="J322" i="28"/>
  <c r="G323" i="28"/>
  <c r="J323" i="28"/>
  <c r="G324" i="28"/>
  <c r="G325" i="28"/>
  <c r="H325" i="28"/>
  <c r="M325" i="28"/>
  <c r="J325" i="28"/>
  <c r="L325" i="28"/>
  <c r="G326" i="28"/>
  <c r="H326" i="28"/>
  <c r="M326" i="28"/>
  <c r="I326" i="28"/>
  <c r="K326" i="28"/>
  <c r="G327" i="28"/>
  <c r="G328" i="28"/>
  <c r="G329" i="28"/>
  <c r="I329" i="28"/>
  <c r="H329" i="28"/>
  <c r="M329" i="28"/>
  <c r="J329" i="28"/>
  <c r="K329" i="28"/>
  <c r="L329" i="28"/>
  <c r="G330" i="28"/>
  <c r="L330" i="28"/>
  <c r="G331" i="28"/>
  <c r="I331" i="28"/>
  <c r="H331" i="28"/>
  <c r="M331" i="28"/>
  <c r="J331" i="28"/>
  <c r="K331" i="28"/>
  <c r="L331" i="28"/>
  <c r="G332" i="28"/>
  <c r="I332" i="28"/>
  <c r="K332" i="28"/>
  <c r="G333" i="28"/>
  <c r="J333" i="28"/>
  <c r="G334" i="28"/>
  <c r="I334" i="28"/>
  <c r="H334" i="28"/>
  <c r="M334" i="28"/>
  <c r="G335" i="28"/>
  <c r="I335" i="28"/>
  <c r="L335" i="28"/>
  <c r="G336" i="28"/>
  <c r="L336" i="28"/>
  <c r="J336" i="28"/>
  <c r="G337" i="28"/>
  <c r="H337" i="28"/>
  <c r="M337" i="28"/>
  <c r="I337" i="28"/>
  <c r="J337" i="28"/>
  <c r="K337" i="28"/>
  <c r="L337" i="28"/>
  <c r="G338" i="28"/>
  <c r="H338" i="28"/>
  <c r="M338" i="28"/>
  <c r="I338" i="28"/>
  <c r="K338" i="28"/>
  <c r="G339" i="28"/>
  <c r="K339" i="28"/>
  <c r="G340" i="28"/>
  <c r="I340" i="28"/>
  <c r="K340" i="28"/>
  <c r="G341" i="28"/>
  <c r="G342" i="28"/>
  <c r="G343" i="28"/>
  <c r="K343" i="28"/>
  <c r="J343" i="28"/>
  <c r="G344" i="28"/>
  <c r="G345" i="28"/>
  <c r="I345" i="28"/>
  <c r="G346" i="28"/>
  <c r="H346" i="28"/>
  <c r="M346" i="28"/>
  <c r="J346" i="28"/>
  <c r="L346" i="28"/>
  <c r="G347" i="28"/>
  <c r="G348" i="28"/>
  <c r="K348" i="28"/>
  <c r="I348" i="28"/>
  <c r="G349" i="28"/>
  <c r="J349" i="28"/>
  <c r="G350" i="28"/>
  <c r="H350" i="28"/>
  <c r="M350" i="28"/>
  <c r="G351" i="28"/>
  <c r="I351" i="28"/>
  <c r="G352" i="28"/>
  <c r="L352" i="28"/>
  <c r="H352" i="28"/>
  <c r="M352" i="28"/>
  <c r="J352" i="28"/>
  <c r="K352" i="28"/>
  <c r="G353" i="28"/>
  <c r="H353" i="28"/>
  <c r="M353" i="28"/>
  <c r="I353" i="28"/>
  <c r="J353" i="28"/>
  <c r="K353" i="28"/>
  <c r="L353" i="28"/>
  <c r="G354" i="28"/>
  <c r="H354" i="28"/>
  <c r="M354" i="28"/>
  <c r="I354" i="28"/>
  <c r="G355" i="28"/>
  <c r="J355" i="28"/>
  <c r="L355" i="28"/>
  <c r="G356" i="28"/>
  <c r="I356" i="28"/>
  <c r="G357" i="28"/>
  <c r="G358" i="28"/>
  <c r="I358" i="28"/>
  <c r="H358" i="28"/>
  <c r="M358" i="28"/>
  <c r="K358" i="28"/>
  <c r="G359" i="28"/>
  <c r="H359" i="28"/>
  <c r="J359" i="28"/>
  <c r="M359" i="28"/>
  <c r="G360" i="28"/>
  <c r="G361" i="28"/>
  <c r="G362" i="28"/>
  <c r="I362" i="28"/>
  <c r="G363" i="28"/>
  <c r="I363" i="28"/>
  <c r="K363" i="28"/>
  <c r="G364" i="28"/>
  <c r="K364" i="28"/>
  <c r="G365" i="28"/>
  <c r="L365" i="28"/>
  <c r="J365" i="28"/>
  <c r="G366" i="28"/>
  <c r="H366" i="28"/>
  <c r="M366" i="28"/>
  <c r="J366" i="28"/>
  <c r="L366" i="28"/>
  <c r="G367" i="28"/>
  <c r="H367" i="28"/>
  <c r="M367" i="28"/>
  <c r="J367" i="28"/>
  <c r="L367" i="28"/>
  <c r="G368" i="28"/>
  <c r="G369" i="28"/>
  <c r="L369" i="28"/>
  <c r="H369" i="28"/>
  <c r="M369" i="28"/>
  <c r="G370" i="28"/>
  <c r="H370" i="28"/>
  <c r="M370" i="28"/>
  <c r="I370" i="28"/>
  <c r="G371" i="28"/>
  <c r="H371" i="28"/>
  <c r="M371" i="28"/>
  <c r="I371" i="28"/>
  <c r="J371" i="28"/>
  <c r="K371" i="28"/>
  <c r="L371" i="28"/>
  <c r="G372" i="28"/>
  <c r="G373" i="28"/>
  <c r="J373" i="28"/>
  <c r="L373" i="28"/>
  <c r="G374" i="28"/>
  <c r="K374" i="28"/>
  <c r="H374" i="28"/>
  <c r="M374" i="28"/>
  <c r="I374" i="28"/>
  <c r="J374" i="28"/>
  <c r="L374" i="28"/>
  <c r="G375" i="28"/>
  <c r="J375" i="28"/>
  <c r="L375" i="28"/>
  <c r="G376" i="28"/>
  <c r="K376" i="28"/>
  <c r="G377" i="28"/>
  <c r="G378" i="28"/>
  <c r="I378" i="28"/>
  <c r="G379" i="28"/>
  <c r="K379" i="28"/>
  <c r="H379" i="28"/>
  <c r="M379" i="28"/>
  <c r="I379" i="28"/>
  <c r="J379" i="28"/>
  <c r="L379" i="28"/>
  <c r="G380" i="28"/>
  <c r="G381" i="28"/>
  <c r="J381" i="28"/>
  <c r="K381" i="28"/>
  <c r="G382" i="28"/>
  <c r="J382" i="28"/>
  <c r="H382" i="28"/>
  <c r="M382" i="28"/>
  <c r="I382" i="28"/>
  <c r="K382" i="28"/>
  <c r="L382" i="28"/>
  <c r="G383" i="28"/>
  <c r="I383" i="28"/>
  <c r="G384" i="28"/>
  <c r="H384" i="28"/>
  <c r="M384" i="28"/>
  <c r="G385" i="28"/>
  <c r="J385" i="28"/>
  <c r="H385" i="28"/>
  <c r="M385" i="28"/>
  <c r="I385" i="28"/>
  <c r="K385" i="28"/>
  <c r="L385" i="28"/>
  <c r="G386" i="28"/>
  <c r="L386" i="28"/>
  <c r="G387" i="28"/>
  <c r="L387" i="28"/>
  <c r="H387" i="28"/>
  <c r="M387" i="28"/>
  <c r="I387" i="28"/>
  <c r="J387" i="28"/>
  <c r="K387" i="28"/>
  <c r="G388" i="28"/>
  <c r="I388" i="28"/>
  <c r="K388" i="28"/>
  <c r="L388" i="28"/>
  <c r="G389" i="28"/>
  <c r="I389" i="28"/>
  <c r="K389" i="28"/>
  <c r="L389" i="28"/>
  <c r="G390" i="28"/>
  <c r="I390" i="28"/>
  <c r="G391" i="28"/>
  <c r="J391" i="28"/>
  <c r="I391" i="28"/>
  <c r="G392" i="28"/>
  <c r="K392" i="28"/>
  <c r="H392" i="28"/>
  <c r="M392" i="28"/>
  <c r="G393" i="28"/>
  <c r="L393" i="28"/>
  <c r="G394" i="28"/>
  <c r="I394" i="28"/>
  <c r="J394" i="28"/>
  <c r="G395" i="28"/>
  <c r="J395" i="28"/>
  <c r="H395" i="28"/>
  <c r="M395" i="28"/>
  <c r="G396" i="28"/>
  <c r="H396" i="28"/>
  <c r="M396" i="28"/>
  <c r="K396" i="28"/>
  <c r="L396" i="28"/>
  <c r="G397" i="28"/>
  <c r="J397" i="28"/>
  <c r="G398" i="28"/>
  <c r="J398" i="28"/>
  <c r="H398" i="28"/>
  <c r="M398" i="28"/>
  <c r="I398" i="28"/>
  <c r="K398" i="28"/>
  <c r="L398" i="28"/>
  <c r="G399" i="28"/>
  <c r="G400" i="28"/>
  <c r="H400" i="28"/>
  <c r="M400" i="28"/>
  <c r="G401" i="28"/>
  <c r="H401" i="28"/>
  <c r="M401" i="28"/>
  <c r="L401" i="28"/>
  <c r="G402" i="28"/>
  <c r="J402" i="28"/>
  <c r="G403" i="28"/>
  <c r="I403" i="28"/>
  <c r="K403" i="28"/>
  <c r="L403" i="28"/>
  <c r="G404" i="28"/>
  <c r="H404" i="28"/>
  <c r="M404" i="28"/>
  <c r="I404" i="28"/>
  <c r="J404" i="28"/>
  <c r="G405" i="28"/>
  <c r="J405" i="28"/>
  <c r="K405" i="28"/>
  <c r="L405" i="28"/>
  <c r="G406" i="28"/>
  <c r="I406" i="28"/>
  <c r="G407" i="28"/>
  <c r="G408" i="28"/>
  <c r="H408" i="28"/>
  <c r="M408" i="28"/>
  <c r="K408" i="28"/>
  <c r="G409" i="28"/>
  <c r="L409" i="28"/>
  <c r="G410" i="28"/>
  <c r="H410" i="28"/>
  <c r="M410" i="28"/>
  <c r="G411" i="28"/>
  <c r="I411" i="28"/>
  <c r="K411" i="28"/>
  <c r="L411" i="28"/>
  <c r="G412" i="28"/>
  <c r="J412" i="28"/>
  <c r="G413" i="28"/>
  <c r="L413" i="28"/>
  <c r="G414" i="28"/>
  <c r="G415" i="28"/>
  <c r="I415" i="28"/>
  <c r="G416" i="28"/>
  <c r="H416" i="28"/>
  <c r="M416" i="28"/>
  <c r="K416" i="28"/>
  <c r="G417" i="28"/>
  <c r="J417" i="28"/>
  <c r="H417" i="28"/>
  <c r="M417" i="28"/>
  <c r="I417" i="28"/>
  <c r="G418" i="28"/>
  <c r="J418" i="28"/>
  <c r="I418" i="28"/>
  <c r="G419" i="28"/>
  <c r="I419" i="28"/>
  <c r="K419" i="28"/>
  <c r="G420" i="28"/>
  <c r="L420" i="28"/>
  <c r="G421" i="28"/>
  <c r="G422" i="28"/>
  <c r="J422" i="28"/>
  <c r="H422" i="28"/>
  <c r="M422" i="28"/>
  <c r="K422" i="28"/>
  <c r="L422" i="28"/>
  <c r="G423" i="28"/>
  <c r="I423" i="28"/>
  <c r="L423" i="28"/>
  <c r="G424" i="28"/>
  <c r="J424" i="28"/>
  <c r="H424" i="28"/>
  <c r="M424" i="28"/>
  <c r="G425" i="28"/>
  <c r="H425" i="28"/>
  <c r="M425" i="28"/>
  <c r="I425" i="28"/>
  <c r="G426" i="28"/>
  <c r="L426" i="28"/>
  <c r="G427" i="28"/>
  <c r="I427" i="28"/>
  <c r="G428" i="28"/>
  <c r="G429" i="28"/>
  <c r="G430" i="28"/>
  <c r="I430" i="28"/>
  <c r="K430" i="28"/>
  <c r="G431" i="28"/>
  <c r="H431" i="28"/>
  <c r="M431" i="28"/>
  <c r="J431" i="28"/>
  <c r="K431" i="28"/>
  <c r="L431" i="28"/>
  <c r="G432" i="28"/>
  <c r="K432" i="28"/>
  <c r="G433" i="28"/>
  <c r="H433" i="28"/>
  <c r="M433" i="28"/>
  <c r="G434" i="28"/>
  <c r="G435" i="28"/>
  <c r="I435" i="28"/>
  <c r="J435" i="28"/>
  <c r="G436" i="28"/>
  <c r="H436" i="28"/>
  <c r="M436" i="28"/>
  <c r="J436" i="28"/>
  <c r="K436" i="28"/>
  <c r="G437" i="28"/>
  <c r="I437" i="28"/>
  <c r="K437" i="28"/>
  <c r="G438" i="28"/>
  <c r="I438" i="28"/>
  <c r="H438" i="28"/>
  <c r="M438" i="28"/>
  <c r="G439" i="28"/>
  <c r="H439" i="28"/>
  <c r="M439" i="28"/>
  <c r="J439" i="28"/>
  <c r="K439" i="28"/>
  <c r="L439" i="28"/>
  <c r="G440" i="28"/>
  <c r="K440" i="28"/>
  <c r="G441" i="28"/>
  <c r="H441" i="28"/>
  <c r="M441" i="28"/>
  <c r="G442" i="28"/>
  <c r="H442" i="28"/>
  <c r="M442" i="28"/>
  <c r="I442" i="28"/>
  <c r="G443" i="28"/>
  <c r="H443" i="28"/>
  <c r="M443" i="28"/>
  <c r="J443" i="28"/>
  <c r="G444" i="28"/>
  <c r="L444" i="28"/>
  <c r="H444" i="28"/>
  <c r="M444" i="28"/>
  <c r="I444" i="28"/>
  <c r="K444" i="28"/>
  <c r="G445" i="28"/>
  <c r="H445" i="28"/>
  <c r="M445" i="28"/>
  <c r="J445" i="28"/>
  <c r="L445" i="28"/>
  <c r="G446" i="28"/>
  <c r="K446" i="28"/>
  <c r="H446" i="28"/>
  <c r="M446" i="28"/>
  <c r="I446" i="28"/>
  <c r="J446" i="28"/>
  <c r="L446" i="28"/>
  <c r="G447" i="28"/>
  <c r="L447" i="28"/>
  <c r="G448" i="28"/>
  <c r="G449" i="28"/>
  <c r="I449" i="28"/>
  <c r="G450" i="28"/>
  <c r="I450" i="28"/>
  <c r="H450" i="28"/>
  <c r="M450" i="28"/>
  <c r="G451" i="28"/>
  <c r="K451" i="28"/>
  <c r="G452" i="28"/>
  <c r="H452" i="28"/>
  <c r="M452" i="28"/>
  <c r="I452" i="28"/>
  <c r="J452" i="28"/>
  <c r="L452" i="28"/>
  <c r="G453" i="28"/>
  <c r="H453" i="28"/>
  <c r="M453" i="28"/>
  <c r="I453" i="28"/>
  <c r="J453" i="28"/>
  <c r="K453" i="28"/>
  <c r="L453" i="28"/>
  <c r="G454" i="28"/>
  <c r="H454" i="28"/>
  <c r="M454" i="28"/>
  <c r="J454" i="28"/>
  <c r="L454" i="28"/>
  <c r="G455" i="28"/>
  <c r="L455" i="28"/>
  <c r="J455" i="28"/>
  <c r="K455" i="28"/>
  <c r="G456" i="28"/>
  <c r="K456" i="28"/>
  <c r="G457" i="28"/>
  <c r="I457" i="28"/>
  <c r="H457" i="28"/>
  <c r="M457" i="28"/>
  <c r="G458" i="28"/>
  <c r="G459" i="28"/>
  <c r="L459" i="28"/>
  <c r="I459" i="28"/>
  <c r="J459" i="28"/>
  <c r="G460" i="28"/>
  <c r="G461" i="28"/>
  <c r="I461" i="28"/>
  <c r="K461" i="28"/>
  <c r="L461" i="28"/>
  <c r="G462" i="28"/>
  <c r="I462" i="28"/>
  <c r="G463" i="28"/>
  <c r="K463" i="28"/>
  <c r="J463" i="28"/>
  <c r="L463" i="28"/>
  <c r="G464" i="28"/>
  <c r="H464" i="28"/>
  <c r="M464" i="28"/>
  <c r="K464" i="28"/>
  <c r="G465" i="28"/>
  <c r="H465" i="28"/>
  <c r="I465" i="28"/>
  <c r="M465" i="28"/>
  <c r="G466" i="28"/>
  <c r="H466" i="28"/>
  <c r="M466" i="28"/>
  <c r="I466" i="28"/>
  <c r="J466" i="28"/>
  <c r="G467" i="28"/>
  <c r="G468" i="28"/>
  <c r="H468" i="28"/>
  <c r="M468" i="28"/>
  <c r="J468" i="28"/>
  <c r="G469" i="28"/>
  <c r="I469" i="28"/>
  <c r="K469" i="28"/>
  <c r="L469" i="28"/>
  <c r="G470" i="28"/>
  <c r="H470" i="28"/>
  <c r="I470" i="28"/>
  <c r="J470" i="28"/>
  <c r="K470" i="28"/>
  <c r="L470" i="28"/>
  <c r="M470" i="28"/>
  <c r="G471" i="28"/>
  <c r="J471" i="28"/>
  <c r="G472" i="28"/>
  <c r="H472" i="28"/>
  <c r="M472" i="28"/>
  <c r="K472" i="28"/>
  <c r="G473" i="28"/>
  <c r="J473" i="28"/>
  <c r="I473" i="28"/>
  <c r="K473" i="28"/>
  <c r="G474" i="28"/>
  <c r="I474" i="28"/>
  <c r="G475" i="28"/>
  <c r="L475" i="28"/>
  <c r="I475" i="28"/>
  <c r="K475" i="28"/>
  <c r="G476" i="28"/>
  <c r="I476" i="28"/>
  <c r="H476" i="28"/>
  <c r="M476" i="28"/>
  <c r="J476" i="28"/>
  <c r="L476" i="28"/>
  <c r="G477" i="28"/>
  <c r="H477" i="28"/>
  <c r="M477" i="28"/>
  <c r="I477" i="28"/>
  <c r="J477" i="28"/>
  <c r="L477" i="28"/>
  <c r="G478" i="28"/>
  <c r="H478" i="28"/>
  <c r="M478" i="28"/>
  <c r="I478" i="28"/>
  <c r="J478" i="28"/>
  <c r="K478" i="28"/>
  <c r="L478" i="28"/>
  <c r="G479" i="28"/>
  <c r="L479" i="28"/>
  <c r="G480" i="28"/>
  <c r="H480" i="28"/>
  <c r="M480" i="28"/>
  <c r="J480" i="28"/>
  <c r="G481" i="28"/>
  <c r="J481" i="28"/>
  <c r="G482" i="28"/>
  <c r="K482" i="28"/>
  <c r="J482" i="28"/>
  <c r="G483" i="28"/>
  <c r="L483" i="28"/>
  <c r="H483" i="28"/>
  <c r="M483" i="28"/>
  <c r="I483" i="28"/>
  <c r="K483" i="28"/>
  <c r="G484" i="28"/>
  <c r="L484" i="28"/>
  <c r="G485" i="28"/>
  <c r="I485" i="28"/>
  <c r="G486" i="28"/>
  <c r="H486" i="28"/>
  <c r="M486" i="28"/>
  <c r="I486" i="28"/>
  <c r="K486" i="28"/>
  <c r="L486" i="28"/>
  <c r="G487" i="28"/>
  <c r="H487" i="28"/>
  <c r="M487" i="28"/>
  <c r="G488" i="28"/>
  <c r="I488" i="28"/>
  <c r="H488" i="28"/>
  <c r="M488" i="28"/>
  <c r="J488" i="28"/>
  <c r="L488" i="28"/>
  <c r="G489" i="28"/>
  <c r="L489" i="28"/>
  <c r="G490" i="28"/>
  <c r="L490" i="28"/>
  <c r="G491" i="28"/>
  <c r="I491" i="28"/>
  <c r="G492" i="28"/>
  <c r="H492" i="28"/>
  <c r="M492" i="28"/>
  <c r="I492" i="28"/>
  <c r="J492" i="28"/>
  <c r="K492" i="28"/>
  <c r="L492" i="28"/>
  <c r="G493" i="28"/>
  <c r="H493" i="28"/>
  <c r="M493" i="28"/>
  <c r="J493" i="28"/>
  <c r="G494" i="28"/>
  <c r="G495" i="28"/>
  <c r="J495" i="28"/>
  <c r="G496" i="28"/>
  <c r="J496" i="28"/>
  <c r="G497" i="28"/>
  <c r="L497" i="28"/>
  <c r="H497" i="28"/>
  <c r="M497" i="28"/>
  <c r="G498" i="28"/>
  <c r="L498" i="28"/>
  <c r="I498" i="28"/>
  <c r="K498" i="28"/>
  <c r="G499" i="28"/>
  <c r="I499" i="28"/>
  <c r="H499" i="28"/>
  <c r="M499" i="28"/>
  <c r="G500" i="28"/>
  <c r="J500" i="28"/>
  <c r="I500" i="28"/>
  <c r="K500" i="28"/>
  <c r="L500" i="28"/>
  <c r="G501" i="28"/>
  <c r="H501" i="28"/>
  <c r="M501" i="28"/>
  <c r="I501" i="28"/>
  <c r="J501" i="28"/>
  <c r="L501" i="28"/>
  <c r="G502" i="28"/>
  <c r="G503" i="28"/>
  <c r="J503" i="28"/>
  <c r="H503" i="28"/>
  <c r="M503" i="28"/>
  <c r="G504" i="28"/>
  <c r="J504" i="28"/>
  <c r="I504" i="28"/>
  <c r="G505" i="28"/>
  <c r="L505" i="28"/>
  <c r="H505" i="28"/>
  <c r="M505" i="28"/>
  <c r="I505" i="28"/>
  <c r="E10" i="21"/>
  <c r="B8" i="29"/>
  <c r="C8" i="29"/>
  <c r="D8" i="29"/>
  <c r="E8" i="29"/>
  <c r="F8" i="29"/>
  <c r="G8" i="29"/>
  <c r="H8" i="29"/>
  <c r="J8" i="29"/>
  <c r="K8" i="29"/>
  <c r="L8" i="29"/>
  <c r="M8" i="29"/>
  <c r="B9" i="29"/>
  <c r="C9" i="29"/>
  <c r="D9" i="29"/>
  <c r="E9" i="29"/>
  <c r="F9" i="29"/>
  <c r="G9" i="29"/>
  <c r="H9" i="29"/>
  <c r="J9" i="29"/>
  <c r="K9" i="29"/>
  <c r="L9" i="29"/>
  <c r="M9" i="29"/>
  <c r="B10" i="29"/>
  <c r="C10" i="29"/>
  <c r="D10" i="29"/>
  <c r="E10" i="29"/>
  <c r="F10" i="29"/>
  <c r="G10" i="29"/>
  <c r="H10" i="29"/>
  <c r="J10" i="29"/>
  <c r="K10" i="29"/>
  <c r="L10" i="29"/>
  <c r="M10" i="29"/>
  <c r="B11" i="29"/>
  <c r="C11" i="29"/>
  <c r="D11" i="29"/>
  <c r="E11" i="29"/>
  <c r="F11" i="29"/>
  <c r="G11" i="29"/>
  <c r="H11" i="29"/>
  <c r="J11" i="29"/>
  <c r="K11" i="29"/>
  <c r="L11" i="29"/>
  <c r="M11" i="29"/>
  <c r="B12" i="29"/>
  <c r="C12" i="29"/>
  <c r="D12" i="29"/>
  <c r="E12" i="29"/>
  <c r="F12" i="29"/>
  <c r="G12" i="29"/>
  <c r="H12" i="29"/>
  <c r="J12" i="29"/>
  <c r="K12" i="29"/>
  <c r="L12" i="29"/>
  <c r="M12" i="29"/>
  <c r="B13" i="29"/>
  <c r="C13" i="29"/>
  <c r="D13" i="29"/>
  <c r="E13" i="29"/>
  <c r="F13" i="29"/>
  <c r="G13" i="29"/>
  <c r="H13" i="29"/>
  <c r="J13" i="29"/>
  <c r="K13" i="29"/>
  <c r="L13" i="29"/>
  <c r="M13" i="29"/>
  <c r="B14" i="29"/>
  <c r="C14" i="29"/>
  <c r="D14" i="29"/>
  <c r="E14" i="29"/>
  <c r="F14" i="29"/>
  <c r="G14" i="29"/>
  <c r="H14" i="29"/>
  <c r="J14" i="29"/>
  <c r="K14" i="29"/>
  <c r="L14" i="29"/>
  <c r="M14" i="29"/>
  <c r="B15" i="29"/>
  <c r="C15" i="29"/>
  <c r="D15" i="29"/>
  <c r="E15" i="29"/>
  <c r="F15" i="29"/>
  <c r="G15" i="29"/>
  <c r="H15" i="29"/>
  <c r="J15" i="29"/>
  <c r="K15" i="29"/>
  <c r="L15" i="29"/>
  <c r="M15" i="29"/>
  <c r="B16" i="29"/>
  <c r="C16" i="29"/>
  <c r="D16" i="29"/>
  <c r="E16" i="29"/>
  <c r="F16" i="29"/>
  <c r="G16" i="29"/>
  <c r="H16" i="29"/>
  <c r="J16" i="29"/>
  <c r="K16" i="29"/>
  <c r="L16" i="29"/>
  <c r="M16" i="29"/>
  <c r="B17" i="29"/>
  <c r="C17" i="29"/>
  <c r="D17" i="29"/>
  <c r="E17" i="29"/>
  <c r="F17" i="29"/>
  <c r="G17" i="29"/>
  <c r="H17" i="29"/>
  <c r="J17" i="29"/>
  <c r="K17" i="29"/>
  <c r="L17" i="29"/>
  <c r="M17" i="29"/>
  <c r="B18" i="29"/>
  <c r="C18" i="29"/>
  <c r="D18" i="29"/>
  <c r="E18" i="29"/>
  <c r="F18" i="29"/>
  <c r="G18" i="29"/>
  <c r="H18" i="29"/>
  <c r="J18" i="29"/>
  <c r="K18" i="29"/>
  <c r="L18" i="29"/>
  <c r="M18" i="29"/>
  <c r="B19" i="29"/>
  <c r="C19" i="29"/>
  <c r="D19" i="29"/>
  <c r="E19" i="29"/>
  <c r="F19" i="29"/>
  <c r="G19" i="29"/>
  <c r="H19" i="29"/>
  <c r="J19" i="29"/>
  <c r="K19" i="29"/>
  <c r="L19" i="29"/>
  <c r="M19" i="29"/>
  <c r="B20" i="29"/>
  <c r="C20" i="29"/>
  <c r="D20" i="29"/>
  <c r="E20" i="29"/>
  <c r="F20" i="29"/>
  <c r="G20" i="29"/>
  <c r="H20" i="29"/>
  <c r="J20" i="29"/>
  <c r="K20" i="29"/>
  <c r="L20" i="29"/>
  <c r="M20" i="29"/>
  <c r="B21" i="29"/>
  <c r="C21" i="29"/>
  <c r="D21" i="29"/>
  <c r="E21" i="29"/>
  <c r="F21" i="29"/>
  <c r="G21" i="29"/>
  <c r="H21" i="29"/>
  <c r="J21" i="29"/>
  <c r="K21" i="29"/>
  <c r="L21" i="29"/>
  <c r="M21" i="29"/>
  <c r="B22" i="29"/>
  <c r="C22" i="29"/>
  <c r="D22" i="29"/>
  <c r="E22" i="29"/>
  <c r="F22" i="29"/>
  <c r="G22" i="29"/>
  <c r="H22" i="29"/>
  <c r="J22" i="29"/>
  <c r="K22" i="29"/>
  <c r="L22" i="29"/>
  <c r="M22" i="29"/>
  <c r="B23" i="29"/>
  <c r="C23" i="29"/>
  <c r="D23" i="29"/>
  <c r="E23" i="29"/>
  <c r="F23" i="29"/>
  <c r="G23" i="29"/>
  <c r="H23" i="29"/>
  <c r="J23" i="29"/>
  <c r="K23" i="29"/>
  <c r="L23" i="29"/>
  <c r="M23" i="29"/>
  <c r="B24" i="29"/>
  <c r="C24" i="29"/>
  <c r="D24" i="29"/>
  <c r="E24" i="29"/>
  <c r="F24" i="29"/>
  <c r="G24" i="29"/>
  <c r="H24" i="29"/>
  <c r="J24" i="29"/>
  <c r="K24" i="29"/>
  <c r="L24" i="29"/>
  <c r="M24" i="29"/>
  <c r="B25" i="29"/>
  <c r="C25" i="29"/>
  <c r="D25" i="29"/>
  <c r="E25" i="29"/>
  <c r="F25" i="29"/>
  <c r="G25" i="29"/>
  <c r="H25" i="29"/>
  <c r="J25" i="29"/>
  <c r="K25" i="29"/>
  <c r="L25" i="29"/>
  <c r="M25" i="29"/>
  <c r="B26" i="29"/>
  <c r="C26" i="29"/>
  <c r="D26" i="29"/>
  <c r="E26" i="29"/>
  <c r="F26" i="29"/>
  <c r="G26" i="29"/>
  <c r="H26" i="29"/>
  <c r="J26" i="29"/>
  <c r="K26" i="29"/>
  <c r="L26" i="29"/>
  <c r="M26" i="29"/>
  <c r="B27" i="29"/>
  <c r="C27" i="29"/>
  <c r="D27" i="29"/>
  <c r="E27" i="29"/>
  <c r="F27" i="29"/>
  <c r="G27" i="29"/>
  <c r="H27" i="29"/>
  <c r="J27" i="29"/>
  <c r="K27" i="29"/>
  <c r="L27" i="29"/>
  <c r="M27" i="29"/>
  <c r="B28" i="29"/>
  <c r="C28" i="29"/>
  <c r="D28" i="29"/>
  <c r="E28" i="29"/>
  <c r="F28" i="29"/>
  <c r="G28" i="29"/>
  <c r="H28" i="29"/>
  <c r="J28" i="29"/>
  <c r="K28" i="29"/>
  <c r="L28" i="29"/>
  <c r="M28" i="29"/>
  <c r="B29" i="29"/>
  <c r="C29" i="29"/>
  <c r="D29" i="29"/>
  <c r="E29" i="29"/>
  <c r="F29" i="29"/>
  <c r="G29" i="29"/>
  <c r="H29" i="29"/>
  <c r="J29" i="29"/>
  <c r="K29" i="29"/>
  <c r="L29" i="29"/>
  <c r="M29" i="29"/>
  <c r="B30" i="29"/>
  <c r="C30" i="29"/>
  <c r="D30" i="29"/>
  <c r="E30" i="29"/>
  <c r="F30" i="29"/>
  <c r="G30" i="29"/>
  <c r="H30" i="29"/>
  <c r="J30" i="29"/>
  <c r="K30" i="29"/>
  <c r="L30" i="29"/>
  <c r="M30" i="29"/>
  <c r="B31" i="29"/>
  <c r="C31" i="29"/>
  <c r="D31" i="29"/>
  <c r="E31" i="29"/>
  <c r="F31" i="29"/>
  <c r="G31" i="29"/>
  <c r="H31" i="29"/>
  <c r="J31" i="29"/>
  <c r="K31" i="29"/>
  <c r="L31" i="29"/>
  <c r="M31" i="29"/>
  <c r="B32" i="29"/>
  <c r="C32" i="29"/>
  <c r="D32" i="29"/>
  <c r="E32" i="29"/>
  <c r="F32" i="29"/>
  <c r="G32" i="29"/>
  <c r="H32" i="29"/>
  <c r="J32" i="29"/>
  <c r="K32" i="29"/>
  <c r="L32" i="29"/>
  <c r="M32" i="29"/>
  <c r="B33" i="29"/>
  <c r="C33" i="29"/>
  <c r="D33" i="29"/>
  <c r="E33" i="29"/>
  <c r="F33" i="29"/>
  <c r="G33" i="29"/>
  <c r="H33" i="29"/>
  <c r="J33" i="29"/>
  <c r="K33" i="29"/>
  <c r="L33" i="29"/>
  <c r="M33" i="29"/>
  <c r="B34" i="29"/>
  <c r="C34" i="29"/>
  <c r="D34" i="29"/>
  <c r="E34" i="29"/>
  <c r="F34" i="29"/>
  <c r="G34" i="29"/>
  <c r="H34" i="29"/>
  <c r="J34" i="29"/>
  <c r="K34" i="29"/>
  <c r="L34" i="29"/>
  <c r="M34" i="29"/>
  <c r="B35" i="29"/>
  <c r="C35" i="29"/>
  <c r="D35" i="29"/>
  <c r="E35" i="29"/>
  <c r="F35" i="29"/>
  <c r="G35" i="29"/>
  <c r="H35" i="29"/>
  <c r="J35" i="29"/>
  <c r="K35" i="29"/>
  <c r="L35" i="29"/>
  <c r="M35" i="29"/>
  <c r="B36" i="29"/>
  <c r="C36" i="29"/>
  <c r="D36" i="29"/>
  <c r="E36" i="29"/>
  <c r="F36" i="29"/>
  <c r="G36" i="29"/>
  <c r="H36" i="29"/>
  <c r="J36" i="29"/>
  <c r="K36" i="29"/>
  <c r="L36" i="29"/>
  <c r="M36" i="29"/>
  <c r="B37" i="29"/>
  <c r="C37" i="29"/>
  <c r="D37" i="29"/>
  <c r="E37" i="29"/>
  <c r="F37" i="29"/>
  <c r="G37" i="29"/>
  <c r="H37" i="29"/>
  <c r="J37" i="29"/>
  <c r="K37" i="29"/>
  <c r="L37" i="29"/>
  <c r="M37" i="29"/>
  <c r="B38" i="29"/>
  <c r="C38" i="29"/>
  <c r="D38" i="29"/>
  <c r="E38" i="29"/>
  <c r="F38" i="29"/>
  <c r="G38" i="29"/>
  <c r="H38" i="29"/>
  <c r="J38" i="29"/>
  <c r="K38" i="29"/>
  <c r="L38" i="29"/>
  <c r="M38" i="29"/>
  <c r="B39" i="29"/>
  <c r="C39" i="29"/>
  <c r="D39" i="29"/>
  <c r="E39" i="29"/>
  <c r="F39" i="29"/>
  <c r="G39" i="29"/>
  <c r="H39" i="29"/>
  <c r="J39" i="29"/>
  <c r="K39" i="29"/>
  <c r="L39" i="29"/>
  <c r="M39" i="29"/>
  <c r="B40" i="29"/>
  <c r="C40" i="29"/>
  <c r="D40" i="29"/>
  <c r="E40" i="29"/>
  <c r="F40" i="29"/>
  <c r="G40" i="29"/>
  <c r="H40" i="29"/>
  <c r="J40" i="29"/>
  <c r="K40" i="29"/>
  <c r="L40" i="29"/>
  <c r="M40" i="29"/>
  <c r="B41" i="29"/>
  <c r="C41" i="29"/>
  <c r="D41" i="29"/>
  <c r="E41" i="29"/>
  <c r="F41" i="29"/>
  <c r="G41" i="29"/>
  <c r="H41" i="29"/>
  <c r="J41" i="29"/>
  <c r="K41" i="29"/>
  <c r="L41" i="29"/>
  <c r="M41" i="29"/>
  <c r="B42" i="29"/>
  <c r="C42" i="29"/>
  <c r="D42" i="29"/>
  <c r="E42" i="29"/>
  <c r="F42" i="29"/>
  <c r="G42" i="29"/>
  <c r="H42" i="29"/>
  <c r="J42" i="29"/>
  <c r="K42" i="29"/>
  <c r="L42" i="29"/>
  <c r="M42" i="29"/>
  <c r="B43" i="29"/>
  <c r="C43" i="29"/>
  <c r="D43" i="29"/>
  <c r="E43" i="29"/>
  <c r="F43" i="29"/>
  <c r="G43" i="29"/>
  <c r="H43" i="29"/>
  <c r="J43" i="29"/>
  <c r="K43" i="29"/>
  <c r="L43" i="29"/>
  <c r="M43" i="29"/>
  <c r="B44" i="29"/>
  <c r="C44" i="29"/>
  <c r="D44" i="29"/>
  <c r="E44" i="29"/>
  <c r="F44" i="29"/>
  <c r="G44" i="29"/>
  <c r="H44" i="29"/>
  <c r="J44" i="29"/>
  <c r="K44" i="29"/>
  <c r="L44" i="29"/>
  <c r="M44" i="29"/>
  <c r="B45" i="29"/>
  <c r="C45" i="29"/>
  <c r="D45" i="29"/>
  <c r="E45" i="29"/>
  <c r="F45" i="29"/>
  <c r="G45" i="29"/>
  <c r="H45" i="29"/>
  <c r="J45" i="29"/>
  <c r="K45" i="29"/>
  <c r="L45" i="29"/>
  <c r="M45" i="29"/>
  <c r="B46" i="29"/>
  <c r="C46" i="29"/>
  <c r="D46" i="29"/>
  <c r="E46" i="29"/>
  <c r="F46" i="29"/>
  <c r="G46" i="29"/>
  <c r="H46" i="29"/>
  <c r="J46" i="29"/>
  <c r="K46" i="29"/>
  <c r="L46" i="29"/>
  <c r="M46" i="29"/>
  <c r="B47" i="29"/>
  <c r="C47" i="29"/>
  <c r="D47" i="29"/>
  <c r="E47" i="29"/>
  <c r="F47" i="29"/>
  <c r="G47" i="29"/>
  <c r="H47" i="29"/>
  <c r="J47" i="29"/>
  <c r="K47" i="29"/>
  <c r="L47" i="29"/>
  <c r="M47" i="29"/>
  <c r="B48" i="29"/>
  <c r="C48" i="29"/>
  <c r="D48" i="29"/>
  <c r="E48" i="29"/>
  <c r="F48" i="29"/>
  <c r="G48" i="29"/>
  <c r="H48" i="29"/>
  <c r="J48" i="29"/>
  <c r="K48" i="29"/>
  <c r="L48" i="29"/>
  <c r="M48" i="29"/>
  <c r="B49" i="29"/>
  <c r="C49" i="29"/>
  <c r="D49" i="29"/>
  <c r="E49" i="29"/>
  <c r="F49" i="29"/>
  <c r="G49" i="29"/>
  <c r="H49" i="29"/>
  <c r="J49" i="29"/>
  <c r="K49" i="29"/>
  <c r="L49" i="29"/>
  <c r="M49" i="29"/>
  <c r="B50" i="29"/>
  <c r="C50" i="29"/>
  <c r="D50" i="29"/>
  <c r="E50" i="29"/>
  <c r="F50" i="29"/>
  <c r="G50" i="29"/>
  <c r="H50" i="29"/>
  <c r="J50" i="29"/>
  <c r="K50" i="29"/>
  <c r="L50" i="29"/>
  <c r="M50" i="29"/>
  <c r="B51" i="29"/>
  <c r="C51" i="29"/>
  <c r="D51" i="29"/>
  <c r="E51" i="29"/>
  <c r="F51" i="29"/>
  <c r="G51" i="29"/>
  <c r="H51" i="29"/>
  <c r="J51" i="29"/>
  <c r="K51" i="29"/>
  <c r="L51" i="29"/>
  <c r="M51" i="29"/>
  <c r="B52" i="29"/>
  <c r="C52" i="29"/>
  <c r="D52" i="29"/>
  <c r="E52" i="29"/>
  <c r="F52" i="29"/>
  <c r="G52" i="29"/>
  <c r="H52" i="29"/>
  <c r="J52" i="29"/>
  <c r="K52" i="29"/>
  <c r="L52" i="29"/>
  <c r="M52" i="29"/>
  <c r="B53" i="29"/>
  <c r="C53" i="29"/>
  <c r="D53" i="29"/>
  <c r="E53" i="29"/>
  <c r="F53" i="29"/>
  <c r="G53" i="29"/>
  <c r="H53" i="29"/>
  <c r="J53" i="29"/>
  <c r="K53" i="29"/>
  <c r="L53" i="29"/>
  <c r="M53" i="29"/>
  <c r="B54" i="29"/>
  <c r="C54" i="29"/>
  <c r="D54" i="29"/>
  <c r="E54" i="29"/>
  <c r="F54" i="29"/>
  <c r="G54" i="29"/>
  <c r="H54" i="29"/>
  <c r="J54" i="29"/>
  <c r="K54" i="29"/>
  <c r="L54" i="29"/>
  <c r="M54" i="29"/>
  <c r="B55" i="29"/>
  <c r="C55" i="29"/>
  <c r="D55" i="29"/>
  <c r="E55" i="29"/>
  <c r="F55" i="29"/>
  <c r="G55" i="29"/>
  <c r="H55" i="29"/>
  <c r="J55" i="29"/>
  <c r="K55" i="29"/>
  <c r="L55" i="29"/>
  <c r="M55" i="29"/>
  <c r="B56" i="29"/>
  <c r="C56" i="29"/>
  <c r="D56" i="29"/>
  <c r="E56" i="29"/>
  <c r="F56" i="29"/>
  <c r="G56" i="29"/>
  <c r="H56" i="29"/>
  <c r="J56" i="29"/>
  <c r="K56" i="29"/>
  <c r="L56" i="29"/>
  <c r="M56" i="29"/>
  <c r="B57" i="29"/>
  <c r="C57" i="29"/>
  <c r="D57" i="29"/>
  <c r="E57" i="29"/>
  <c r="F57" i="29"/>
  <c r="G57" i="29"/>
  <c r="H57" i="29"/>
  <c r="J57" i="29"/>
  <c r="K57" i="29"/>
  <c r="L57" i="29"/>
  <c r="M57" i="29"/>
  <c r="B58" i="29"/>
  <c r="C58" i="29"/>
  <c r="D58" i="29"/>
  <c r="E58" i="29"/>
  <c r="F58" i="29"/>
  <c r="G58" i="29"/>
  <c r="H58" i="29"/>
  <c r="J58" i="29"/>
  <c r="K58" i="29"/>
  <c r="L58" i="29"/>
  <c r="M58" i="29"/>
  <c r="B59" i="29"/>
  <c r="C59" i="29"/>
  <c r="D59" i="29"/>
  <c r="E59" i="29"/>
  <c r="F59" i="29"/>
  <c r="G59" i="29"/>
  <c r="H59" i="29"/>
  <c r="J59" i="29"/>
  <c r="K59" i="29"/>
  <c r="L59" i="29"/>
  <c r="M59" i="29"/>
  <c r="B60" i="29"/>
  <c r="C60" i="29"/>
  <c r="D60" i="29"/>
  <c r="E60" i="29"/>
  <c r="F60" i="29"/>
  <c r="G60" i="29"/>
  <c r="H60" i="29"/>
  <c r="J60" i="29"/>
  <c r="K60" i="29"/>
  <c r="L60" i="29"/>
  <c r="M60" i="29"/>
  <c r="B61" i="29"/>
  <c r="C61" i="29"/>
  <c r="D61" i="29"/>
  <c r="E61" i="29"/>
  <c r="F61" i="29"/>
  <c r="G61" i="29"/>
  <c r="H61" i="29"/>
  <c r="J61" i="29"/>
  <c r="K61" i="29"/>
  <c r="L61" i="29"/>
  <c r="M61" i="29"/>
  <c r="B62" i="29"/>
  <c r="C62" i="29"/>
  <c r="D62" i="29"/>
  <c r="E62" i="29"/>
  <c r="F62" i="29"/>
  <c r="G62" i="29"/>
  <c r="H62" i="29"/>
  <c r="J62" i="29"/>
  <c r="K62" i="29"/>
  <c r="L62" i="29"/>
  <c r="M62" i="29"/>
  <c r="B63" i="29"/>
  <c r="C63" i="29"/>
  <c r="D63" i="29"/>
  <c r="E63" i="29"/>
  <c r="F63" i="29"/>
  <c r="G63" i="29"/>
  <c r="H63" i="29"/>
  <c r="J63" i="29"/>
  <c r="K63" i="29"/>
  <c r="L63" i="29"/>
  <c r="M63" i="29"/>
  <c r="B64" i="29"/>
  <c r="C64" i="29"/>
  <c r="D64" i="29"/>
  <c r="E64" i="29"/>
  <c r="F64" i="29"/>
  <c r="G64" i="29"/>
  <c r="H64" i="29"/>
  <c r="J64" i="29"/>
  <c r="K64" i="29"/>
  <c r="L64" i="29"/>
  <c r="M64" i="29"/>
  <c r="B65" i="29"/>
  <c r="C65" i="29"/>
  <c r="D65" i="29"/>
  <c r="E65" i="29"/>
  <c r="F65" i="29"/>
  <c r="G65" i="29"/>
  <c r="H65" i="29"/>
  <c r="J65" i="29"/>
  <c r="K65" i="29"/>
  <c r="L65" i="29"/>
  <c r="M65" i="29"/>
  <c r="B66" i="29"/>
  <c r="C66" i="29"/>
  <c r="D66" i="29"/>
  <c r="E66" i="29"/>
  <c r="F66" i="29"/>
  <c r="G66" i="29"/>
  <c r="H66" i="29"/>
  <c r="J66" i="29"/>
  <c r="K66" i="29"/>
  <c r="L66" i="29"/>
  <c r="M66" i="29"/>
  <c r="B67" i="29"/>
  <c r="C67" i="29"/>
  <c r="D67" i="29"/>
  <c r="E67" i="29"/>
  <c r="F67" i="29"/>
  <c r="G67" i="29"/>
  <c r="H67" i="29"/>
  <c r="J67" i="29"/>
  <c r="K67" i="29"/>
  <c r="L67" i="29"/>
  <c r="M67" i="29"/>
  <c r="B68" i="29"/>
  <c r="C68" i="29"/>
  <c r="D68" i="29"/>
  <c r="E68" i="29"/>
  <c r="F68" i="29"/>
  <c r="G68" i="29"/>
  <c r="H68" i="29"/>
  <c r="J68" i="29"/>
  <c r="K68" i="29"/>
  <c r="L68" i="29"/>
  <c r="M68" i="29"/>
  <c r="B69" i="29"/>
  <c r="C69" i="29"/>
  <c r="D69" i="29"/>
  <c r="E69" i="29"/>
  <c r="F69" i="29"/>
  <c r="G69" i="29"/>
  <c r="H69" i="29"/>
  <c r="J69" i="29"/>
  <c r="K69" i="29"/>
  <c r="L69" i="29"/>
  <c r="M69" i="29"/>
  <c r="B70" i="29"/>
  <c r="C70" i="29"/>
  <c r="D70" i="29"/>
  <c r="E70" i="29"/>
  <c r="F70" i="29"/>
  <c r="G70" i="29"/>
  <c r="H70" i="29"/>
  <c r="J70" i="29"/>
  <c r="K70" i="29"/>
  <c r="L70" i="29"/>
  <c r="M70" i="29"/>
  <c r="B71" i="29"/>
  <c r="C71" i="29"/>
  <c r="D71" i="29"/>
  <c r="E71" i="29"/>
  <c r="F71" i="29"/>
  <c r="G71" i="29"/>
  <c r="H71" i="29"/>
  <c r="J71" i="29"/>
  <c r="K71" i="29"/>
  <c r="L71" i="29"/>
  <c r="M71" i="29"/>
  <c r="B72" i="29"/>
  <c r="C72" i="29"/>
  <c r="D72" i="29"/>
  <c r="E72" i="29"/>
  <c r="F72" i="29"/>
  <c r="G72" i="29"/>
  <c r="H72" i="29"/>
  <c r="J72" i="29"/>
  <c r="K72" i="29"/>
  <c r="L72" i="29"/>
  <c r="M72" i="29"/>
  <c r="B73" i="29"/>
  <c r="C73" i="29"/>
  <c r="D73" i="29"/>
  <c r="E73" i="29"/>
  <c r="F73" i="29"/>
  <c r="G73" i="29"/>
  <c r="H73" i="29"/>
  <c r="J73" i="29"/>
  <c r="K73" i="29"/>
  <c r="L73" i="29"/>
  <c r="M73" i="29"/>
  <c r="B74" i="29"/>
  <c r="C74" i="29"/>
  <c r="D74" i="29"/>
  <c r="E74" i="29"/>
  <c r="F74" i="29"/>
  <c r="G74" i="29"/>
  <c r="H74" i="29"/>
  <c r="J74" i="29"/>
  <c r="K74" i="29"/>
  <c r="L74" i="29"/>
  <c r="M74" i="29"/>
  <c r="B75" i="29"/>
  <c r="C75" i="29"/>
  <c r="D75" i="29"/>
  <c r="E75" i="29"/>
  <c r="F75" i="29"/>
  <c r="G75" i="29"/>
  <c r="H75" i="29"/>
  <c r="J75" i="29"/>
  <c r="K75" i="29"/>
  <c r="L75" i="29"/>
  <c r="M75" i="29"/>
  <c r="B76" i="29"/>
  <c r="C76" i="29"/>
  <c r="D76" i="29"/>
  <c r="E76" i="29"/>
  <c r="F76" i="29"/>
  <c r="G76" i="29"/>
  <c r="H76" i="29"/>
  <c r="J76" i="29"/>
  <c r="K76" i="29"/>
  <c r="L76" i="29"/>
  <c r="M76" i="29"/>
  <c r="B77" i="29"/>
  <c r="C77" i="29"/>
  <c r="D77" i="29"/>
  <c r="E77" i="29"/>
  <c r="F77" i="29"/>
  <c r="G77" i="29"/>
  <c r="H77" i="29"/>
  <c r="J77" i="29"/>
  <c r="K77" i="29"/>
  <c r="L77" i="29"/>
  <c r="M77" i="29"/>
  <c r="B78" i="29"/>
  <c r="C78" i="29"/>
  <c r="D78" i="29"/>
  <c r="E78" i="29"/>
  <c r="F78" i="29"/>
  <c r="G78" i="29"/>
  <c r="H78" i="29"/>
  <c r="J78" i="29"/>
  <c r="K78" i="29"/>
  <c r="L78" i="29"/>
  <c r="M78" i="29"/>
  <c r="B79" i="29"/>
  <c r="C79" i="29"/>
  <c r="D79" i="29"/>
  <c r="E79" i="29"/>
  <c r="F79" i="29"/>
  <c r="G79" i="29"/>
  <c r="H79" i="29"/>
  <c r="J79" i="29"/>
  <c r="K79" i="29"/>
  <c r="L79" i="29"/>
  <c r="M79" i="29"/>
  <c r="B80" i="29"/>
  <c r="C80" i="29"/>
  <c r="D80" i="29"/>
  <c r="E80" i="29"/>
  <c r="F80" i="29"/>
  <c r="G80" i="29"/>
  <c r="H80" i="29"/>
  <c r="J80" i="29"/>
  <c r="K80" i="29"/>
  <c r="L80" i="29"/>
  <c r="M80" i="29"/>
  <c r="B81" i="29"/>
  <c r="C81" i="29"/>
  <c r="D81" i="29"/>
  <c r="E81" i="29"/>
  <c r="F81" i="29"/>
  <c r="G81" i="29"/>
  <c r="H81" i="29"/>
  <c r="J81" i="29"/>
  <c r="K81" i="29"/>
  <c r="L81" i="29"/>
  <c r="M81" i="29"/>
  <c r="B82" i="29"/>
  <c r="C82" i="29"/>
  <c r="D82" i="29"/>
  <c r="E82" i="29"/>
  <c r="F82" i="29"/>
  <c r="G82" i="29"/>
  <c r="H82" i="29"/>
  <c r="J82" i="29"/>
  <c r="K82" i="29"/>
  <c r="L82" i="29"/>
  <c r="M82" i="29"/>
  <c r="B83" i="29"/>
  <c r="C83" i="29"/>
  <c r="D83" i="29"/>
  <c r="E83" i="29"/>
  <c r="F83" i="29"/>
  <c r="G83" i="29"/>
  <c r="H83" i="29"/>
  <c r="J83" i="29"/>
  <c r="K83" i="29"/>
  <c r="L83" i="29"/>
  <c r="M83" i="29"/>
  <c r="B84" i="29"/>
  <c r="C84" i="29"/>
  <c r="D84" i="29"/>
  <c r="E84" i="29"/>
  <c r="F84" i="29"/>
  <c r="G84" i="29"/>
  <c r="H84" i="29"/>
  <c r="J84" i="29"/>
  <c r="K84" i="29"/>
  <c r="L84" i="29"/>
  <c r="M84" i="29"/>
  <c r="B85" i="29"/>
  <c r="C85" i="29"/>
  <c r="D85" i="29"/>
  <c r="E85" i="29"/>
  <c r="F85" i="29"/>
  <c r="G85" i="29"/>
  <c r="H85" i="29"/>
  <c r="J85" i="29"/>
  <c r="K85" i="29"/>
  <c r="L85" i="29"/>
  <c r="M85" i="29"/>
  <c r="B86" i="29"/>
  <c r="C86" i="29"/>
  <c r="D86" i="29"/>
  <c r="E86" i="29"/>
  <c r="F86" i="29"/>
  <c r="G86" i="29"/>
  <c r="H86" i="29"/>
  <c r="J86" i="29"/>
  <c r="K86" i="29"/>
  <c r="L86" i="29"/>
  <c r="M86" i="29"/>
  <c r="B87" i="29"/>
  <c r="C87" i="29"/>
  <c r="D87" i="29"/>
  <c r="E87" i="29"/>
  <c r="F87" i="29"/>
  <c r="G87" i="29"/>
  <c r="H87" i="29"/>
  <c r="J87" i="29"/>
  <c r="K87" i="29"/>
  <c r="L87" i="29"/>
  <c r="M87" i="29"/>
  <c r="B88" i="29"/>
  <c r="C88" i="29"/>
  <c r="D88" i="29"/>
  <c r="E88" i="29"/>
  <c r="F88" i="29"/>
  <c r="G88" i="29"/>
  <c r="H88" i="29"/>
  <c r="J88" i="29"/>
  <c r="K88" i="29"/>
  <c r="L88" i="29"/>
  <c r="M88" i="29"/>
  <c r="B89" i="29"/>
  <c r="C89" i="29"/>
  <c r="D89" i="29"/>
  <c r="E89" i="29"/>
  <c r="F89" i="29"/>
  <c r="G89" i="29"/>
  <c r="H89" i="29"/>
  <c r="J89" i="29"/>
  <c r="K89" i="29"/>
  <c r="L89" i="29"/>
  <c r="M89" i="29"/>
  <c r="B90" i="29"/>
  <c r="C90" i="29"/>
  <c r="D90" i="29"/>
  <c r="E90" i="29"/>
  <c r="F90" i="29"/>
  <c r="G90" i="29"/>
  <c r="H90" i="29"/>
  <c r="J90" i="29"/>
  <c r="K90" i="29"/>
  <c r="L90" i="29"/>
  <c r="M90" i="29"/>
  <c r="B91" i="29"/>
  <c r="C91" i="29"/>
  <c r="D91" i="29"/>
  <c r="E91" i="29"/>
  <c r="F91" i="29"/>
  <c r="G91" i="29"/>
  <c r="H91" i="29"/>
  <c r="J91" i="29"/>
  <c r="K91" i="29"/>
  <c r="L91" i="29"/>
  <c r="M91" i="29"/>
  <c r="B92" i="29"/>
  <c r="C92" i="29"/>
  <c r="D92" i="29"/>
  <c r="E92" i="29"/>
  <c r="F92" i="29"/>
  <c r="G92" i="29"/>
  <c r="H92" i="29"/>
  <c r="J92" i="29"/>
  <c r="K92" i="29"/>
  <c r="L92" i="29"/>
  <c r="M92" i="29"/>
  <c r="B93" i="29"/>
  <c r="C93" i="29"/>
  <c r="D93" i="29"/>
  <c r="E93" i="29"/>
  <c r="F93" i="29"/>
  <c r="G93" i="29"/>
  <c r="H93" i="29"/>
  <c r="J93" i="29"/>
  <c r="K93" i="29"/>
  <c r="L93" i="29"/>
  <c r="M93" i="29"/>
  <c r="B94" i="29"/>
  <c r="C94" i="29"/>
  <c r="D94" i="29"/>
  <c r="E94" i="29"/>
  <c r="F94" i="29"/>
  <c r="G94" i="29"/>
  <c r="H94" i="29"/>
  <c r="J94" i="29"/>
  <c r="K94" i="29"/>
  <c r="L94" i="29"/>
  <c r="M94" i="29"/>
  <c r="B95" i="29"/>
  <c r="C95" i="29"/>
  <c r="D95" i="29"/>
  <c r="E95" i="29"/>
  <c r="F95" i="29"/>
  <c r="G95" i="29"/>
  <c r="H95" i="29"/>
  <c r="J95" i="29"/>
  <c r="K95" i="29"/>
  <c r="L95" i="29"/>
  <c r="M95" i="29"/>
  <c r="B96" i="29"/>
  <c r="C96" i="29"/>
  <c r="D96" i="29"/>
  <c r="E96" i="29"/>
  <c r="F96" i="29"/>
  <c r="G96" i="29"/>
  <c r="H96" i="29"/>
  <c r="J96" i="29"/>
  <c r="K96" i="29"/>
  <c r="L96" i="29"/>
  <c r="M96" i="29"/>
  <c r="B97" i="29"/>
  <c r="C97" i="29"/>
  <c r="D97" i="29"/>
  <c r="E97" i="29"/>
  <c r="F97" i="29"/>
  <c r="G97" i="29"/>
  <c r="H97" i="29"/>
  <c r="J97" i="29"/>
  <c r="K97" i="29"/>
  <c r="L97" i="29"/>
  <c r="M97" i="29"/>
  <c r="B98" i="29"/>
  <c r="C98" i="29"/>
  <c r="D98" i="29"/>
  <c r="E98" i="29"/>
  <c r="F98" i="29"/>
  <c r="G98" i="29"/>
  <c r="H98" i="29"/>
  <c r="J98" i="29"/>
  <c r="K98" i="29"/>
  <c r="L98" i="29"/>
  <c r="M98" i="29"/>
  <c r="B99" i="29"/>
  <c r="C99" i="29"/>
  <c r="D99" i="29"/>
  <c r="E99" i="29"/>
  <c r="F99" i="29"/>
  <c r="G99" i="29"/>
  <c r="H99" i="29"/>
  <c r="J99" i="29"/>
  <c r="K99" i="29"/>
  <c r="L99" i="29"/>
  <c r="M99" i="29"/>
  <c r="B100" i="29"/>
  <c r="C100" i="29"/>
  <c r="D100" i="29"/>
  <c r="E100" i="29"/>
  <c r="F100" i="29"/>
  <c r="G100" i="29"/>
  <c r="H100" i="29"/>
  <c r="J100" i="29"/>
  <c r="K100" i="29"/>
  <c r="L100" i="29"/>
  <c r="M100" i="29"/>
  <c r="B101" i="29"/>
  <c r="C101" i="29"/>
  <c r="D101" i="29"/>
  <c r="E101" i="29"/>
  <c r="F101" i="29"/>
  <c r="G101" i="29"/>
  <c r="H101" i="29"/>
  <c r="J101" i="29"/>
  <c r="K101" i="29"/>
  <c r="L101" i="29"/>
  <c r="M101" i="29"/>
  <c r="B102" i="29"/>
  <c r="C102" i="29"/>
  <c r="D102" i="29"/>
  <c r="E102" i="29"/>
  <c r="F102" i="29"/>
  <c r="G102" i="29"/>
  <c r="H102" i="29"/>
  <c r="J102" i="29"/>
  <c r="K102" i="29"/>
  <c r="L102" i="29"/>
  <c r="M102" i="29"/>
  <c r="B103" i="29"/>
  <c r="C103" i="29"/>
  <c r="D103" i="29"/>
  <c r="E103" i="29"/>
  <c r="F103" i="29"/>
  <c r="G103" i="29"/>
  <c r="H103" i="29"/>
  <c r="J103" i="29"/>
  <c r="K103" i="29"/>
  <c r="L103" i="29"/>
  <c r="M103" i="29"/>
  <c r="B104" i="29"/>
  <c r="C104" i="29"/>
  <c r="D104" i="29"/>
  <c r="E104" i="29"/>
  <c r="F104" i="29"/>
  <c r="G104" i="29"/>
  <c r="H104" i="29"/>
  <c r="J104" i="29"/>
  <c r="K104" i="29"/>
  <c r="L104" i="29"/>
  <c r="M104" i="29"/>
  <c r="B105" i="29"/>
  <c r="C105" i="29"/>
  <c r="D105" i="29"/>
  <c r="E105" i="29"/>
  <c r="F105" i="29"/>
  <c r="G105" i="29"/>
  <c r="H105" i="29"/>
  <c r="J105" i="29"/>
  <c r="K105" i="29"/>
  <c r="L105" i="29"/>
  <c r="M105" i="29"/>
  <c r="B106" i="29"/>
  <c r="C106" i="29"/>
  <c r="D106" i="29"/>
  <c r="E106" i="29"/>
  <c r="F106" i="29"/>
  <c r="G106" i="29"/>
  <c r="H106" i="29"/>
  <c r="J106" i="29"/>
  <c r="K106" i="29"/>
  <c r="L106" i="29"/>
  <c r="M106" i="29"/>
  <c r="B107" i="29"/>
  <c r="C107" i="29"/>
  <c r="D107" i="29"/>
  <c r="E107" i="29"/>
  <c r="F107" i="29"/>
  <c r="G107" i="29"/>
  <c r="H107" i="29"/>
  <c r="J107" i="29"/>
  <c r="K107" i="29"/>
  <c r="L107" i="29"/>
  <c r="M107" i="29"/>
  <c r="B108" i="29"/>
  <c r="C108" i="29"/>
  <c r="D108" i="29"/>
  <c r="E108" i="29"/>
  <c r="F108" i="29"/>
  <c r="G108" i="29"/>
  <c r="H108" i="29"/>
  <c r="J108" i="29"/>
  <c r="K108" i="29"/>
  <c r="L108" i="29"/>
  <c r="M108" i="29"/>
  <c r="B109" i="29"/>
  <c r="C109" i="29"/>
  <c r="D109" i="29"/>
  <c r="E109" i="29"/>
  <c r="F109" i="29"/>
  <c r="G109" i="29"/>
  <c r="H109" i="29"/>
  <c r="J109" i="29"/>
  <c r="K109" i="29"/>
  <c r="L109" i="29"/>
  <c r="M109" i="29"/>
  <c r="B110" i="29"/>
  <c r="C110" i="29"/>
  <c r="D110" i="29"/>
  <c r="E110" i="29"/>
  <c r="F110" i="29"/>
  <c r="G110" i="29"/>
  <c r="H110" i="29"/>
  <c r="J110" i="29"/>
  <c r="K110" i="29"/>
  <c r="L110" i="29"/>
  <c r="M110" i="29"/>
  <c r="B111" i="29"/>
  <c r="C111" i="29"/>
  <c r="D111" i="29"/>
  <c r="E111" i="29"/>
  <c r="F111" i="29"/>
  <c r="G111" i="29"/>
  <c r="H111" i="29"/>
  <c r="J111" i="29"/>
  <c r="K111" i="29"/>
  <c r="L111" i="29"/>
  <c r="M111" i="29"/>
  <c r="B112" i="29"/>
  <c r="C112" i="29"/>
  <c r="D112" i="29"/>
  <c r="E112" i="29"/>
  <c r="F112" i="29"/>
  <c r="G112" i="29"/>
  <c r="H112" i="29"/>
  <c r="J112" i="29"/>
  <c r="K112" i="29"/>
  <c r="L112" i="29"/>
  <c r="M112" i="29"/>
  <c r="B113" i="29"/>
  <c r="C113" i="29"/>
  <c r="D113" i="29"/>
  <c r="E113" i="29"/>
  <c r="F113" i="29"/>
  <c r="G113" i="29"/>
  <c r="H113" i="29"/>
  <c r="J113" i="29"/>
  <c r="K113" i="29"/>
  <c r="L113" i="29"/>
  <c r="M113" i="29"/>
  <c r="B114" i="29"/>
  <c r="C114" i="29"/>
  <c r="D114" i="29"/>
  <c r="E114" i="29"/>
  <c r="F114" i="29"/>
  <c r="G114" i="29"/>
  <c r="H114" i="29"/>
  <c r="J114" i="29"/>
  <c r="K114" i="29"/>
  <c r="L114" i="29"/>
  <c r="M114" i="29"/>
  <c r="B115" i="29"/>
  <c r="C115" i="29"/>
  <c r="D115" i="29"/>
  <c r="E115" i="29"/>
  <c r="F115" i="29"/>
  <c r="G115" i="29"/>
  <c r="H115" i="29"/>
  <c r="J115" i="29"/>
  <c r="K115" i="29"/>
  <c r="L115" i="29"/>
  <c r="M115" i="29"/>
  <c r="B116" i="29"/>
  <c r="C116" i="29"/>
  <c r="D116" i="29"/>
  <c r="E116" i="29"/>
  <c r="F116" i="29"/>
  <c r="G116" i="29"/>
  <c r="H116" i="29"/>
  <c r="J116" i="29"/>
  <c r="K116" i="29"/>
  <c r="L116" i="29"/>
  <c r="M116" i="29"/>
  <c r="B117" i="29"/>
  <c r="C117" i="29"/>
  <c r="D117" i="29"/>
  <c r="E117" i="29"/>
  <c r="F117" i="29"/>
  <c r="G117" i="29"/>
  <c r="H117" i="29"/>
  <c r="J117" i="29"/>
  <c r="K117" i="29"/>
  <c r="L117" i="29"/>
  <c r="M117" i="29"/>
  <c r="B118" i="29"/>
  <c r="C118" i="29"/>
  <c r="D118" i="29"/>
  <c r="E118" i="29"/>
  <c r="F118" i="29"/>
  <c r="G118" i="29"/>
  <c r="H118" i="29"/>
  <c r="J118" i="29"/>
  <c r="K118" i="29"/>
  <c r="L118" i="29"/>
  <c r="M118" i="29"/>
  <c r="B119" i="29"/>
  <c r="C119" i="29"/>
  <c r="D119" i="29"/>
  <c r="E119" i="29"/>
  <c r="F119" i="29"/>
  <c r="G119" i="29"/>
  <c r="H119" i="29"/>
  <c r="J119" i="29"/>
  <c r="K119" i="29"/>
  <c r="L119" i="29"/>
  <c r="M119" i="29"/>
  <c r="B120" i="29"/>
  <c r="C120" i="29"/>
  <c r="D120" i="29"/>
  <c r="E120" i="29"/>
  <c r="F120" i="29"/>
  <c r="G120" i="29"/>
  <c r="H120" i="29"/>
  <c r="J120" i="29"/>
  <c r="K120" i="29"/>
  <c r="L120" i="29"/>
  <c r="M120" i="29"/>
  <c r="B121" i="29"/>
  <c r="C121" i="29"/>
  <c r="D121" i="29"/>
  <c r="E121" i="29"/>
  <c r="F121" i="29"/>
  <c r="G121" i="29"/>
  <c r="H121" i="29"/>
  <c r="J121" i="29"/>
  <c r="K121" i="29"/>
  <c r="L121" i="29"/>
  <c r="M121" i="29"/>
  <c r="B122" i="29"/>
  <c r="C122" i="29"/>
  <c r="D122" i="29"/>
  <c r="E122" i="29"/>
  <c r="F122" i="29"/>
  <c r="G122" i="29"/>
  <c r="H122" i="29"/>
  <c r="J122" i="29"/>
  <c r="K122" i="29"/>
  <c r="L122" i="29"/>
  <c r="M122" i="29"/>
  <c r="B123" i="29"/>
  <c r="C123" i="29"/>
  <c r="D123" i="29"/>
  <c r="E123" i="29"/>
  <c r="F123" i="29"/>
  <c r="G123" i="29"/>
  <c r="H123" i="29"/>
  <c r="J123" i="29"/>
  <c r="K123" i="29"/>
  <c r="L123" i="29"/>
  <c r="M123" i="29"/>
  <c r="B124" i="29"/>
  <c r="C124" i="29"/>
  <c r="D124" i="29"/>
  <c r="E124" i="29"/>
  <c r="F124" i="29"/>
  <c r="G124" i="29"/>
  <c r="H124" i="29"/>
  <c r="J124" i="29"/>
  <c r="K124" i="29"/>
  <c r="L124" i="29"/>
  <c r="M124" i="29"/>
  <c r="B125" i="29"/>
  <c r="C125" i="29"/>
  <c r="D125" i="29"/>
  <c r="E125" i="29"/>
  <c r="F125" i="29"/>
  <c r="G125" i="29"/>
  <c r="H125" i="29"/>
  <c r="J125" i="29"/>
  <c r="K125" i="29"/>
  <c r="L125" i="29"/>
  <c r="M125" i="29"/>
  <c r="B126" i="29"/>
  <c r="C126" i="29"/>
  <c r="D126" i="29"/>
  <c r="E126" i="29"/>
  <c r="F126" i="29"/>
  <c r="G126" i="29"/>
  <c r="H126" i="29"/>
  <c r="J126" i="29"/>
  <c r="K126" i="29"/>
  <c r="L126" i="29"/>
  <c r="M126" i="29"/>
  <c r="B127" i="29"/>
  <c r="C127" i="29"/>
  <c r="D127" i="29"/>
  <c r="E127" i="29"/>
  <c r="F127" i="29"/>
  <c r="G127" i="29"/>
  <c r="H127" i="29"/>
  <c r="J127" i="29"/>
  <c r="K127" i="29"/>
  <c r="L127" i="29"/>
  <c r="M127" i="29"/>
  <c r="B128" i="29"/>
  <c r="C128" i="29"/>
  <c r="D128" i="29"/>
  <c r="E128" i="29"/>
  <c r="F128" i="29"/>
  <c r="G128" i="29"/>
  <c r="H128" i="29"/>
  <c r="J128" i="29"/>
  <c r="K128" i="29"/>
  <c r="L128" i="29"/>
  <c r="M128" i="29"/>
  <c r="B129" i="29"/>
  <c r="C129" i="29"/>
  <c r="D129" i="29"/>
  <c r="E129" i="29"/>
  <c r="F129" i="29"/>
  <c r="G129" i="29"/>
  <c r="H129" i="29"/>
  <c r="J129" i="29"/>
  <c r="K129" i="29"/>
  <c r="L129" i="29"/>
  <c r="M129" i="29"/>
  <c r="B130" i="29"/>
  <c r="C130" i="29"/>
  <c r="D130" i="29"/>
  <c r="E130" i="29"/>
  <c r="F130" i="29"/>
  <c r="G130" i="29"/>
  <c r="H130" i="29"/>
  <c r="J130" i="29"/>
  <c r="K130" i="29"/>
  <c r="L130" i="29"/>
  <c r="M130" i="29"/>
  <c r="B131" i="29"/>
  <c r="C131" i="29"/>
  <c r="D131" i="29"/>
  <c r="E131" i="29"/>
  <c r="F131" i="29"/>
  <c r="G131" i="29"/>
  <c r="H131" i="29"/>
  <c r="J131" i="29"/>
  <c r="K131" i="29"/>
  <c r="L131" i="29"/>
  <c r="M131" i="29"/>
  <c r="B132" i="29"/>
  <c r="C132" i="29"/>
  <c r="D132" i="29"/>
  <c r="E132" i="29"/>
  <c r="F132" i="29"/>
  <c r="G132" i="29"/>
  <c r="H132" i="29"/>
  <c r="J132" i="29"/>
  <c r="K132" i="29"/>
  <c r="L132" i="29"/>
  <c r="M132" i="29"/>
  <c r="B133" i="29"/>
  <c r="C133" i="29"/>
  <c r="D133" i="29"/>
  <c r="E133" i="29"/>
  <c r="F133" i="29"/>
  <c r="G133" i="29"/>
  <c r="H133" i="29"/>
  <c r="J133" i="29"/>
  <c r="K133" i="29"/>
  <c r="L133" i="29"/>
  <c r="M133" i="29"/>
  <c r="B134" i="29"/>
  <c r="C134" i="29"/>
  <c r="D134" i="29"/>
  <c r="E134" i="29"/>
  <c r="F134" i="29"/>
  <c r="G134" i="29"/>
  <c r="H134" i="29"/>
  <c r="J134" i="29"/>
  <c r="K134" i="29"/>
  <c r="L134" i="29"/>
  <c r="M134" i="29"/>
  <c r="B135" i="29"/>
  <c r="C135" i="29"/>
  <c r="D135" i="29"/>
  <c r="E135" i="29"/>
  <c r="F135" i="29"/>
  <c r="G135" i="29"/>
  <c r="H135" i="29"/>
  <c r="J135" i="29"/>
  <c r="K135" i="29"/>
  <c r="L135" i="29"/>
  <c r="M135" i="29"/>
  <c r="B136" i="29"/>
  <c r="C136" i="29"/>
  <c r="D136" i="29"/>
  <c r="E136" i="29"/>
  <c r="F136" i="29"/>
  <c r="G136" i="29"/>
  <c r="H136" i="29"/>
  <c r="J136" i="29"/>
  <c r="K136" i="29"/>
  <c r="L136" i="29"/>
  <c r="M136" i="29"/>
  <c r="B137" i="29"/>
  <c r="C137" i="29"/>
  <c r="D137" i="29"/>
  <c r="E137" i="29"/>
  <c r="F137" i="29"/>
  <c r="G137" i="29"/>
  <c r="H137" i="29"/>
  <c r="J137" i="29"/>
  <c r="K137" i="29"/>
  <c r="L137" i="29"/>
  <c r="M137" i="29"/>
  <c r="B138" i="29"/>
  <c r="C138" i="29"/>
  <c r="D138" i="29"/>
  <c r="E138" i="29"/>
  <c r="F138" i="29"/>
  <c r="G138" i="29"/>
  <c r="H138" i="29"/>
  <c r="J138" i="29"/>
  <c r="K138" i="29"/>
  <c r="L138" i="29"/>
  <c r="M138" i="29"/>
  <c r="B139" i="29"/>
  <c r="C139" i="29"/>
  <c r="D139" i="29"/>
  <c r="E139" i="29"/>
  <c r="F139" i="29"/>
  <c r="G139" i="29"/>
  <c r="H139" i="29"/>
  <c r="J139" i="29"/>
  <c r="K139" i="29"/>
  <c r="L139" i="29"/>
  <c r="M139" i="29"/>
  <c r="B140" i="29"/>
  <c r="C140" i="29"/>
  <c r="D140" i="29"/>
  <c r="E140" i="29"/>
  <c r="F140" i="29"/>
  <c r="G140" i="29"/>
  <c r="H140" i="29"/>
  <c r="J140" i="29"/>
  <c r="K140" i="29"/>
  <c r="L140" i="29"/>
  <c r="M140" i="29"/>
  <c r="B141" i="29"/>
  <c r="C141" i="29"/>
  <c r="D141" i="29"/>
  <c r="E141" i="29"/>
  <c r="F141" i="29"/>
  <c r="G141" i="29"/>
  <c r="H141" i="29"/>
  <c r="J141" i="29"/>
  <c r="K141" i="29"/>
  <c r="L141" i="29"/>
  <c r="M141" i="29"/>
  <c r="B142" i="29"/>
  <c r="C142" i="29"/>
  <c r="D142" i="29"/>
  <c r="E142" i="29"/>
  <c r="F142" i="29"/>
  <c r="G142" i="29"/>
  <c r="H142" i="29"/>
  <c r="J142" i="29"/>
  <c r="K142" i="29"/>
  <c r="L142" i="29"/>
  <c r="M142" i="29"/>
  <c r="B143" i="29"/>
  <c r="C143" i="29"/>
  <c r="D143" i="29"/>
  <c r="E143" i="29"/>
  <c r="F143" i="29"/>
  <c r="G143" i="29"/>
  <c r="H143" i="29"/>
  <c r="J143" i="29"/>
  <c r="K143" i="29"/>
  <c r="L143" i="29"/>
  <c r="M143" i="29"/>
  <c r="B144" i="29"/>
  <c r="C144" i="29"/>
  <c r="D144" i="29"/>
  <c r="E144" i="29"/>
  <c r="F144" i="29"/>
  <c r="G144" i="29"/>
  <c r="H144" i="29"/>
  <c r="J144" i="29"/>
  <c r="K144" i="29"/>
  <c r="L144" i="29"/>
  <c r="M144" i="29"/>
  <c r="B145" i="29"/>
  <c r="C145" i="29"/>
  <c r="D145" i="29"/>
  <c r="E145" i="29"/>
  <c r="F145" i="29"/>
  <c r="G145" i="29"/>
  <c r="H145" i="29"/>
  <c r="J145" i="29"/>
  <c r="K145" i="29"/>
  <c r="L145" i="29"/>
  <c r="M145" i="29"/>
  <c r="B146" i="29"/>
  <c r="C146" i="29"/>
  <c r="D146" i="29"/>
  <c r="E146" i="29"/>
  <c r="F146" i="29"/>
  <c r="G146" i="29"/>
  <c r="H146" i="29"/>
  <c r="J146" i="29"/>
  <c r="K146" i="29"/>
  <c r="L146" i="29"/>
  <c r="M146" i="29"/>
  <c r="B147" i="29"/>
  <c r="C147" i="29"/>
  <c r="D147" i="29"/>
  <c r="E147" i="29"/>
  <c r="F147" i="29"/>
  <c r="G147" i="29"/>
  <c r="H147" i="29"/>
  <c r="J147" i="29"/>
  <c r="K147" i="29"/>
  <c r="L147" i="29"/>
  <c r="M147" i="29"/>
  <c r="B148" i="29"/>
  <c r="C148" i="29"/>
  <c r="D148" i="29"/>
  <c r="E148" i="29"/>
  <c r="F148" i="29"/>
  <c r="G148" i="29"/>
  <c r="H148" i="29"/>
  <c r="J148" i="29"/>
  <c r="K148" i="29"/>
  <c r="L148" i="29"/>
  <c r="M148" i="29"/>
  <c r="B149" i="29"/>
  <c r="C149" i="29"/>
  <c r="D149" i="29"/>
  <c r="E149" i="29"/>
  <c r="F149" i="29"/>
  <c r="G149" i="29"/>
  <c r="H149" i="29"/>
  <c r="J149" i="29"/>
  <c r="K149" i="29"/>
  <c r="L149" i="29"/>
  <c r="M149" i="29"/>
  <c r="B150" i="29"/>
  <c r="C150" i="29"/>
  <c r="D150" i="29"/>
  <c r="E150" i="29"/>
  <c r="F150" i="29"/>
  <c r="G150" i="29"/>
  <c r="H150" i="29"/>
  <c r="J150" i="29"/>
  <c r="K150" i="29"/>
  <c r="L150" i="29"/>
  <c r="M150" i="29"/>
  <c r="B151" i="29"/>
  <c r="C151" i="29"/>
  <c r="D151" i="29"/>
  <c r="E151" i="29"/>
  <c r="F151" i="29"/>
  <c r="G151" i="29"/>
  <c r="H151" i="29"/>
  <c r="J151" i="29"/>
  <c r="K151" i="29"/>
  <c r="L151" i="29"/>
  <c r="M151" i="29"/>
  <c r="B152" i="29"/>
  <c r="C152" i="29"/>
  <c r="D152" i="29"/>
  <c r="E152" i="29"/>
  <c r="F152" i="29"/>
  <c r="G152" i="29"/>
  <c r="H152" i="29"/>
  <c r="J152" i="29"/>
  <c r="K152" i="29"/>
  <c r="L152" i="29"/>
  <c r="M152" i="29"/>
  <c r="B153" i="29"/>
  <c r="C153" i="29"/>
  <c r="D153" i="29"/>
  <c r="E153" i="29"/>
  <c r="F153" i="29"/>
  <c r="G153" i="29"/>
  <c r="H153" i="29"/>
  <c r="J153" i="29"/>
  <c r="K153" i="29"/>
  <c r="L153" i="29"/>
  <c r="M153" i="29"/>
  <c r="B154" i="29"/>
  <c r="C154" i="29"/>
  <c r="D154" i="29"/>
  <c r="E154" i="29"/>
  <c r="F154" i="29"/>
  <c r="G154" i="29"/>
  <c r="H154" i="29"/>
  <c r="J154" i="29"/>
  <c r="K154" i="29"/>
  <c r="L154" i="29"/>
  <c r="M154" i="29"/>
  <c r="B155" i="29"/>
  <c r="C155" i="29"/>
  <c r="D155" i="29"/>
  <c r="E155" i="29"/>
  <c r="F155" i="29"/>
  <c r="G155" i="29"/>
  <c r="H155" i="29"/>
  <c r="J155" i="29"/>
  <c r="K155" i="29"/>
  <c r="L155" i="29"/>
  <c r="M155" i="29"/>
  <c r="B156" i="29"/>
  <c r="C156" i="29"/>
  <c r="D156" i="29"/>
  <c r="E156" i="29"/>
  <c r="F156" i="29"/>
  <c r="G156" i="29"/>
  <c r="H156" i="29"/>
  <c r="J156" i="29"/>
  <c r="K156" i="29"/>
  <c r="L156" i="29"/>
  <c r="M156" i="29"/>
  <c r="B157" i="29"/>
  <c r="C157" i="29"/>
  <c r="D157" i="29"/>
  <c r="E157" i="29"/>
  <c r="F157" i="29"/>
  <c r="G157" i="29"/>
  <c r="H157" i="29"/>
  <c r="J157" i="29"/>
  <c r="K157" i="29"/>
  <c r="L157" i="29"/>
  <c r="M157" i="29"/>
  <c r="B158" i="29"/>
  <c r="C158" i="29"/>
  <c r="D158" i="29"/>
  <c r="E158" i="29"/>
  <c r="F158" i="29"/>
  <c r="G158" i="29"/>
  <c r="H158" i="29"/>
  <c r="J158" i="29"/>
  <c r="K158" i="29"/>
  <c r="L158" i="29"/>
  <c r="M158" i="29"/>
  <c r="B159" i="29"/>
  <c r="C159" i="29"/>
  <c r="D159" i="29"/>
  <c r="E159" i="29"/>
  <c r="F159" i="29"/>
  <c r="G159" i="29"/>
  <c r="H159" i="29"/>
  <c r="J159" i="29"/>
  <c r="K159" i="29"/>
  <c r="L159" i="29"/>
  <c r="M159" i="29"/>
  <c r="B160" i="29"/>
  <c r="C160" i="29"/>
  <c r="D160" i="29"/>
  <c r="E160" i="29"/>
  <c r="F160" i="29"/>
  <c r="G160" i="29"/>
  <c r="H160" i="29"/>
  <c r="J160" i="29"/>
  <c r="K160" i="29"/>
  <c r="L160" i="29"/>
  <c r="M160" i="29"/>
  <c r="B161" i="29"/>
  <c r="C161" i="29"/>
  <c r="D161" i="29"/>
  <c r="E161" i="29"/>
  <c r="F161" i="29"/>
  <c r="G161" i="29"/>
  <c r="H161" i="29"/>
  <c r="J161" i="29"/>
  <c r="K161" i="29"/>
  <c r="L161" i="29"/>
  <c r="M161" i="29"/>
  <c r="B162" i="29"/>
  <c r="C162" i="29"/>
  <c r="D162" i="29"/>
  <c r="E162" i="29"/>
  <c r="F162" i="29"/>
  <c r="G162" i="29"/>
  <c r="H162" i="29"/>
  <c r="J162" i="29"/>
  <c r="K162" i="29"/>
  <c r="L162" i="29"/>
  <c r="M162" i="29"/>
  <c r="B163" i="29"/>
  <c r="C163" i="29"/>
  <c r="D163" i="29"/>
  <c r="E163" i="29"/>
  <c r="F163" i="29"/>
  <c r="G163" i="29"/>
  <c r="H163" i="29"/>
  <c r="J163" i="29"/>
  <c r="K163" i="29"/>
  <c r="L163" i="29"/>
  <c r="M163" i="29"/>
  <c r="B164" i="29"/>
  <c r="C164" i="29"/>
  <c r="D164" i="29"/>
  <c r="E164" i="29"/>
  <c r="F164" i="29"/>
  <c r="G164" i="29"/>
  <c r="H164" i="29"/>
  <c r="J164" i="29"/>
  <c r="K164" i="29"/>
  <c r="L164" i="29"/>
  <c r="M164" i="29"/>
  <c r="B165" i="29"/>
  <c r="C165" i="29"/>
  <c r="D165" i="29"/>
  <c r="E165" i="29"/>
  <c r="F165" i="29"/>
  <c r="G165" i="29"/>
  <c r="H165" i="29"/>
  <c r="J165" i="29"/>
  <c r="K165" i="29"/>
  <c r="L165" i="29"/>
  <c r="M165" i="29"/>
  <c r="B166" i="29"/>
  <c r="C166" i="29"/>
  <c r="D166" i="29"/>
  <c r="E166" i="29"/>
  <c r="F166" i="29"/>
  <c r="G166" i="29"/>
  <c r="H166" i="29"/>
  <c r="J166" i="29"/>
  <c r="K166" i="29"/>
  <c r="L166" i="29"/>
  <c r="M166" i="29"/>
  <c r="B167" i="29"/>
  <c r="C167" i="29"/>
  <c r="D167" i="29"/>
  <c r="E167" i="29"/>
  <c r="F167" i="29"/>
  <c r="G167" i="29"/>
  <c r="H167" i="29"/>
  <c r="J167" i="29"/>
  <c r="K167" i="29"/>
  <c r="L167" i="29"/>
  <c r="M167" i="29"/>
  <c r="B168" i="29"/>
  <c r="C168" i="29"/>
  <c r="D168" i="29"/>
  <c r="E168" i="29"/>
  <c r="F168" i="29"/>
  <c r="G168" i="29"/>
  <c r="H168" i="29"/>
  <c r="J168" i="29"/>
  <c r="K168" i="29"/>
  <c r="L168" i="29"/>
  <c r="M168" i="29"/>
  <c r="B169" i="29"/>
  <c r="C169" i="29"/>
  <c r="D169" i="29"/>
  <c r="E169" i="29"/>
  <c r="F169" i="29"/>
  <c r="G169" i="29"/>
  <c r="H169" i="29"/>
  <c r="J169" i="29"/>
  <c r="K169" i="29"/>
  <c r="L169" i="29"/>
  <c r="M169" i="29"/>
  <c r="B170" i="29"/>
  <c r="C170" i="29"/>
  <c r="D170" i="29"/>
  <c r="E170" i="29"/>
  <c r="F170" i="29"/>
  <c r="G170" i="29"/>
  <c r="H170" i="29"/>
  <c r="J170" i="29"/>
  <c r="K170" i="29"/>
  <c r="L170" i="29"/>
  <c r="M170" i="29"/>
  <c r="B171" i="29"/>
  <c r="C171" i="29"/>
  <c r="D171" i="29"/>
  <c r="E171" i="29"/>
  <c r="F171" i="29"/>
  <c r="G171" i="29"/>
  <c r="H171" i="29"/>
  <c r="J171" i="29"/>
  <c r="K171" i="29"/>
  <c r="L171" i="29"/>
  <c r="M171" i="29"/>
  <c r="B172" i="29"/>
  <c r="C172" i="29"/>
  <c r="D172" i="29"/>
  <c r="E172" i="29"/>
  <c r="F172" i="29"/>
  <c r="G172" i="29"/>
  <c r="H172" i="29"/>
  <c r="J172" i="29"/>
  <c r="K172" i="29"/>
  <c r="L172" i="29"/>
  <c r="M172" i="29"/>
  <c r="B173" i="29"/>
  <c r="C173" i="29"/>
  <c r="D173" i="29"/>
  <c r="E173" i="29"/>
  <c r="F173" i="29"/>
  <c r="G173" i="29"/>
  <c r="H173" i="29"/>
  <c r="J173" i="29"/>
  <c r="K173" i="29"/>
  <c r="L173" i="29"/>
  <c r="M173" i="29"/>
  <c r="B174" i="29"/>
  <c r="C174" i="29"/>
  <c r="D174" i="29"/>
  <c r="E174" i="29"/>
  <c r="F174" i="29"/>
  <c r="G174" i="29"/>
  <c r="H174" i="29"/>
  <c r="J174" i="29"/>
  <c r="K174" i="29"/>
  <c r="L174" i="29"/>
  <c r="M174" i="29"/>
  <c r="B175" i="29"/>
  <c r="C175" i="29"/>
  <c r="D175" i="29"/>
  <c r="E175" i="29"/>
  <c r="F175" i="29"/>
  <c r="G175" i="29"/>
  <c r="H175" i="29"/>
  <c r="J175" i="29"/>
  <c r="K175" i="29"/>
  <c r="L175" i="29"/>
  <c r="M175" i="29"/>
  <c r="B176" i="29"/>
  <c r="C176" i="29"/>
  <c r="D176" i="29"/>
  <c r="E176" i="29"/>
  <c r="F176" i="29"/>
  <c r="G176" i="29"/>
  <c r="H176" i="29"/>
  <c r="J176" i="29"/>
  <c r="K176" i="29"/>
  <c r="L176" i="29"/>
  <c r="M176" i="29"/>
  <c r="B177" i="29"/>
  <c r="C177" i="29"/>
  <c r="D177" i="29"/>
  <c r="E177" i="29"/>
  <c r="F177" i="29"/>
  <c r="G177" i="29"/>
  <c r="H177" i="29"/>
  <c r="J177" i="29"/>
  <c r="K177" i="29"/>
  <c r="L177" i="29"/>
  <c r="M177" i="29"/>
  <c r="B178" i="29"/>
  <c r="C178" i="29"/>
  <c r="D178" i="29"/>
  <c r="E178" i="29"/>
  <c r="F178" i="29"/>
  <c r="G178" i="29"/>
  <c r="H178" i="29"/>
  <c r="J178" i="29"/>
  <c r="K178" i="29"/>
  <c r="L178" i="29"/>
  <c r="M178" i="29"/>
  <c r="B179" i="29"/>
  <c r="C179" i="29"/>
  <c r="D179" i="29"/>
  <c r="E179" i="29"/>
  <c r="F179" i="29"/>
  <c r="G179" i="29"/>
  <c r="H179" i="29"/>
  <c r="J179" i="29"/>
  <c r="K179" i="29"/>
  <c r="L179" i="29"/>
  <c r="M179" i="29"/>
  <c r="B180" i="29"/>
  <c r="C180" i="29"/>
  <c r="D180" i="29"/>
  <c r="E180" i="29"/>
  <c r="F180" i="29"/>
  <c r="G180" i="29"/>
  <c r="H180" i="29"/>
  <c r="J180" i="29"/>
  <c r="K180" i="29"/>
  <c r="L180" i="29"/>
  <c r="M180" i="29"/>
  <c r="B181" i="29"/>
  <c r="C181" i="29"/>
  <c r="D181" i="29"/>
  <c r="E181" i="29"/>
  <c r="F181" i="29"/>
  <c r="G181" i="29"/>
  <c r="H181" i="29"/>
  <c r="J181" i="29"/>
  <c r="K181" i="29"/>
  <c r="L181" i="29"/>
  <c r="M181" i="29"/>
  <c r="B182" i="29"/>
  <c r="C182" i="29"/>
  <c r="D182" i="29"/>
  <c r="E182" i="29"/>
  <c r="F182" i="29"/>
  <c r="G182" i="29"/>
  <c r="H182" i="29"/>
  <c r="J182" i="29"/>
  <c r="K182" i="29"/>
  <c r="L182" i="29"/>
  <c r="M182" i="29"/>
  <c r="B183" i="29"/>
  <c r="C183" i="29"/>
  <c r="D183" i="29"/>
  <c r="E183" i="29"/>
  <c r="F183" i="29"/>
  <c r="G183" i="29"/>
  <c r="H183" i="29"/>
  <c r="J183" i="29"/>
  <c r="K183" i="29"/>
  <c r="L183" i="29"/>
  <c r="M183" i="29"/>
  <c r="B184" i="29"/>
  <c r="C184" i="29"/>
  <c r="D184" i="29"/>
  <c r="E184" i="29"/>
  <c r="F184" i="29"/>
  <c r="G184" i="29"/>
  <c r="H184" i="29"/>
  <c r="J184" i="29"/>
  <c r="K184" i="29"/>
  <c r="L184" i="29"/>
  <c r="M184" i="29"/>
  <c r="B185" i="29"/>
  <c r="C185" i="29"/>
  <c r="D185" i="29"/>
  <c r="E185" i="29"/>
  <c r="F185" i="29"/>
  <c r="G185" i="29"/>
  <c r="H185" i="29"/>
  <c r="J185" i="29"/>
  <c r="K185" i="29"/>
  <c r="L185" i="29"/>
  <c r="M185" i="29"/>
  <c r="B186" i="29"/>
  <c r="C186" i="29"/>
  <c r="D186" i="29"/>
  <c r="E186" i="29"/>
  <c r="F186" i="29"/>
  <c r="G186" i="29"/>
  <c r="H186" i="29"/>
  <c r="J186" i="29"/>
  <c r="K186" i="29"/>
  <c r="L186" i="29"/>
  <c r="M186" i="29"/>
  <c r="B187" i="29"/>
  <c r="C187" i="29"/>
  <c r="D187" i="29"/>
  <c r="E187" i="29"/>
  <c r="F187" i="29"/>
  <c r="G187" i="29"/>
  <c r="H187" i="29"/>
  <c r="J187" i="29"/>
  <c r="K187" i="29"/>
  <c r="L187" i="29"/>
  <c r="M187" i="29"/>
  <c r="B188" i="29"/>
  <c r="C188" i="29"/>
  <c r="D188" i="29"/>
  <c r="E188" i="29"/>
  <c r="F188" i="29"/>
  <c r="G188" i="29"/>
  <c r="H188" i="29"/>
  <c r="J188" i="29"/>
  <c r="K188" i="29"/>
  <c r="L188" i="29"/>
  <c r="M188" i="29"/>
  <c r="B189" i="29"/>
  <c r="C189" i="29"/>
  <c r="D189" i="29"/>
  <c r="E189" i="29"/>
  <c r="F189" i="29"/>
  <c r="G189" i="29"/>
  <c r="H189" i="29"/>
  <c r="J189" i="29"/>
  <c r="K189" i="29"/>
  <c r="L189" i="29"/>
  <c r="M189" i="29"/>
  <c r="B190" i="29"/>
  <c r="C190" i="29"/>
  <c r="D190" i="29"/>
  <c r="E190" i="29"/>
  <c r="F190" i="29"/>
  <c r="G190" i="29"/>
  <c r="H190" i="29"/>
  <c r="J190" i="29"/>
  <c r="K190" i="29"/>
  <c r="L190" i="29"/>
  <c r="M190" i="29"/>
  <c r="B191" i="29"/>
  <c r="C191" i="29"/>
  <c r="D191" i="29"/>
  <c r="E191" i="29"/>
  <c r="F191" i="29"/>
  <c r="G191" i="29"/>
  <c r="H191" i="29"/>
  <c r="J191" i="29"/>
  <c r="K191" i="29"/>
  <c r="L191" i="29"/>
  <c r="M191" i="29"/>
  <c r="B192" i="29"/>
  <c r="C192" i="29"/>
  <c r="D192" i="29"/>
  <c r="E192" i="29"/>
  <c r="F192" i="29"/>
  <c r="G192" i="29"/>
  <c r="H192" i="29"/>
  <c r="J192" i="29"/>
  <c r="K192" i="29"/>
  <c r="L192" i="29"/>
  <c r="M192" i="29"/>
  <c r="B193" i="29"/>
  <c r="C193" i="29"/>
  <c r="D193" i="29"/>
  <c r="E193" i="29"/>
  <c r="F193" i="29"/>
  <c r="G193" i="29"/>
  <c r="H193" i="29"/>
  <c r="J193" i="29"/>
  <c r="K193" i="29"/>
  <c r="L193" i="29"/>
  <c r="M193" i="29"/>
  <c r="B194" i="29"/>
  <c r="C194" i="29"/>
  <c r="D194" i="29"/>
  <c r="E194" i="29"/>
  <c r="F194" i="29"/>
  <c r="G194" i="29"/>
  <c r="H194" i="29"/>
  <c r="J194" i="29"/>
  <c r="K194" i="29"/>
  <c r="L194" i="29"/>
  <c r="M194" i="29"/>
  <c r="B195" i="29"/>
  <c r="C195" i="29"/>
  <c r="D195" i="29"/>
  <c r="E195" i="29"/>
  <c r="F195" i="29"/>
  <c r="G195" i="29"/>
  <c r="H195" i="29"/>
  <c r="J195" i="29"/>
  <c r="K195" i="29"/>
  <c r="L195" i="29"/>
  <c r="M195" i="29"/>
  <c r="B196" i="29"/>
  <c r="C196" i="29"/>
  <c r="D196" i="29"/>
  <c r="E196" i="29"/>
  <c r="F196" i="29"/>
  <c r="G196" i="29"/>
  <c r="H196" i="29"/>
  <c r="J196" i="29"/>
  <c r="K196" i="29"/>
  <c r="L196" i="29"/>
  <c r="M196" i="29"/>
  <c r="B197" i="29"/>
  <c r="C197" i="29"/>
  <c r="D197" i="29"/>
  <c r="E197" i="29"/>
  <c r="F197" i="29"/>
  <c r="G197" i="29"/>
  <c r="H197" i="29"/>
  <c r="J197" i="29"/>
  <c r="K197" i="29"/>
  <c r="L197" i="29"/>
  <c r="M197" i="29"/>
  <c r="B198" i="29"/>
  <c r="C198" i="29"/>
  <c r="D198" i="29"/>
  <c r="E198" i="29"/>
  <c r="F198" i="29"/>
  <c r="G198" i="29"/>
  <c r="H198" i="29"/>
  <c r="J198" i="29"/>
  <c r="K198" i="29"/>
  <c r="L198" i="29"/>
  <c r="M198" i="29"/>
  <c r="B199" i="29"/>
  <c r="C199" i="29"/>
  <c r="D199" i="29"/>
  <c r="E199" i="29"/>
  <c r="F199" i="29"/>
  <c r="G199" i="29"/>
  <c r="H199" i="29"/>
  <c r="J199" i="29"/>
  <c r="K199" i="29"/>
  <c r="L199" i="29"/>
  <c r="M199" i="29"/>
  <c r="B200" i="29"/>
  <c r="C200" i="29"/>
  <c r="D200" i="29"/>
  <c r="E200" i="29"/>
  <c r="F200" i="29"/>
  <c r="G200" i="29"/>
  <c r="H200" i="29"/>
  <c r="J200" i="29"/>
  <c r="K200" i="29"/>
  <c r="L200" i="29"/>
  <c r="M200" i="29"/>
  <c r="B201" i="29"/>
  <c r="C201" i="29"/>
  <c r="D201" i="29"/>
  <c r="E201" i="29"/>
  <c r="F201" i="29"/>
  <c r="G201" i="29"/>
  <c r="H201" i="29"/>
  <c r="J201" i="29"/>
  <c r="K201" i="29"/>
  <c r="L201" i="29"/>
  <c r="M201" i="29"/>
  <c r="B202" i="29"/>
  <c r="C202" i="29"/>
  <c r="D202" i="29"/>
  <c r="E202" i="29"/>
  <c r="F202" i="29"/>
  <c r="G202" i="29"/>
  <c r="H202" i="29"/>
  <c r="J202" i="29"/>
  <c r="K202" i="29"/>
  <c r="L202" i="29"/>
  <c r="M202" i="29"/>
  <c r="B203" i="29"/>
  <c r="C203" i="29"/>
  <c r="D203" i="29"/>
  <c r="E203" i="29"/>
  <c r="F203" i="29"/>
  <c r="G203" i="29"/>
  <c r="H203" i="29"/>
  <c r="J203" i="29"/>
  <c r="K203" i="29"/>
  <c r="L203" i="29"/>
  <c r="M203" i="29"/>
  <c r="B204" i="29"/>
  <c r="C204" i="29"/>
  <c r="D204" i="29"/>
  <c r="E204" i="29"/>
  <c r="F204" i="29"/>
  <c r="G204" i="29"/>
  <c r="H204" i="29"/>
  <c r="J204" i="29"/>
  <c r="K204" i="29"/>
  <c r="L204" i="29"/>
  <c r="M204" i="29"/>
  <c r="B205" i="29"/>
  <c r="C205" i="29"/>
  <c r="D205" i="29"/>
  <c r="E205" i="29"/>
  <c r="F205" i="29"/>
  <c r="G205" i="29"/>
  <c r="H205" i="29"/>
  <c r="J205" i="29"/>
  <c r="K205" i="29"/>
  <c r="L205" i="29"/>
  <c r="M205" i="29"/>
  <c r="B206" i="29"/>
  <c r="C206" i="29"/>
  <c r="D206" i="29"/>
  <c r="E206" i="29"/>
  <c r="F206" i="29"/>
  <c r="G206" i="29"/>
  <c r="H206" i="29"/>
  <c r="J206" i="29"/>
  <c r="K206" i="29"/>
  <c r="L206" i="29"/>
  <c r="M206" i="29"/>
  <c r="B207" i="29"/>
  <c r="C207" i="29"/>
  <c r="D207" i="29"/>
  <c r="E207" i="29"/>
  <c r="F207" i="29"/>
  <c r="G207" i="29"/>
  <c r="H207" i="29"/>
  <c r="J207" i="29"/>
  <c r="K207" i="29"/>
  <c r="L207" i="29"/>
  <c r="M207" i="29"/>
  <c r="B208" i="29"/>
  <c r="C208" i="29"/>
  <c r="D208" i="29"/>
  <c r="E208" i="29"/>
  <c r="F208" i="29"/>
  <c r="G208" i="29"/>
  <c r="H208" i="29"/>
  <c r="J208" i="29"/>
  <c r="K208" i="29"/>
  <c r="L208" i="29"/>
  <c r="M208" i="29"/>
  <c r="B209" i="29"/>
  <c r="C209" i="29"/>
  <c r="D209" i="29"/>
  <c r="E209" i="29"/>
  <c r="F209" i="29"/>
  <c r="G209" i="29"/>
  <c r="H209" i="29"/>
  <c r="J209" i="29"/>
  <c r="K209" i="29"/>
  <c r="L209" i="29"/>
  <c r="M209" i="29"/>
  <c r="B210" i="29"/>
  <c r="C210" i="29"/>
  <c r="D210" i="29"/>
  <c r="E210" i="29"/>
  <c r="F210" i="29"/>
  <c r="G210" i="29"/>
  <c r="H210" i="29"/>
  <c r="J210" i="29"/>
  <c r="K210" i="29"/>
  <c r="L210" i="29"/>
  <c r="M210" i="29"/>
  <c r="B211" i="29"/>
  <c r="C211" i="29"/>
  <c r="D211" i="29"/>
  <c r="E211" i="29"/>
  <c r="F211" i="29"/>
  <c r="G211" i="29"/>
  <c r="H211" i="29"/>
  <c r="J211" i="29"/>
  <c r="K211" i="29"/>
  <c r="L211" i="29"/>
  <c r="M211" i="29"/>
  <c r="B212" i="29"/>
  <c r="C212" i="29"/>
  <c r="D212" i="29"/>
  <c r="E212" i="29"/>
  <c r="F212" i="29"/>
  <c r="G212" i="29"/>
  <c r="H212" i="29"/>
  <c r="J212" i="29"/>
  <c r="K212" i="29"/>
  <c r="L212" i="29"/>
  <c r="M212" i="29"/>
  <c r="B213" i="29"/>
  <c r="C213" i="29"/>
  <c r="D213" i="29"/>
  <c r="E213" i="29"/>
  <c r="F213" i="29"/>
  <c r="G213" i="29"/>
  <c r="H213" i="29"/>
  <c r="J213" i="29"/>
  <c r="K213" i="29"/>
  <c r="L213" i="29"/>
  <c r="M213" i="29"/>
  <c r="B214" i="29"/>
  <c r="C214" i="29"/>
  <c r="D214" i="29"/>
  <c r="E214" i="29"/>
  <c r="F214" i="29"/>
  <c r="G214" i="29"/>
  <c r="H214" i="29"/>
  <c r="J214" i="29"/>
  <c r="K214" i="29"/>
  <c r="L214" i="29"/>
  <c r="M214" i="29"/>
  <c r="B215" i="29"/>
  <c r="C215" i="29"/>
  <c r="D215" i="29"/>
  <c r="E215" i="29"/>
  <c r="F215" i="29"/>
  <c r="G215" i="29"/>
  <c r="H215" i="29"/>
  <c r="J215" i="29"/>
  <c r="K215" i="29"/>
  <c r="L215" i="29"/>
  <c r="M215" i="29"/>
  <c r="B216" i="29"/>
  <c r="C216" i="29"/>
  <c r="D216" i="29"/>
  <c r="E216" i="29"/>
  <c r="F216" i="29"/>
  <c r="G216" i="29"/>
  <c r="H216" i="29"/>
  <c r="J216" i="29"/>
  <c r="K216" i="29"/>
  <c r="L216" i="29"/>
  <c r="M216" i="29"/>
  <c r="B217" i="29"/>
  <c r="C217" i="29"/>
  <c r="D217" i="29"/>
  <c r="E217" i="29"/>
  <c r="F217" i="29"/>
  <c r="G217" i="29"/>
  <c r="H217" i="29"/>
  <c r="J217" i="29"/>
  <c r="K217" i="29"/>
  <c r="L217" i="29"/>
  <c r="M217" i="29"/>
  <c r="B218" i="29"/>
  <c r="C218" i="29"/>
  <c r="D218" i="29"/>
  <c r="E218" i="29"/>
  <c r="F218" i="29"/>
  <c r="G218" i="29"/>
  <c r="H218" i="29"/>
  <c r="J218" i="29"/>
  <c r="K218" i="29"/>
  <c r="L218" i="29"/>
  <c r="M218" i="29"/>
  <c r="B219" i="29"/>
  <c r="C219" i="29"/>
  <c r="D219" i="29"/>
  <c r="E219" i="29"/>
  <c r="F219" i="29"/>
  <c r="G219" i="29"/>
  <c r="H219" i="29"/>
  <c r="J219" i="29"/>
  <c r="K219" i="29"/>
  <c r="L219" i="29"/>
  <c r="M219" i="29"/>
  <c r="B220" i="29"/>
  <c r="C220" i="29"/>
  <c r="D220" i="29"/>
  <c r="E220" i="29"/>
  <c r="F220" i="29"/>
  <c r="G220" i="29"/>
  <c r="H220" i="29"/>
  <c r="J220" i="29"/>
  <c r="K220" i="29"/>
  <c r="L220" i="29"/>
  <c r="M220" i="29"/>
  <c r="B221" i="29"/>
  <c r="C221" i="29"/>
  <c r="D221" i="29"/>
  <c r="E221" i="29"/>
  <c r="F221" i="29"/>
  <c r="G221" i="29"/>
  <c r="H221" i="29"/>
  <c r="J221" i="29"/>
  <c r="K221" i="29"/>
  <c r="L221" i="29"/>
  <c r="M221" i="29"/>
  <c r="B222" i="29"/>
  <c r="C222" i="29"/>
  <c r="D222" i="29"/>
  <c r="E222" i="29"/>
  <c r="F222" i="29"/>
  <c r="G222" i="29"/>
  <c r="H222" i="29"/>
  <c r="J222" i="29"/>
  <c r="K222" i="29"/>
  <c r="L222" i="29"/>
  <c r="M222" i="29"/>
  <c r="B223" i="29"/>
  <c r="C223" i="29"/>
  <c r="D223" i="29"/>
  <c r="E223" i="29"/>
  <c r="F223" i="29"/>
  <c r="G223" i="29"/>
  <c r="H223" i="29"/>
  <c r="J223" i="29"/>
  <c r="K223" i="29"/>
  <c r="L223" i="29"/>
  <c r="M223" i="29"/>
  <c r="B224" i="29"/>
  <c r="C224" i="29"/>
  <c r="D224" i="29"/>
  <c r="E224" i="29"/>
  <c r="F224" i="29"/>
  <c r="G224" i="29"/>
  <c r="H224" i="29"/>
  <c r="J224" i="29"/>
  <c r="K224" i="29"/>
  <c r="L224" i="29"/>
  <c r="M224" i="29"/>
  <c r="B225" i="29"/>
  <c r="C225" i="29"/>
  <c r="D225" i="29"/>
  <c r="E225" i="29"/>
  <c r="F225" i="29"/>
  <c r="G225" i="29"/>
  <c r="H225" i="29"/>
  <c r="J225" i="29"/>
  <c r="K225" i="29"/>
  <c r="L225" i="29"/>
  <c r="M225" i="29"/>
  <c r="B226" i="29"/>
  <c r="C226" i="29"/>
  <c r="D226" i="29"/>
  <c r="E226" i="29"/>
  <c r="F226" i="29"/>
  <c r="G226" i="29"/>
  <c r="H226" i="29"/>
  <c r="J226" i="29"/>
  <c r="K226" i="29"/>
  <c r="L226" i="29"/>
  <c r="M226" i="29"/>
  <c r="B227" i="29"/>
  <c r="C227" i="29"/>
  <c r="D227" i="29"/>
  <c r="E227" i="29"/>
  <c r="F227" i="29"/>
  <c r="G227" i="29"/>
  <c r="H227" i="29"/>
  <c r="J227" i="29"/>
  <c r="K227" i="29"/>
  <c r="L227" i="29"/>
  <c r="M227" i="29"/>
  <c r="B228" i="29"/>
  <c r="C228" i="29"/>
  <c r="D228" i="29"/>
  <c r="E228" i="29"/>
  <c r="F228" i="29"/>
  <c r="G228" i="29"/>
  <c r="H228" i="29"/>
  <c r="J228" i="29"/>
  <c r="K228" i="29"/>
  <c r="L228" i="29"/>
  <c r="M228" i="29"/>
  <c r="B229" i="29"/>
  <c r="C229" i="29"/>
  <c r="D229" i="29"/>
  <c r="E229" i="29"/>
  <c r="F229" i="29"/>
  <c r="G229" i="29"/>
  <c r="H229" i="29"/>
  <c r="J229" i="29"/>
  <c r="K229" i="29"/>
  <c r="L229" i="29"/>
  <c r="M229" i="29"/>
  <c r="B230" i="29"/>
  <c r="C230" i="29"/>
  <c r="D230" i="29"/>
  <c r="E230" i="29"/>
  <c r="F230" i="29"/>
  <c r="G230" i="29"/>
  <c r="H230" i="29"/>
  <c r="J230" i="29"/>
  <c r="K230" i="29"/>
  <c r="L230" i="29"/>
  <c r="M230" i="29"/>
  <c r="B231" i="29"/>
  <c r="C231" i="29"/>
  <c r="D231" i="29"/>
  <c r="E231" i="29"/>
  <c r="F231" i="29"/>
  <c r="G231" i="29"/>
  <c r="H231" i="29"/>
  <c r="J231" i="29"/>
  <c r="K231" i="29"/>
  <c r="L231" i="29"/>
  <c r="M231" i="29"/>
  <c r="B232" i="29"/>
  <c r="C232" i="29"/>
  <c r="D232" i="29"/>
  <c r="E232" i="29"/>
  <c r="F232" i="29"/>
  <c r="G232" i="29"/>
  <c r="H232" i="29"/>
  <c r="J232" i="29"/>
  <c r="K232" i="29"/>
  <c r="L232" i="29"/>
  <c r="M232" i="29"/>
  <c r="B233" i="29"/>
  <c r="C233" i="29"/>
  <c r="D233" i="29"/>
  <c r="E233" i="29"/>
  <c r="F233" i="29"/>
  <c r="G233" i="29"/>
  <c r="H233" i="29"/>
  <c r="J233" i="29"/>
  <c r="K233" i="29"/>
  <c r="L233" i="29"/>
  <c r="M233" i="29"/>
  <c r="B234" i="29"/>
  <c r="C234" i="29"/>
  <c r="D234" i="29"/>
  <c r="E234" i="29"/>
  <c r="F234" i="29"/>
  <c r="G234" i="29"/>
  <c r="H234" i="29"/>
  <c r="J234" i="29"/>
  <c r="K234" i="29"/>
  <c r="L234" i="29"/>
  <c r="M234" i="29"/>
  <c r="B235" i="29"/>
  <c r="C235" i="29"/>
  <c r="D235" i="29"/>
  <c r="E235" i="29"/>
  <c r="F235" i="29"/>
  <c r="G235" i="29"/>
  <c r="H235" i="29"/>
  <c r="J235" i="29"/>
  <c r="K235" i="29"/>
  <c r="L235" i="29"/>
  <c r="M235" i="29"/>
  <c r="B236" i="29"/>
  <c r="C236" i="29"/>
  <c r="D236" i="29"/>
  <c r="E236" i="29"/>
  <c r="F236" i="29"/>
  <c r="G236" i="29"/>
  <c r="H236" i="29"/>
  <c r="J236" i="29"/>
  <c r="K236" i="29"/>
  <c r="L236" i="29"/>
  <c r="M236" i="29"/>
  <c r="B237" i="29"/>
  <c r="C237" i="29"/>
  <c r="D237" i="29"/>
  <c r="E237" i="29"/>
  <c r="F237" i="29"/>
  <c r="G237" i="29"/>
  <c r="H237" i="29"/>
  <c r="J237" i="29"/>
  <c r="K237" i="29"/>
  <c r="L237" i="29"/>
  <c r="M237" i="29"/>
  <c r="B238" i="29"/>
  <c r="C238" i="29"/>
  <c r="D238" i="29"/>
  <c r="E238" i="29"/>
  <c r="F238" i="29"/>
  <c r="G238" i="29"/>
  <c r="H238" i="29"/>
  <c r="J238" i="29"/>
  <c r="K238" i="29"/>
  <c r="L238" i="29"/>
  <c r="M238" i="29"/>
  <c r="B239" i="29"/>
  <c r="C239" i="29"/>
  <c r="D239" i="29"/>
  <c r="E239" i="29"/>
  <c r="F239" i="29"/>
  <c r="G239" i="29"/>
  <c r="H239" i="29"/>
  <c r="J239" i="29"/>
  <c r="K239" i="29"/>
  <c r="L239" i="29"/>
  <c r="M239" i="29"/>
  <c r="B240" i="29"/>
  <c r="C240" i="29"/>
  <c r="D240" i="29"/>
  <c r="E240" i="29"/>
  <c r="F240" i="29"/>
  <c r="G240" i="29"/>
  <c r="H240" i="29"/>
  <c r="J240" i="29"/>
  <c r="K240" i="29"/>
  <c r="L240" i="29"/>
  <c r="M240" i="29"/>
  <c r="B241" i="29"/>
  <c r="C241" i="29"/>
  <c r="D241" i="29"/>
  <c r="E241" i="29"/>
  <c r="F241" i="29"/>
  <c r="G241" i="29"/>
  <c r="H241" i="29"/>
  <c r="J241" i="29"/>
  <c r="K241" i="29"/>
  <c r="L241" i="29"/>
  <c r="M241" i="29"/>
  <c r="B242" i="29"/>
  <c r="C242" i="29"/>
  <c r="D242" i="29"/>
  <c r="E242" i="29"/>
  <c r="F242" i="29"/>
  <c r="G242" i="29"/>
  <c r="H242" i="29"/>
  <c r="J242" i="29"/>
  <c r="K242" i="29"/>
  <c r="L242" i="29"/>
  <c r="M242" i="29"/>
  <c r="B243" i="29"/>
  <c r="C243" i="29"/>
  <c r="D243" i="29"/>
  <c r="E243" i="29"/>
  <c r="F243" i="29"/>
  <c r="G243" i="29"/>
  <c r="H243" i="29"/>
  <c r="J243" i="29"/>
  <c r="K243" i="29"/>
  <c r="L243" i="29"/>
  <c r="M243" i="29"/>
  <c r="B244" i="29"/>
  <c r="C244" i="29"/>
  <c r="D244" i="29"/>
  <c r="E244" i="29"/>
  <c r="F244" i="29"/>
  <c r="G244" i="29"/>
  <c r="H244" i="29"/>
  <c r="J244" i="29"/>
  <c r="K244" i="29"/>
  <c r="L244" i="29"/>
  <c r="M244" i="29"/>
  <c r="B245" i="29"/>
  <c r="C245" i="29"/>
  <c r="D245" i="29"/>
  <c r="E245" i="29"/>
  <c r="F245" i="29"/>
  <c r="G245" i="29"/>
  <c r="H245" i="29"/>
  <c r="J245" i="29"/>
  <c r="K245" i="29"/>
  <c r="L245" i="29"/>
  <c r="M245" i="29"/>
  <c r="B246" i="29"/>
  <c r="C246" i="29"/>
  <c r="D246" i="29"/>
  <c r="E246" i="29"/>
  <c r="F246" i="29"/>
  <c r="G246" i="29"/>
  <c r="H246" i="29"/>
  <c r="J246" i="29"/>
  <c r="K246" i="29"/>
  <c r="L246" i="29"/>
  <c r="M246" i="29"/>
  <c r="B247" i="29"/>
  <c r="C247" i="29"/>
  <c r="D247" i="29"/>
  <c r="E247" i="29"/>
  <c r="F247" i="29"/>
  <c r="G247" i="29"/>
  <c r="H247" i="29"/>
  <c r="J247" i="29"/>
  <c r="K247" i="29"/>
  <c r="L247" i="29"/>
  <c r="M247" i="29"/>
  <c r="B248" i="29"/>
  <c r="C248" i="29"/>
  <c r="D248" i="29"/>
  <c r="E248" i="29"/>
  <c r="F248" i="29"/>
  <c r="G248" i="29"/>
  <c r="H248" i="29"/>
  <c r="J248" i="29"/>
  <c r="K248" i="29"/>
  <c r="L248" i="29"/>
  <c r="M248" i="29"/>
  <c r="B249" i="29"/>
  <c r="C249" i="29"/>
  <c r="D249" i="29"/>
  <c r="E249" i="29"/>
  <c r="F249" i="29"/>
  <c r="G249" i="29"/>
  <c r="H249" i="29"/>
  <c r="J249" i="29"/>
  <c r="K249" i="29"/>
  <c r="L249" i="29"/>
  <c r="M249" i="29"/>
  <c r="B250" i="29"/>
  <c r="C250" i="29"/>
  <c r="D250" i="29"/>
  <c r="E250" i="29"/>
  <c r="F250" i="29"/>
  <c r="G250" i="29"/>
  <c r="H250" i="29"/>
  <c r="J250" i="29"/>
  <c r="K250" i="29"/>
  <c r="L250" i="29"/>
  <c r="M250" i="29"/>
  <c r="B251" i="29"/>
  <c r="C251" i="29"/>
  <c r="D251" i="29"/>
  <c r="E251" i="29"/>
  <c r="F251" i="29"/>
  <c r="G251" i="29"/>
  <c r="H251" i="29"/>
  <c r="J251" i="29"/>
  <c r="K251" i="29"/>
  <c r="L251" i="29"/>
  <c r="M251" i="29"/>
  <c r="B252" i="29"/>
  <c r="C252" i="29"/>
  <c r="D252" i="29"/>
  <c r="E252" i="29"/>
  <c r="F252" i="29"/>
  <c r="G252" i="29"/>
  <c r="H252" i="29"/>
  <c r="J252" i="29"/>
  <c r="K252" i="29"/>
  <c r="L252" i="29"/>
  <c r="M252" i="29"/>
  <c r="B253" i="29"/>
  <c r="C253" i="29"/>
  <c r="D253" i="29"/>
  <c r="E253" i="29"/>
  <c r="F253" i="29"/>
  <c r="G253" i="29"/>
  <c r="H253" i="29"/>
  <c r="J253" i="29"/>
  <c r="K253" i="29"/>
  <c r="L253" i="29"/>
  <c r="M253" i="29"/>
  <c r="B254" i="29"/>
  <c r="C254" i="29"/>
  <c r="D254" i="29"/>
  <c r="E254" i="29"/>
  <c r="F254" i="29"/>
  <c r="G254" i="29"/>
  <c r="H254" i="29"/>
  <c r="J254" i="29"/>
  <c r="K254" i="29"/>
  <c r="L254" i="29"/>
  <c r="M254" i="29"/>
  <c r="B255" i="29"/>
  <c r="C255" i="29"/>
  <c r="D255" i="29"/>
  <c r="E255" i="29"/>
  <c r="F255" i="29"/>
  <c r="G255" i="29"/>
  <c r="H255" i="29"/>
  <c r="J255" i="29"/>
  <c r="K255" i="29"/>
  <c r="L255" i="29"/>
  <c r="M255" i="29"/>
  <c r="B256" i="29"/>
  <c r="C256" i="29"/>
  <c r="D256" i="29"/>
  <c r="E256" i="29"/>
  <c r="F256" i="29"/>
  <c r="G256" i="29"/>
  <c r="H256" i="29"/>
  <c r="J256" i="29"/>
  <c r="K256" i="29"/>
  <c r="L256" i="29"/>
  <c r="M256" i="29"/>
  <c r="B257" i="29"/>
  <c r="C257" i="29"/>
  <c r="D257" i="29"/>
  <c r="E257" i="29"/>
  <c r="F257" i="29"/>
  <c r="G257" i="29"/>
  <c r="H257" i="29"/>
  <c r="J257" i="29"/>
  <c r="K257" i="29"/>
  <c r="L257" i="29"/>
  <c r="M257" i="29"/>
  <c r="B258" i="29"/>
  <c r="C258" i="29"/>
  <c r="D258" i="29"/>
  <c r="E258" i="29"/>
  <c r="F258" i="29"/>
  <c r="G258" i="29"/>
  <c r="H258" i="29"/>
  <c r="J258" i="29"/>
  <c r="K258" i="29"/>
  <c r="L258" i="29"/>
  <c r="M258" i="29"/>
  <c r="B259" i="29"/>
  <c r="C259" i="29"/>
  <c r="D259" i="29"/>
  <c r="E259" i="29"/>
  <c r="F259" i="29"/>
  <c r="G259" i="29"/>
  <c r="H259" i="29"/>
  <c r="J259" i="29"/>
  <c r="K259" i="29"/>
  <c r="L259" i="29"/>
  <c r="M259" i="29"/>
  <c r="B260" i="29"/>
  <c r="C260" i="29"/>
  <c r="D260" i="29"/>
  <c r="E260" i="29"/>
  <c r="F260" i="29"/>
  <c r="G260" i="29"/>
  <c r="H260" i="29"/>
  <c r="J260" i="29"/>
  <c r="K260" i="29"/>
  <c r="L260" i="29"/>
  <c r="M260" i="29"/>
  <c r="B261" i="29"/>
  <c r="C261" i="29"/>
  <c r="D261" i="29"/>
  <c r="E261" i="29"/>
  <c r="F261" i="29"/>
  <c r="G261" i="29"/>
  <c r="H261" i="29"/>
  <c r="J261" i="29"/>
  <c r="K261" i="29"/>
  <c r="L261" i="29"/>
  <c r="M261" i="29"/>
  <c r="B262" i="29"/>
  <c r="C262" i="29"/>
  <c r="D262" i="29"/>
  <c r="E262" i="29"/>
  <c r="F262" i="29"/>
  <c r="G262" i="29"/>
  <c r="H262" i="29"/>
  <c r="J262" i="29"/>
  <c r="K262" i="29"/>
  <c r="L262" i="29"/>
  <c r="M262" i="29"/>
  <c r="B263" i="29"/>
  <c r="C263" i="29"/>
  <c r="D263" i="29"/>
  <c r="E263" i="29"/>
  <c r="F263" i="29"/>
  <c r="G263" i="29"/>
  <c r="H263" i="29"/>
  <c r="J263" i="29"/>
  <c r="K263" i="29"/>
  <c r="L263" i="29"/>
  <c r="M263" i="29"/>
  <c r="B264" i="29"/>
  <c r="C264" i="29"/>
  <c r="D264" i="29"/>
  <c r="E264" i="29"/>
  <c r="F264" i="29"/>
  <c r="G264" i="29"/>
  <c r="H264" i="29"/>
  <c r="J264" i="29"/>
  <c r="K264" i="29"/>
  <c r="L264" i="29"/>
  <c r="M264" i="29"/>
  <c r="B265" i="29"/>
  <c r="C265" i="29"/>
  <c r="D265" i="29"/>
  <c r="E265" i="29"/>
  <c r="F265" i="29"/>
  <c r="G265" i="29"/>
  <c r="H265" i="29"/>
  <c r="J265" i="29"/>
  <c r="K265" i="29"/>
  <c r="L265" i="29"/>
  <c r="M265" i="29"/>
  <c r="B266" i="29"/>
  <c r="C266" i="29"/>
  <c r="D266" i="29"/>
  <c r="E266" i="29"/>
  <c r="F266" i="29"/>
  <c r="G266" i="29"/>
  <c r="H266" i="29"/>
  <c r="J266" i="29"/>
  <c r="K266" i="29"/>
  <c r="L266" i="29"/>
  <c r="M266" i="29"/>
  <c r="B267" i="29"/>
  <c r="C267" i="29"/>
  <c r="D267" i="29"/>
  <c r="E267" i="29"/>
  <c r="F267" i="29"/>
  <c r="G267" i="29"/>
  <c r="H267" i="29"/>
  <c r="J267" i="29"/>
  <c r="K267" i="29"/>
  <c r="L267" i="29"/>
  <c r="M267" i="29"/>
  <c r="B268" i="29"/>
  <c r="C268" i="29"/>
  <c r="D268" i="29"/>
  <c r="E268" i="29"/>
  <c r="F268" i="29"/>
  <c r="G268" i="29"/>
  <c r="H268" i="29"/>
  <c r="J268" i="29"/>
  <c r="K268" i="29"/>
  <c r="L268" i="29"/>
  <c r="M268" i="29"/>
  <c r="B269" i="29"/>
  <c r="C269" i="29"/>
  <c r="D269" i="29"/>
  <c r="E269" i="29"/>
  <c r="F269" i="29"/>
  <c r="G269" i="29"/>
  <c r="H269" i="29"/>
  <c r="J269" i="29"/>
  <c r="K269" i="29"/>
  <c r="L269" i="29"/>
  <c r="M269" i="29"/>
  <c r="B270" i="29"/>
  <c r="C270" i="29"/>
  <c r="D270" i="29"/>
  <c r="E270" i="29"/>
  <c r="F270" i="29"/>
  <c r="G270" i="29"/>
  <c r="H270" i="29"/>
  <c r="J270" i="29"/>
  <c r="K270" i="29"/>
  <c r="L270" i="29"/>
  <c r="M270" i="29"/>
  <c r="B271" i="29"/>
  <c r="C271" i="29"/>
  <c r="D271" i="29"/>
  <c r="E271" i="29"/>
  <c r="F271" i="29"/>
  <c r="G271" i="29"/>
  <c r="H271" i="29"/>
  <c r="J271" i="29"/>
  <c r="K271" i="29"/>
  <c r="L271" i="29"/>
  <c r="M271" i="29"/>
  <c r="B272" i="29"/>
  <c r="C272" i="29"/>
  <c r="D272" i="29"/>
  <c r="E272" i="29"/>
  <c r="F272" i="29"/>
  <c r="G272" i="29"/>
  <c r="H272" i="29"/>
  <c r="J272" i="29"/>
  <c r="K272" i="29"/>
  <c r="L272" i="29"/>
  <c r="M272" i="29"/>
  <c r="B273" i="29"/>
  <c r="C273" i="29"/>
  <c r="D273" i="29"/>
  <c r="E273" i="29"/>
  <c r="F273" i="29"/>
  <c r="G273" i="29"/>
  <c r="H273" i="29"/>
  <c r="J273" i="29"/>
  <c r="K273" i="29"/>
  <c r="L273" i="29"/>
  <c r="M273" i="29"/>
  <c r="B274" i="29"/>
  <c r="C274" i="29"/>
  <c r="D274" i="29"/>
  <c r="E274" i="29"/>
  <c r="F274" i="29"/>
  <c r="G274" i="29"/>
  <c r="H274" i="29"/>
  <c r="J274" i="29"/>
  <c r="K274" i="29"/>
  <c r="L274" i="29"/>
  <c r="M274" i="29"/>
  <c r="B275" i="29"/>
  <c r="C275" i="29"/>
  <c r="D275" i="29"/>
  <c r="E275" i="29"/>
  <c r="F275" i="29"/>
  <c r="G275" i="29"/>
  <c r="H275" i="29"/>
  <c r="J275" i="29"/>
  <c r="K275" i="29"/>
  <c r="L275" i="29"/>
  <c r="M275" i="29"/>
  <c r="B276" i="29"/>
  <c r="C276" i="29"/>
  <c r="D276" i="29"/>
  <c r="E276" i="29"/>
  <c r="F276" i="29"/>
  <c r="G276" i="29"/>
  <c r="H276" i="29"/>
  <c r="J276" i="29"/>
  <c r="K276" i="29"/>
  <c r="L276" i="29"/>
  <c r="M276" i="29"/>
  <c r="B277" i="29"/>
  <c r="C277" i="29"/>
  <c r="D277" i="29"/>
  <c r="E277" i="29"/>
  <c r="F277" i="29"/>
  <c r="G277" i="29"/>
  <c r="H277" i="29"/>
  <c r="J277" i="29"/>
  <c r="K277" i="29"/>
  <c r="L277" i="29"/>
  <c r="M277" i="29"/>
  <c r="B278" i="29"/>
  <c r="C278" i="29"/>
  <c r="D278" i="29"/>
  <c r="E278" i="29"/>
  <c r="F278" i="29"/>
  <c r="G278" i="29"/>
  <c r="H278" i="29"/>
  <c r="J278" i="29"/>
  <c r="K278" i="29"/>
  <c r="L278" i="29"/>
  <c r="M278" i="29"/>
  <c r="B279" i="29"/>
  <c r="C279" i="29"/>
  <c r="D279" i="29"/>
  <c r="E279" i="29"/>
  <c r="F279" i="29"/>
  <c r="G279" i="29"/>
  <c r="H279" i="29"/>
  <c r="J279" i="29"/>
  <c r="K279" i="29"/>
  <c r="L279" i="29"/>
  <c r="M279" i="29"/>
  <c r="B280" i="29"/>
  <c r="C280" i="29"/>
  <c r="D280" i="29"/>
  <c r="E280" i="29"/>
  <c r="F280" i="29"/>
  <c r="G280" i="29"/>
  <c r="H280" i="29"/>
  <c r="J280" i="29"/>
  <c r="K280" i="29"/>
  <c r="L280" i="29"/>
  <c r="M280" i="29"/>
  <c r="B281" i="29"/>
  <c r="C281" i="29"/>
  <c r="D281" i="29"/>
  <c r="E281" i="29"/>
  <c r="F281" i="29"/>
  <c r="G281" i="29"/>
  <c r="H281" i="29"/>
  <c r="J281" i="29"/>
  <c r="K281" i="29"/>
  <c r="L281" i="29"/>
  <c r="M281" i="29"/>
  <c r="B282" i="29"/>
  <c r="C282" i="29"/>
  <c r="D282" i="29"/>
  <c r="E282" i="29"/>
  <c r="F282" i="29"/>
  <c r="G282" i="29"/>
  <c r="H282" i="29"/>
  <c r="J282" i="29"/>
  <c r="K282" i="29"/>
  <c r="L282" i="29"/>
  <c r="M282" i="29"/>
  <c r="B283" i="29"/>
  <c r="C283" i="29"/>
  <c r="D283" i="29"/>
  <c r="E283" i="29"/>
  <c r="F283" i="29"/>
  <c r="G283" i="29"/>
  <c r="H283" i="29"/>
  <c r="J283" i="29"/>
  <c r="K283" i="29"/>
  <c r="L283" i="29"/>
  <c r="M283" i="29"/>
  <c r="B284" i="29"/>
  <c r="C284" i="29"/>
  <c r="D284" i="29"/>
  <c r="E284" i="29"/>
  <c r="F284" i="29"/>
  <c r="G284" i="29"/>
  <c r="H284" i="29"/>
  <c r="J284" i="29"/>
  <c r="K284" i="29"/>
  <c r="L284" i="29"/>
  <c r="M284" i="29"/>
  <c r="B285" i="29"/>
  <c r="C285" i="29"/>
  <c r="D285" i="29"/>
  <c r="E285" i="29"/>
  <c r="F285" i="29"/>
  <c r="G285" i="29"/>
  <c r="H285" i="29"/>
  <c r="J285" i="29"/>
  <c r="K285" i="29"/>
  <c r="L285" i="29"/>
  <c r="M285" i="29"/>
  <c r="B286" i="29"/>
  <c r="C286" i="29"/>
  <c r="D286" i="29"/>
  <c r="E286" i="29"/>
  <c r="F286" i="29"/>
  <c r="G286" i="29"/>
  <c r="H286" i="29"/>
  <c r="J286" i="29"/>
  <c r="K286" i="29"/>
  <c r="L286" i="29"/>
  <c r="M286" i="29"/>
  <c r="B287" i="29"/>
  <c r="C287" i="29"/>
  <c r="D287" i="29"/>
  <c r="E287" i="29"/>
  <c r="F287" i="29"/>
  <c r="G287" i="29"/>
  <c r="H287" i="29"/>
  <c r="J287" i="29"/>
  <c r="K287" i="29"/>
  <c r="L287" i="29"/>
  <c r="M287" i="29"/>
  <c r="B288" i="29"/>
  <c r="C288" i="29"/>
  <c r="D288" i="29"/>
  <c r="E288" i="29"/>
  <c r="F288" i="29"/>
  <c r="G288" i="29"/>
  <c r="H288" i="29"/>
  <c r="J288" i="29"/>
  <c r="K288" i="29"/>
  <c r="L288" i="29"/>
  <c r="M288" i="29"/>
  <c r="B289" i="29"/>
  <c r="C289" i="29"/>
  <c r="D289" i="29"/>
  <c r="E289" i="29"/>
  <c r="F289" i="29"/>
  <c r="G289" i="29"/>
  <c r="H289" i="29"/>
  <c r="J289" i="29"/>
  <c r="K289" i="29"/>
  <c r="L289" i="29"/>
  <c r="M289" i="29"/>
  <c r="B290" i="29"/>
  <c r="C290" i="29"/>
  <c r="D290" i="29"/>
  <c r="E290" i="29"/>
  <c r="F290" i="29"/>
  <c r="G290" i="29"/>
  <c r="H290" i="29"/>
  <c r="J290" i="29"/>
  <c r="K290" i="29"/>
  <c r="L290" i="29"/>
  <c r="M290" i="29"/>
  <c r="B291" i="29"/>
  <c r="C291" i="29"/>
  <c r="D291" i="29"/>
  <c r="E291" i="29"/>
  <c r="F291" i="29"/>
  <c r="G291" i="29"/>
  <c r="H291" i="29"/>
  <c r="J291" i="29"/>
  <c r="K291" i="29"/>
  <c r="L291" i="29"/>
  <c r="M291" i="29"/>
  <c r="B292" i="29"/>
  <c r="C292" i="29"/>
  <c r="D292" i="29"/>
  <c r="E292" i="29"/>
  <c r="F292" i="29"/>
  <c r="G292" i="29"/>
  <c r="H292" i="29"/>
  <c r="J292" i="29"/>
  <c r="K292" i="29"/>
  <c r="L292" i="29"/>
  <c r="M292" i="29"/>
  <c r="B293" i="29"/>
  <c r="C293" i="29"/>
  <c r="D293" i="29"/>
  <c r="E293" i="29"/>
  <c r="F293" i="29"/>
  <c r="G293" i="29"/>
  <c r="H293" i="29"/>
  <c r="J293" i="29"/>
  <c r="K293" i="29"/>
  <c r="L293" i="29"/>
  <c r="M293" i="29"/>
  <c r="B294" i="29"/>
  <c r="C294" i="29"/>
  <c r="D294" i="29"/>
  <c r="E294" i="29"/>
  <c r="F294" i="29"/>
  <c r="G294" i="29"/>
  <c r="H294" i="29"/>
  <c r="J294" i="29"/>
  <c r="K294" i="29"/>
  <c r="L294" i="29"/>
  <c r="M294" i="29"/>
  <c r="B295" i="29"/>
  <c r="C295" i="29"/>
  <c r="D295" i="29"/>
  <c r="E295" i="29"/>
  <c r="F295" i="29"/>
  <c r="G295" i="29"/>
  <c r="H295" i="29"/>
  <c r="J295" i="29"/>
  <c r="K295" i="29"/>
  <c r="L295" i="29"/>
  <c r="M295" i="29"/>
  <c r="B296" i="29"/>
  <c r="C296" i="29"/>
  <c r="D296" i="29"/>
  <c r="E296" i="29"/>
  <c r="F296" i="29"/>
  <c r="G296" i="29"/>
  <c r="H296" i="29"/>
  <c r="J296" i="29"/>
  <c r="K296" i="29"/>
  <c r="L296" i="29"/>
  <c r="M296" i="29"/>
  <c r="B297" i="29"/>
  <c r="C297" i="29"/>
  <c r="D297" i="29"/>
  <c r="E297" i="29"/>
  <c r="F297" i="29"/>
  <c r="G297" i="29"/>
  <c r="H297" i="29"/>
  <c r="J297" i="29"/>
  <c r="K297" i="29"/>
  <c r="L297" i="29"/>
  <c r="M297" i="29"/>
  <c r="B298" i="29"/>
  <c r="C298" i="29"/>
  <c r="D298" i="29"/>
  <c r="E298" i="29"/>
  <c r="F298" i="29"/>
  <c r="G298" i="29"/>
  <c r="H298" i="29"/>
  <c r="J298" i="29"/>
  <c r="K298" i="29"/>
  <c r="L298" i="29"/>
  <c r="M298" i="29"/>
  <c r="B299" i="29"/>
  <c r="C299" i="29"/>
  <c r="D299" i="29"/>
  <c r="E299" i="29"/>
  <c r="F299" i="29"/>
  <c r="G299" i="29"/>
  <c r="H299" i="29"/>
  <c r="J299" i="29"/>
  <c r="K299" i="29"/>
  <c r="L299" i="29"/>
  <c r="M299" i="29"/>
  <c r="B300" i="29"/>
  <c r="C300" i="29"/>
  <c r="D300" i="29"/>
  <c r="E300" i="29"/>
  <c r="F300" i="29"/>
  <c r="G300" i="29"/>
  <c r="H300" i="29"/>
  <c r="J300" i="29"/>
  <c r="K300" i="29"/>
  <c r="L300" i="29"/>
  <c r="M300" i="29"/>
  <c r="B301" i="29"/>
  <c r="C301" i="29"/>
  <c r="D301" i="29"/>
  <c r="E301" i="29"/>
  <c r="F301" i="29"/>
  <c r="G301" i="29"/>
  <c r="H301" i="29"/>
  <c r="J301" i="29"/>
  <c r="K301" i="29"/>
  <c r="L301" i="29"/>
  <c r="M301" i="29"/>
  <c r="B302" i="29"/>
  <c r="C302" i="29"/>
  <c r="D302" i="29"/>
  <c r="E302" i="29"/>
  <c r="F302" i="29"/>
  <c r="G302" i="29"/>
  <c r="H302" i="29"/>
  <c r="J302" i="29"/>
  <c r="K302" i="29"/>
  <c r="L302" i="29"/>
  <c r="M302" i="29"/>
  <c r="B303" i="29"/>
  <c r="C303" i="29"/>
  <c r="D303" i="29"/>
  <c r="E303" i="29"/>
  <c r="F303" i="29"/>
  <c r="G303" i="29"/>
  <c r="H303" i="29"/>
  <c r="J303" i="29"/>
  <c r="K303" i="29"/>
  <c r="L303" i="29"/>
  <c r="M303" i="29"/>
  <c r="B304" i="29"/>
  <c r="C304" i="29"/>
  <c r="D304" i="29"/>
  <c r="E304" i="29"/>
  <c r="F304" i="29"/>
  <c r="G304" i="29"/>
  <c r="H304" i="29"/>
  <c r="J304" i="29"/>
  <c r="K304" i="29"/>
  <c r="L304" i="29"/>
  <c r="M304" i="29"/>
  <c r="B305" i="29"/>
  <c r="C305" i="29"/>
  <c r="D305" i="29"/>
  <c r="E305" i="29"/>
  <c r="F305" i="29"/>
  <c r="G305" i="29"/>
  <c r="H305" i="29"/>
  <c r="J305" i="29"/>
  <c r="K305" i="29"/>
  <c r="L305" i="29"/>
  <c r="M305" i="29"/>
  <c r="B306" i="29"/>
  <c r="C306" i="29"/>
  <c r="D306" i="29"/>
  <c r="E306" i="29"/>
  <c r="F306" i="29"/>
  <c r="G306" i="29"/>
  <c r="H306" i="29"/>
  <c r="J306" i="29"/>
  <c r="K306" i="29"/>
  <c r="L306" i="29"/>
  <c r="M306" i="29"/>
  <c r="B307" i="29"/>
  <c r="C307" i="29"/>
  <c r="D307" i="29"/>
  <c r="E307" i="29"/>
  <c r="F307" i="29"/>
  <c r="G307" i="29"/>
  <c r="H307" i="29"/>
  <c r="J307" i="29"/>
  <c r="K307" i="29"/>
  <c r="L307" i="29"/>
  <c r="M307" i="29"/>
  <c r="B308" i="29"/>
  <c r="C308" i="29"/>
  <c r="D308" i="29"/>
  <c r="E308" i="29"/>
  <c r="F308" i="29"/>
  <c r="G308" i="29"/>
  <c r="H308" i="29"/>
  <c r="J308" i="29"/>
  <c r="K308" i="29"/>
  <c r="L308" i="29"/>
  <c r="M308" i="29"/>
  <c r="B309" i="29"/>
  <c r="C309" i="29"/>
  <c r="D309" i="29"/>
  <c r="E309" i="29"/>
  <c r="F309" i="29"/>
  <c r="G309" i="29"/>
  <c r="H309" i="29"/>
  <c r="J309" i="29"/>
  <c r="K309" i="29"/>
  <c r="L309" i="29"/>
  <c r="M309" i="29"/>
  <c r="B310" i="29"/>
  <c r="C310" i="29"/>
  <c r="D310" i="29"/>
  <c r="E310" i="29"/>
  <c r="F310" i="29"/>
  <c r="G310" i="29"/>
  <c r="H310" i="29"/>
  <c r="J310" i="29"/>
  <c r="K310" i="29"/>
  <c r="L310" i="29"/>
  <c r="M310" i="29"/>
  <c r="B311" i="29"/>
  <c r="C311" i="29"/>
  <c r="D311" i="29"/>
  <c r="E311" i="29"/>
  <c r="F311" i="29"/>
  <c r="G311" i="29"/>
  <c r="H311" i="29"/>
  <c r="J311" i="29"/>
  <c r="K311" i="29"/>
  <c r="L311" i="29"/>
  <c r="M311" i="29"/>
  <c r="B312" i="29"/>
  <c r="C312" i="29"/>
  <c r="D312" i="29"/>
  <c r="E312" i="29"/>
  <c r="F312" i="29"/>
  <c r="G312" i="29"/>
  <c r="H312" i="29"/>
  <c r="J312" i="29"/>
  <c r="K312" i="29"/>
  <c r="L312" i="29"/>
  <c r="M312" i="29"/>
  <c r="B313" i="29"/>
  <c r="C313" i="29"/>
  <c r="D313" i="29"/>
  <c r="E313" i="29"/>
  <c r="F313" i="29"/>
  <c r="G313" i="29"/>
  <c r="H313" i="29"/>
  <c r="J313" i="29"/>
  <c r="K313" i="29"/>
  <c r="L313" i="29"/>
  <c r="M313" i="29"/>
  <c r="B314" i="29"/>
  <c r="C314" i="29"/>
  <c r="D314" i="29"/>
  <c r="E314" i="29"/>
  <c r="F314" i="29"/>
  <c r="G314" i="29"/>
  <c r="H314" i="29"/>
  <c r="J314" i="29"/>
  <c r="K314" i="29"/>
  <c r="L314" i="29"/>
  <c r="M314" i="29"/>
  <c r="B315" i="29"/>
  <c r="C315" i="29"/>
  <c r="D315" i="29"/>
  <c r="E315" i="29"/>
  <c r="F315" i="29"/>
  <c r="G315" i="29"/>
  <c r="H315" i="29"/>
  <c r="J315" i="29"/>
  <c r="K315" i="29"/>
  <c r="L315" i="29"/>
  <c r="M315" i="29"/>
  <c r="B316" i="29"/>
  <c r="C316" i="29"/>
  <c r="D316" i="29"/>
  <c r="E316" i="29"/>
  <c r="F316" i="29"/>
  <c r="G316" i="29"/>
  <c r="H316" i="29"/>
  <c r="J316" i="29"/>
  <c r="K316" i="29"/>
  <c r="L316" i="29"/>
  <c r="M316" i="29"/>
  <c r="B317" i="29"/>
  <c r="C317" i="29"/>
  <c r="D317" i="29"/>
  <c r="E317" i="29"/>
  <c r="F317" i="29"/>
  <c r="G317" i="29"/>
  <c r="H317" i="29"/>
  <c r="J317" i="29"/>
  <c r="K317" i="29"/>
  <c r="L317" i="29"/>
  <c r="M317" i="29"/>
  <c r="B318" i="29"/>
  <c r="C318" i="29"/>
  <c r="D318" i="29"/>
  <c r="E318" i="29"/>
  <c r="F318" i="29"/>
  <c r="G318" i="29"/>
  <c r="H318" i="29"/>
  <c r="J318" i="29"/>
  <c r="K318" i="29"/>
  <c r="L318" i="29"/>
  <c r="M318" i="29"/>
  <c r="B319" i="29"/>
  <c r="C319" i="29"/>
  <c r="D319" i="29"/>
  <c r="E319" i="29"/>
  <c r="F319" i="29"/>
  <c r="G319" i="29"/>
  <c r="H319" i="29"/>
  <c r="J319" i="29"/>
  <c r="K319" i="29"/>
  <c r="L319" i="29"/>
  <c r="M319" i="29"/>
  <c r="B320" i="29"/>
  <c r="C320" i="29"/>
  <c r="D320" i="29"/>
  <c r="E320" i="29"/>
  <c r="F320" i="29"/>
  <c r="G320" i="29"/>
  <c r="H320" i="29"/>
  <c r="J320" i="29"/>
  <c r="K320" i="29"/>
  <c r="L320" i="29"/>
  <c r="M320" i="29"/>
  <c r="B321" i="29"/>
  <c r="C321" i="29"/>
  <c r="D321" i="29"/>
  <c r="E321" i="29"/>
  <c r="F321" i="29"/>
  <c r="G321" i="29"/>
  <c r="H321" i="29"/>
  <c r="J321" i="29"/>
  <c r="K321" i="29"/>
  <c r="L321" i="29"/>
  <c r="M321" i="29"/>
  <c r="B322" i="29"/>
  <c r="C322" i="29"/>
  <c r="D322" i="29"/>
  <c r="E322" i="29"/>
  <c r="F322" i="29"/>
  <c r="G322" i="29"/>
  <c r="H322" i="29"/>
  <c r="J322" i="29"/>
  <c r="K322" i="29"/>
  <c r="L322" i="29"/>
  <c r="M322" i="29"/>
  <c r="B323" i="29"/>
  <c r="C323" i="29"/>
  <c r="D323" i="29"/>
  <c r="E323" i="29"/>
  <c r="F323" i="29"/>
  <c r="G323" i="29"/>
  <c r="H323" i="29"/>
  <c r="J323" i="29"/>
  <c r="K323" i="29"/>
  <c r="L323" i="29"/>
  <c r="M323" i="29"/>
  <c r="B324" i="29"/>
  <c r="C324" i="29"/>
  <c r="D324" i="29"/>
  <c r="E324" i="29"/>
  <c r="F324" i="29"/>
  <c r="G324" i="29"/>
  <c r="H324" i="29"/>
  <c r="J324" i="29"/>
  <c r="K324" i="29"/>
  <c r="L324" i="29"/>
  <c r="M324" i="29"/>
  <c r="B325" i="29"/>
  <c r="C325" i="29"/>
  <c r="D325" i="29"/>
  <c r="E325" i="29"/>
  <c r="F325" i="29"/>
  <c r="G325" i="29"/>
  <c r="H325" i="29"/>
  <c r="J325" i="29"/>
  <c r="K325" i="29"/>
  <c r="L325" i="29"/>
  <c r="M325" i="29"/>
  <c r="B326" i="29"/>
  <c r="C326" i="29"/>
  <c r="D326" i="29"/>
  <c r="E326" i="29"/>
  <c r="F326" i="29"/>
  <c r="G326" i="29"/>
  <c r="H326" i="29"/>
  <c r="J326" i="29"/>
  <c r="K326" i="29"/>
  <c r="L326" i="29"/>
  <c r="M326" i="29"/>
  <c r="B327" i="29"/>
  <c r="C327" i="29"/>
  <c r="D327" i="29"/>
  <c r="E327" i="29"/>
  <c r="F327" i="29"/>
  <c r="G327" i="29"/>
  <c r="H327" i="29"/>
  <c r="J327" i="29"/>
  <c r="K327" i="29"/>
  <c r="L327" i="29"/>
  <c r="M327" i="29"/>
  <c r="B328" i="29"/>
  <c r="C328" i="29"/>
  <c r="D328" i="29"/>
  <c r="E328" i="29"/>
  <c r="F328" i="29"/>
  <c r="G328" i="29"/>
  <c r="H328" i="29"/>
  <c r="J328" i="29"/>
  <c r="K328" i="29"/>
  <c r="L328" i="29"/>
  <c r="M328" i="29"/>
  <c r="B329" i="29"/>
  <c r="C329" i="29"/>
  <c r="D329" i="29"/>
  <c r="E329" i="29"/>
  <c r="F329" i="29"/>
  <c r="G329" i="29"/>
  <c r="H329" i="29"/>
  <c r="J329" i="29"/>
  <c r="K329" i="29"/>
  <c r="L329" i="29"/>
  <c r="M329" i="29"/>
  <c r="B330" i="29"/>
  <c r="C330" i="29"/>
  <c r="D330" i="29"/>
  <c r="E330" i="29"/>
  <c r="F330" i="29"/>
  <c r="G330" i="29"/>
  <c r="H330" i="29"/>
  <c r="J330" i="29"/>
  <c r="K330" i="29"/>
  <c r="L330" i="29"/>
  <c r="M330" i="29"/>
  <c r="B331" i="29"/>
  <c r="C331" i="29"/>
  <c r="D331" i="29"/>
  <c r="E331" i="29"/>
  <c r="F331" i="29"/>
  <c r="G331" i="29"/>
  <c r="H331" i="29"/>
  <c r="J331" i="29"/>
  <c r="K331" i="29"/>
  <c r="L331" i="29"/>
  <c r="M331" i="29"/>
  <c r="B332" i="29"/>
  <c r="C332" i="29"/>
  <c r="D332" i="29"/>
  <c r="E332" i="29"/>
  <c r="F332" i="29"/>
  <c r="G332" i="29"/>
  <c r="H332" i="29"/>
  <c r="J332" i="29"/>
  <c r="K332" i="29"/>
  <c r="L332" i="29"/>
  <c r="M332" i="29"/>
  <c r="B333" i="29"/>
  <c r="C333" i="29"/>
  <c r="D333" i="29"/>
  <c r="E333" i="29"/>
  <c r="F333" i="29"/>
  <c r="G333" i="29"/>
  <c r="H333" i="29"/>
  <c r="J333" i="29"/>
  <c r="K333" i="29"/>
  <c r="L333" i="29"/>
  <c r="M333" i="29"/>
  <c r="B334" i="29"/>
  <c r="C334" i="29"/>
  <c r="D334" i="29"/>
  <c r="E334" i="29"/>
  <c r="F334" i="29"/>
  <c r="G334" i="29"/>
  <c r="H334" i="29"/>
  <c r="J334" i="29"/>
  <c r="K334" i="29"/>
  <c r="L334" i="29"/>
  <c r="M334" i="29"/>
  <c r="B335" i="29"/>
  <c r="C335" i="29"/>
  <c r="D335" i="29"/>
  <c r="E335" i="29"/>
  <c r="F335" i="29"/>
  <c r="G335" i="29"/>
  <c r="H335" i="29"/>
  <c r="J335" i="29"/>
  <c r="K335" i="29"/>
  <c r="L335" i="29"/>
  <c r="M335" i="29"/>
  <c r="B336" i="29"/>
  <c r="C336" i="29"/>
  <c r="D336" i="29"/>
  <c r="E336" i="29"/>
  <c r="F336" i="29"/>
  <c r="G336" i="29"/>
  <c r="H336" i="29"/>
  <c r="J336" i="29"/>
  <c r="K336" i="29"/>
  <c r="L336" i="29"/>
  <c r="M336" i="29"/>
  <c r="B337" i="29"/>
  <c r="C337" i="29"/>
  <c r="D337" i="29"/>
  <c r="E337" i="29"/>
  <c r="F337" i="29"/>
  <c r="G337" i="29"/>
  <c r="H337" i="29"/>
  <c r="J337" i="29"/>
  <c r="K337" i="29"/>
  <c r="L337" i="29"/>
  <c r="M337" i="29"/>
  <c r="B338" i="29"/>
  <c r="C338" i="29"/>
  <c r="D338" i="29"/>
  <c r="E338" i="29"/>
  <c r="F338" i="29"/>
  <c r="G338" i="29"/>
  <c r="H338" i="29"/>
  <c r="J338" i="29"/>
  <c r="K338" i="29"/>
  <c r="L338" i="29"/>
  <c r="M338" i="29"/>
  <c r="B339" i="29"/>
  <c r="C339" i="29"/>
  <c r="D339" i="29"/>
  <c r="E339" i="29"/>
  <c r="F339" i="29"/>
  <c r="G339" i="29"/>
  <c r="H339" i="29"/>
  <c r="J339" i="29"/>
  <c r="K339" i="29"/>
  <c r="L339" i="29"/>
  <c r="M339" i="29"/>
  <c r="B340" i="29"/>
  <c r="C340" i="29"/>
  <c r="D340" i="29"/>
  <c r="E340" i="29"/>
  <c r="F340" i="29"/>
  <c r="G340" i="29"/>
  <c r="H340" i="29"/>
  <c r="J340" i="29"/>
  <c r="K340" i="29"/>
  <c r="L340" i="29"/>
  <c r="M340" i="29"/>
  <c r="B341" i="29"/>
  <c r="C341" i="29"/>
  <c r="D341" i="29"/>
  <c r="E341" i="29"/>
  <c r="F341" i="29"/>
  <c r="G341" i="29"/>
  <c r="H341" i="29"/>
  <c r="J341" i="29"/>
  <c r="K341" i="29"/>
  <c r="L341" i="29"/>
  <c r="M341" i="29"/>
  <c r="B342" i="29"/>
  <c r="C342" i="29"/>
  <c r="D342" i="29"/>
  <c r="E342" i="29"/>
  <c r="F342" i="29"/>
  <c r="G342" i="29"/>
  <c r="H342" i="29"/>
  <c r="J342" i="29"/>
  <c r="K342" i="29"/>
  <c r="L342" i="29"/>
  <c r="M342" i="29"/>
  <c r="B343" i="29"/>
  <c r="C343" i="29"/>
  <c r="D343" i="29"/>
  <c r="E343" i="29"/>
  <c r="F343" i="29"/>
  <c r="G343" i="29"/>
  <c r="H343" i="29"/>
  <c r="J343" i="29"/>
  <c r="K343" i="29"/>
  <c r="L343" i="29"/>
  <c r="M343" i="29"/>
  <c r="B344" i="29"/>
  <c r="C344" i="29"/>
  <c r="D344" i="29"/>
  <c r="E344" i="29"/>
  <c r="F344" i="29"/>
  <c r="G344" i="29"/>
  <c r="H344" i="29"/>
  <c r="J344" i="29"/>
  <c r="K344" i="29"/>
  <c r="L344" i="29"/>
  <c r="M344" i="29"/>
  <c r="B345" i="29"/>
  <c r="C345" i="29"/>
  <c r="D345" i="29"/>
  <c r="E345" i="29"/>
  <c r="F345" i="29"/>
  <c r="G345" i="29"/>
  <c r="H345" i="29"/>
  <c r="J345" i="29"/>
  <c r="K345" i="29"/>
  <c r="L345" i="29"/>
  <c r="M345" i="29"/>
  <c r="B346" i="29"/>
  <c r="C346" i="29"/>
  <c r="D346" i="29"/>
  <c r="E346" i="29"/>
  <c r="F346" i="29"/>
  <c r="G346" i="29"/>
  <c r="H346" i="29"/>
  <c r="J346" i="29"/>
  <c r="K346" i="29"/>
  <c r="L346" i="29"/>
  <c r="M346" i="29"/>
  <c r="B347" i="29"/>
  <c r="C347" i="29"/>
  <c r="D347" i="29"/>
  <c r="E347" i="29"/>
  <c r="F347" i="29"/>
  <c r="G347" i="29"/>
  <c r="H347" i="29"/>
  <c r="J347" i="29"/>
  <c r="K347" i="29"/>
  <c r="L347" i="29"/>
  <c r="M347" i="29"/>
  <c r="B348" i="29"/>
  <c r="C348" i="29"/>
  <c r="D348" i="29"/>
  <c r="E348" i="29"/>
  <c r="F348" i="29"/>
  <c r="G348" i="29"/>
  <c r="H348" i="29"/>
  <c r="J348" i="29"/>
  <c r="K348" i="29"/>
  <c r="L348" i="29"/>
  <c r="M348" i="29"/>
  <c r="B349" i="29"/>
  <c r="C349" i="29"/>
  <c r="D349" i="29"/>
  <c r="E349" i="29"/>
  <c r="F349" i="29"/>
  <c r="G349" i="29"/>
  <c r="H349" i="29"/>
  <c r="J349" i="29"/>
  <c r="K349" i="29"/>
  <c r="L349" i="29"/>
  <c r="M349" i="29"/>
  <c r="B350" i="29"/>
  <c r="C350" i="29"/>
  <c r="D350" i="29"/>
  <c r="E350" i="29"/>
  <c r="F350" i="29"/>
  <c r="G350" i="29"/>
  <c r="H350" i="29"/>
  <c r="J350" i="29"/>
  <c r="K350" i="29"/>
  <c r="L350" i="29"/>
  <c r="M350" i="29"/>
  <c r="B351" i="29"/>
  <c r="C351" i="29"/>
  <c r="D351" i="29"/>
  <c r="E351" i="29"/>
  <c r="F351" i="29"/>
  <c r="G351" i="29"/>
  <c r="H351" i="29"/>
  <c r="J351" i="29"/>
  <c r="K351" i="29"/>
  <c r="L351" i="29"/>
  <c r="M351" i="29"/>
  <c r="B352" i="29"/>
  <c r="C352" i="29"/>
  <c r="D352" i="29"/>
  <c r="E352" i="29"/>
  <c r="F352" i="29"/>
  <c r="G352" i="29"/>
  <c r="H352" i="29"/>
  <c r="J352" i="29"/>
  <c r="K352" i="29"/>
  <c r="L352" i="29"/>
  <c r="M352" i="29"/>
  <c r="B353" i="29"/>
  <c r="C353" i="29"/>
  <c r="D353" i="29"/>
  <c r="E353" i="29"/>
  <c r="F353" i="29"/>
  <c r="G353" i="29"/>
  <c r="H353" i="29"/>
  <c r="J353" i="29"/>
  <c r="K353" i="29"/>
  <c r="L353" i="29"/>
  <c r="M353" i="29"/>
  <c r="B354" i="29"/>
  <c r="C354" i="29"/>
  <c r="D354" i="29"/>
  <c r="E354" i="29"/>
  <c r="F354" i="29"/>
  <c r="G354" i="29"/>
  <c r="H354" i="29"/>
  <c r="J354" i="29"/>
  <c r="K354" i="29"/>
  <c r="L354" i="29"/>
  <c r="M354" i="29"/>
  <c r="B355" i="29"/>
  <c r="C355" i="29"/>
  <c r="D355" i="29"/>
  <c r="E355" i="29"/>
  <c r="F355" i="29"/>
  <c r="G355" i="29"/>
  <c r="H355" i="29"/>
  <c r="J355" i="29"/>
  <c r="K355" i="29"/>
  <c r="L355" i="29"/>
  <c r="M355" i="29"/>
  <c r="B356" i="29"/>
  <c r="C356" i="29"/>
  <c r="D356" i="29"/>
  <c r="E356" i="29"/>
  <c r="F356" i="29"/>
  <c r="G356" i="29"/>
  <c r="H356" i="29"/>
  <c r="J356" i="29"/>
  <c r="K356" i="29"/>
  <c r="L356" i="29"/>
  <c r="M356" i="29"/>
  <c r="B357" i="29"/>
  <c r="C357" i="29"/>
  <c r="D357" i="29"/>
  <c r="E357" i="29"/>
  <c r="F357" i="29"/>
  <c r="G357" i="29"/>
  <c r="H357" i="29"/>
  <c r="J357" i="29"/>
  <c r="K357" i="29"/>
  <c r="L357" i="29"/>
  <c r="M357" i="29"/>
  <c r="B358" i="29"/>
  <c r="C358" i="29"/>
  <c r="D358" i="29"/>
  <c r="E358" i="29"/>
  <c r="F358" i="29"/>
  <c r="G358" i="29"/>
  <c r="H358" i="29"/>
  <c r="J358" i="29"/>
  <c r="K358" i="29"/>
  <c r="L358" i="29"/>
  <c r="M358" i="29"/>
  <c r="B359" i="29"/>
  <c r="C359" i="29"/>
  <c r="D359" i="29"/>
  <c r="E359" i="29"/>
  <c r="F359" i="29"/>
  <c r="G359" i="29"/>
  <c r="H359" i="29"/>
  <c r="J359" i="29"/>
  <c r="K359" i="29"/>
  <c r="L359" i="29"/>
  <c r="M359" i="29"/>
  <c r="B360" i="29"/>
  <c r="C360" i="29"/>
  <c r="D360" i="29"/>
  <c r="E360" i="29"/>
  <c r="F360" i="29"/>
  <c r="G360" i="29"/>
  <c r="H360" i="29"/>
  <c r="J360" i="29"/>
  <c r="K360" i="29"/>
  <c r="L360" i="29"/>
  <c r="M360" i="29"/>
  <c r="B361" i="29"/>
  <c r="C361" i="29"/>
  <c r="D361" i="29"/>
  <c r="E361" i="29"/>
  <c r="F361" i="29"/>
  <c r="G361" i="29"/>
  <c r="H361" i="29"/>
  <c r="J361" i="29"/>
  <c r="K361" i="29"/>
  <c r="L361" i="29"/>
  <c r="M361" i="29"/>
  <c r="B362" i="29"/>
  <c r="C362" i="29"/>
  <c r="D362" i="29"/>
  <c r="E362" i="29"/>
  <c r="F362" i="29"/>
  <c r="G362" i="29"/>
  <c r="H362" i="29"/>
  <c r="J362" i="29"/>
  <c r="K362" i="29"/>
  <c r="L362" i="29"/>
  <c r="M362" i="29"/>
  <c r="B363" i="29"/>
  <c r="C363" i="29"/>
  <c r="D363" i="29"/>
  <c r="E363" i="29"/>
  <c r="F363" i="29"/>
  <c r="G363" i="29"/>
  <c r="H363" i="29"/>
  <c r="J363" i="29"/>
  <c r="K363" i="29"/>
  <c r="L363" i="29"/>
  <c r="M363" i="29"/>
  <c r="B364" i="29"/>
  <c r="C364" i="29"/>
  <c r="D364" i="29"/>
  <c r="E364" i="29"/>
  <c r="F364" i="29"/>
  <c r="G364" i="29"/>
  <c r="H364" i="29"/>
  <c r="J364" i="29"/>
  <c r="K364" i="29"/>
  <c r="L364" i="29"/>
  <c r="M364" i="29"/>
  <c r="B365" i="29"/>
  <c r="C365" i="29"/>
  <c r="D365" i="29"/>
  <c r="E365" i="29"/>
  <c r="F365" i="29"/>
  <c r="G365" i="29"/>
  <c r="H365" i="29"/>
  <c r="J365" i="29"/>
  <c r="K365" i="29"/>
  <c r="L365" i="29"/>
  <c r="M365" i="29"/>
  <c r="B366" i="29"/>
  <c r="C366" i="29"/>
  <c r="D366" i="29"/>
  <c r="E366" i="29"/>
  <c r="F366" i="29"/>
  <c r="G366" i="29"/>
  <c r="H366" i="29"/>
  <c r="J366" i="29"/>
  <c r="K366" i="29"/>
  <c r="L366" i="29"/>
  <c r="M366" i="29"/>
  <c r="B367" i="29"/>
  <c r="C367" i="29"/>
  <c r="D367" i="29"/>
  <c r="E367" i="29"/>
  <c r="F367" i="29"/>
  <c r="G367" i="29"/>
  <c r="H367" i="29"/>
  <c r="J367" i="29"/>
  <c r="K367" i="29"/>
  <c r="L367" i="29"/>
  <c r="M367" i="29"/>
  <c r="B368" i="29"/>
  <c r="C368" i="29"/>
  <c r="D368" i="29"/>
  <c r="E368" i="29"/>
  <c r="F368" i="29"/>
  <c r="G368" i="29"/>
  <c r="H368" i="29"/>
  <c r="J368" i="29"/>
  <c r="K368" i="29"/>
  <c r="L368" i="29"/>
  <c r="M368" i="29"/>
  <c r="B369" i="29"/>
  <c r="C369" i="29"/>
  <c r="D369" i="29"/>
  <c r="E369" i="29"/>
  <c r="F369" i="29"/>
  <c r="G369" i="29"/>
  <c r="H369" i="29"/>
  <c r="J369" i="29"/>
  <c r="K369" i="29"/>
  <c r="L369" i="29"/>
  <c r="M369" i="29"/>
  <c r="B370" i="29"/>
  <c r="C370" i="29"/>
  <c r="D370" i="29"/>
  <c r="E370" i="29"/>
  <c r="F370" i="29"/>
  <c r="G370" i="29"/>
  <c r="H370" i="29"/>
  <c r="J370" i="29"/>
  <c r="K370" i="29"/>
  <c r="L370" i="29"/>
  <c r="M370" i="29"/>
  <c r="B371" i="29"/>
  <c r="C371" i="29"/>
  <c r="D371" i="29"/>
  <c r="E371" i="29"/>
  <c r="F371" i="29"/>
  <c r="G371" i="29"/>
  <c r="H371" i="29"/>
  <c r="J371" i="29"/>
  <c r="K371" i="29"/>
  <c r="L371" i="29"/>
  <c r="M371" i="29"/>
  <c r="B372" i="29"/>
  <c r="C372" i="29"/>
  <c r="D372" i="29"/>
  <c r="E372" i="29"/>
  <c r="F372" i="29"/>
  <c r="G372" i="29"/>
  <c r="H372" i="29"/>
  <c r="J372" i="29"/>
  <c r="K372" i="29"/>
  <c r="L372" i="29"/>
  <c r="M372" i="29"/>
  <c r="B373" i="29"/>
  <c r="C373" i="29"/>
  <c r="D373" i="29"/>
  <c r="E373" i="29"/>
  <c r="F373" i="29"/>
  <c r="G373" i="29"/>
  <c r="H373" i="29"/>
  <c r="J373" i="29"/>
  <c r="K373" i="29"/>
  <c r="L373" i="29"/>
  <c r="M373" i="29"/>
  <c r="B374" i="29"/>
  <c r="C374" i="29"/>
  <c r="D374" i="29"/>
  <c r="E374" i="29"/>
  <c r="F374" i="29"/>
  <c r="G374" i="29"/>
  <c r="H374" i="29"/>
  <c r="J374" i="29"/>
  <c r="K374" i="29"/>
  <c r="L374" i="29"/>
  <c r="M374" i="29"/>
  <c r="B375" i="29"/>
  <c r="C375" i="29"/>
  <c r="D375" i="29"/>
  <c r="E375" i="29"/>
  <c r="F375" i="29"/>
  <c r="G375" i="29"/>
  <c r="H375" i="29"/>
  <c r="J375" i="29"/>
  <c r="K375" i="29"/>
  <c r="L375" i="29"/>
  <c r="M375" i="29"/>
  <c r="B376" i="29"/>
  <c r="C376" i="29"/>
  <c r="D376" i="29"/>
  <c r="E376" i="29"/>
  <c r="F376" i="29"/>
  <c r="G376" i="29"/>
  <c r="H376" i="29"/>
  <c r="J376" i="29"/>
  <c r="K376" i="29"/>
  <c r="L376" i="29"/>
  <c r="M376" i="29"/>
  <c r="B377" i="29"/>
  <c r="C377" i="29"/>
  <c r="D377" i="29"/>
  <c r="E377" i="29"/>
  <c r="F377" i="29"/>
  <c r="G377" i="29"/>
  <c r="H377" i="29"/>
  <c r="J377" i="29"/>
  <c r="K377" i="29"/>
  <c r="L377" i="29"/>
  <c r="M377" i="29"/>
  <c r="B378" i="29"/>
  <c r="C378" i="29"/>
  <c r="D378" i="29"/>
  <c r="E378" i="29"/>
  <c r="F378" i="29"/>
  <c r="G378" i="29"/>
  <c r="H378" i="29"/>
  <c r="J378" i="29"/>
  <c r="K378" i="29"/>
  <c r="L378" i="29"/>
  <c r="M378" i="29"/>
  <c r="B379" i="29"/>
  <c r="C379" i="29"/>
  <c r="D379" i="29"/>
  <c r="E379" i="29"/>
  <c r="F379" i="29"/>
  <c r="G379" i="29"/>
  <c r="H379" i="29"/>
  <c r="J379" i="29"/>
  <c r="K379" i="29"/>
  <c r="L379" i="29"/>
  <c r="M379" i="29"/>
  <c r="B380" i="29"/>
  <c r="C380" i="29"/>
  <c r="D380" i="29"/>
  <c r="E380" i="29"/>
  <c r="F380" i="29"/>
  <c r="G380" i="29"/>
  <c r="H380" i="29"/>
  <c r="J380" i="29"/>
  <c r="K380" i="29"/>
  <c r="L380" i="29"/>
  <c r="M380" i="29"/>
  <c r="B381" i="29"/>
  <c r="C381" i="29"/>
  <c r="D381" i="29"/>
  <c r="E381" i="29"/>
  <c r="F381" i="29"/>
  <c r="G381" i="29"/>
  <c r="H381" i="29"/>
  <c r="J381" i="29"/>
  <c r="K381" i="29"/>
  <c r="L381" i="29"/>
  <c r="M381" i="29"/>
  <c r="B382" i="29"/>
  <c r="C382" i="29"/>
  <c r="D382" i="29"/>
  <c r="E382" i="29"/>
  <c r="F382" i="29"/>
  <c r="G382" i="29"/>
  <c r="H382" i="29"/>
  <c r="J382" i="29"/>
  <c r="K382" i="29"/>
  <c r="L382" i="29"/>
  <c r="M382" i="29"/>
  <c r="B383" i="29"/>
  <c r="C383" i="29"/>
  <c r="D383" i="29"/>
  <c r="E383" i="29"/>
  <c r="F383" i="29"/>
  <c r="G383" i="29"/>
  <c r="H383" i="29"/>
  <c r="J383" i="29"/>
  <c r="K383" i="29"/>
  <c r="L383" i="29"/>
  <c r="M383" i="29"/>
  <c r="B384" i="29"/>
  <c r="C384" i="29"/>
  <c r="D384" i="29"/>
  <c r="E384" i="29"/>
  <c r="F384" i="29"/>
  <c r="G384" i="29"/>
  <c r="H384" i="29"/>
  <c r="J384" i="29"/>
  <c r="K384" i="29"/>
  <c r="L384" i="29"/>
  <c r="M384" i="29"/>
  <c r="B385" i="29"/>
  <c r="C385" i="29"/>
  <c r="D385" i="29"/>
  <c r="E385" i="29"/>
  <c r="F385" i="29"/>
  <c r="G385" i="29"/>
  <c r="H385" i="29"/>
  <c r="J385" i="29"/>
  <c r="K385" i="29"/>
  <c r="L385" i="29"/>
  <c r="M385" i="29"/>
  <c r="B386" i="29"/>
  <c r="C386" i="29"/>
  <c r="D386" i="29"/>
  <c r="E386" i="29"/>
  <c r="F386" i="29"/>
  <c r="G386" i="29"/>
  <c r="H386" i="29"/>
  <c r="J386" i="29"/>
  <c r="K386" i="29"/>
  <c r="L386" i="29"/>
  <c r="M386" i="29"/>
  <c r="B387" i="29"/>
  <c r="C387" i="29"/>
  <c r="D387" i="29"/>
  <c r="E387" i="29"/>
  <c r="F387" i="29"/>
  <c r="G387" i="29"/>
  <c r="H387" i="29"/>
  <c r="J387" i="29"/>
  <c r="K387" i="29"/>
  <c r="L387" i="29"/>
  <c r="M387" i="29"/>
  <c r="B388" i="29"/>
  <c r="C388" i="29"/>
  <c r="D388" i="29"/>
  <c r="E388" i="29"/>
  <c r="F388" i="29"/>
  <c r="G388" i="29"/>
  <c r="H388" i="29"/>
  <c r="J388" i="29"/>
  <c r="K388" i="29"/>
  <c r="L388" i="29"/>
  <c r="M388" i="29"/>
  <c r="B389" i="29"/>
  <c r="C389" i="29"/>
  <c r="D389" i="29"/>
  <c r="E389" i="29"/>
  <c r="F389" i="29"/>
  <c r="G389" i="29"/>
  <c r="H389" i="29"/>
  <c r="J389" i="29"/>
  <c r="K389" i="29"/>
  <c r="L389" i="29"/>
  <c r="M389" i="29"/>
  <c r="B390" i="29"/>
  <c r="C390" i="29"/>
  <c r="D390" i="29"/>
  <c r="E390" i="29"/>
  <c r="F390" i="29"/>
  <c r="G390" i="29"/>
  <c r="H390" i="29"/>
  <c r="J390" i="29"/>
  <c r="K390" i="29"/>
  <c r="L390" i="29"/>
  <c r="M390" i="29"/>
  <c r="B391" i="29"/>
  <c r="C391" i="29"/>
  <c r="D391" i="29"/>
  <c r="E391" i="29"/>
  <c r="F391" i="29"/>
  <c r="G391" i="29"/>
  <c r="H391" i="29"/>
  <c r="J391" i="29"/>
  <c r="K391" i="29"/>
  <c r="L391" i="29"/>
  <c r="M391" i="29"/>
  <c r="B392" i="29"/>
  <c r="C392" i="29"/>
  <c r="D392" i="29"/>
  <c r="E392" i="29"/>
  <c r="F392" i="29"/>
  <c r="G392" i="29"/>
  <c r="H392" i="29"/>
  <c r="J392" i="29"/>
  <c r="K392" i="29"/>
  <c r="L392" i="29"/>
  <c r="M392" i="29"/>
  <c r="B393" i="29"/>
  <c r="C393" i="29"/>
  <c r="D393" i="29"/>
  <c r="E393" i="29"/>
  <c r="F393" i="29"/>
  <c r="G393" i="29"/>
  <c r="H393" i="29"/>
  <c r="J393" i="29"/>
  <c r="K393" i="29"/>
  <c r="L393" i="29"/>
  <c r="M393" i="29"/>
  <c r="B394" i="29"/>
  <c r="C394" i="29"/>
  <c r="D394" i="29"/>
  <c r="E394" i="29"/>
  <c r="F394" i="29"/>
  <c r="G394" i="29"/>
  <c r="H394" i="29"/>
  <c r="J394" i="29"/>
  <c r="K394" i="29"/>
  <c r="L394" i="29"/>
  <c r="M394" i="29"/>
  <c r="B395" i="29"/>
  <c r="C395" i="29"/>
  <c r="D395" i="29"/>
  <c r="E395" i="29"/>
  <c r="F395" i="29"/>
  <c r="G395" i="29"/>
  <c r="H395" i="29"/>
  <c r="J395" i="29"/>
  <c r="K395" i="29"/>
  <c r="L395" i="29"/>
  <c r="M395" i="29"/>
  <c r="B396" i="29"/>
  <c r="C396" i="29"/>
  <c r="D396" i="29"/>
  <c r="E396" i="29"/>
  <c r="F396" i="29"/>
  <c r="G396" i="29"/>
  <c r="H396" i="29"/>
  <c r="J396" i="29"/>
  <c r="K396" i="29"/>
  <c r="L396" i="29"/>
  <c r="M396" i="29"/>
  <c r="B397" i="29"/>
  <c r="C397" i="29"/>
  <c r="D397" i="29"/>
  <c r="E397" i="29"/>
  <c r="F397" i="29"/>
  <c r="G397" i="29"/>
  <c r="H397" i="29"/>
  <c r="J397" i="29"/>
  <c r="K397" i="29"/>
  <c r="L397" i="29"/>
  <c r="M397" i="29"/>
  <c r="B398" i="29"/>
  <c r="C398" i="29"/>
  <c r="D398" i="29"/>
  <c r="E398" i="29"/>
  <c r="F398" i="29"/>
  <c r="G398" i="29"/>
  <c r="H398" i="29"/>
  <c r="J398" i="29"/>
  <c r="K398" i="29"/>
  <c r="L398" i="29"/>
  <c r="M398" i="29"/>
  <c r="B399" i="29"/>
  <c r="C399" i="29"/>
  <c r="D399" i="29"/>
  <c r="E399" i="29"/>
  <c r="F399" i="29"/>
  <c r="G399" i="29"/>
  <c r="H399" i="29"/>
  <c r="J399" i="29"/>
  <c r="K399" i="29"/>
  <c r="L399" i="29"/>
  <c r="M399" i="29"/>
  <c r="B400" i="29"/>
  <c r="C400" i="29"/>
  <c r="D400" i="29"/>
  <c r="E400" i="29"/>
  <c r="F400" i="29"/>
  <c r="G400" i="29"/>
  <c r="H400" i="29"/>
  <c r="J400" i="29"/>
  <c r="K400" i="29"/>
  <c r="L400" i="29"/>
  <c r="M400" i="29"/>
  <c r="B401" i="29"/>
  <c r="C401" i="29"/>
  <c r="D401" i="29"/>
  <c r="E401" i="29"/>
  <c r="F401" i="29"/>
  <c r="G401" i="29"/>
  <c r="H401" i="29"/>
  <c r="J401" i="29"/>
  <c r="K401" i="29"/>
  <c r="L401" i="29"/>
  <c r="M401" i="29"/>
  <c r="B402" i="29"/>
  <c r="C402" i="29"/>
  <c r="D402" i="29"/>
  <c r="E402" i="29"/>
  <c r="F402" i="29"/>
  <c r="G402" i="29"/>
  <c r="H402" i="29"/>
  <c r="J402" i="29"/>
  <c r="K402" i="29"/>
  <c r="L402" i="29"/>
  <c r="M402" i="29"/>
  <c r="B403" i="29"/>
  <c r="C403" i="29"/>
  <c r="D403" i="29"/>
  <c r="E403" i="29"/>
  <c r="F403" i="29"/>
  <c r="G403" i="29"/>
  <c r="H403" i="29"/>
  <c r="J403" i="29"/>
  <c r="K403" i="29"/>
  <c r="L403" i="29"/>
  <c r="M403" i="29"/>
  <c r="B404" i="29"/>
  <c r="C404" i="29"/>
  <c r="D404" i="29"/>
  <c r="E404" i="29"/>
  <c r="F404" i="29"/>
  <c r="G404" i="29"/>
  <c r="H404" i="29"/>
  <c r="J404" i="29"/>
  <c r="K404" i="29"/>
  <c r="L404" i="29"/>
  <c r="M404" i="29"/>
  <c r="B405" i="29"/>
  <c r="C405" i="29"/>
  <c r="D405" i="29"/>
  <c r="E405" i="29"/>
  <c r="F405" i="29"/>
  <c r="G405" i="29"/>
  <c r="H405" i="29"/>
  <c r="J405" i="29"/>
  <c r="K405" i="29"/>
  <c r="L405" i="29"/>
  <c r="M405" i="29"/>
  <c r="B406" i="29"/>
  <c r="C406" i="29"/>
  <c r="D406" i="29"/>
  <c r="E406" i="29"/>
  <c r="F406" i="29"/>
  <c r="G406" i="29"/>
  <c r="H406" i="29"/>
  <c r="J406" i="29"/>
  <c r="K406" i="29"/>
  <c r="L406" i="29"/>
  <c r="M406" i="29"/>
  <c r="B407" i="29"/>
  <c r="C407" i="29"/>
  <c r="D407" i="29"/>
  <c r="E407" i="29"/>
  <c r="F407" i="29"/>
  <c r="G407" i="29"/>
  <c r="H407" i="29"/>
  <c r="J407" i="29"/>
  <c r="K407" i="29"/>
  <c r="L407" i="29"/>
  <c r="M407" i="29"/>
  <c r="B408" i="29"/>
  <c r="C408" i="29"/>
  <c r="D408" i="29"/>
  <c r="E408" i="29"/>
  <c r="F408" i="29"/>
  <c r="G408" i="29"/>
  <c r="H408" i="29"/>
  <c r="J408" i="29"/>
  <c r="K408" i="29"/>
  <c r="L408" i="29"/>
  <c r="M408" i="29"/>
  <c r="B409" i="29"/>
  <c r="C409" i="29"/>
  <c r="D409" i="29"/>
  <c r="E409" i="29"/>
  <c r="F409" i="29"/>
  <c r="G409" i="29"/>
  <c r="H409" i="29"/>
  <c r="J409" i="29"/>
  <c r="K409" i="29"/>
  <c r="L409" i="29"/>
  <c r="M409" i="29"/>
  <c r="B410" i="29"/>
  <c r="C410" i="29"/>
  <c r="D410" i="29"/>
  <c r="E410" i="29"/>
  <c r="F410" i="29"/>
  <c r="G410" i="29"/>
  <c r="H410" i="29"/>
  <c r="J410" i="29"/>
  <c r="K410" i="29"/>
  <c r="L410" i="29"/>
  <c r="M410" i="29"/>
  <c r="B411" i="29"/>
  <c r="C411" i="29"/>
  <c r="D411" i="29"/>
  <c r="E411" i="29"/>
  <c r="F411" i="29"/>
  <c r="G411" i="29"/>
  <c r="H411" i="29"/>
  <c r="J411" i="29"/>
  <c r="K411" i="29"/>
  <c r="L411" i="29"/>
  <c r="M411" i="29"/>
  <c r="B412" i="29"/>
  <c r="C412" i="29"/>
  <c r="D412" i="29"/>
  <c r="E412" i="29"/>
  <c r="F412" i="29"/>
  <c r="G412" i="29"/>
  <c r="H412" i="29"/>
  <c r="J412" i="29"/>
  <c r="K412" i="29"/>
  <c r="L412" i="29"/>
  <c r="M412" i="29"/>
  <c r="B413" i="29"/>
  <c r="C413" i="29"/>
  <c r="D413" i="29"/>
  <c r="E413" i="29"/>
  <c r="F413" i="29"/>
  <c r="G413" i="29"/>
  <c r="H413" i="29"/>
  <c r="J413" i="29"/>
  <c r="K413" i="29"/>
  <c r="L413" i="29"/>
  <c r="M413" i="29"/>
  <c r="B414" i="29"/>
  <c r="C414" i="29"/>
  <c r="D414" i="29"/>
  <c r="E414" i="29"/>
  <c r="F414" i="29"/>
  <c r="G414" i="29"/>
  <c r="H414" i="29"/>
  <c r="J414" i="29"/>
  <c r="K414" i="29"/>
  <c r="L414" i="29"/>
  <c r="M414" i="29"/>
  <c r="B415" i="29"/>
  <c r="C415" i="29"/>
  <c r="D415" i="29"/>
  <c r="E415" i="29"/>
  <c r="F415" i="29"/>
  <c r="G415" i="29"/>
  <c r="H415" i="29"/>
  <c r="J415" i="29"/>
  <c r="K415" i="29"/>
  <c r="L415" i="29"/>
  <c r="M415" i="29"/>
  <c r="B416" i="29"/>
  <c r="C416" i="29"/>
  <c r="D416" i="29"/>
  <c r="E416" i="29"/>
  <c r="F416" i="29"/>
  <c r="G416" i="29"/>
  <c r="H416" i="29"/>
  <c r="J416" i="29"/>
  <c r="K416" i="29"/>
  <c r="L416" i="29"/>
  <c r="M416" i="29"/>
  <c r="B417" i="29"/>
  <c r="C417" i="29"/>
  <c r="D417" i="29"/>
  <c r="E417" i="29"/>
  <c r="F417" i="29"/>
  <c r="G417" i="29"/>
  <c r="H417" i="29"/>
  <c r="J417" i="29"/>
  <c r="K417" i="29"/>
  <c r="L417" i="29"/>
  <c r="M417" i="29"/>
  <c r="B418" i="29"/>
  <c r="C418" i="29"/>
  <c r="D418" i="29"/>
  <c r="E418" i="29"/>
  <c r="F418" i="29"/>
  <c r="G418" i="29"/>
  <c r="H418" i="29"/>
  <c r="J418" i="29"/>
  <c r="K418" i="29"/>
  <c r="L418" i="29"/>
  <c r="M418" i="29"/>
  <c r="B419" i="29"/>
  <c r="C419" i="29"/>
  <c r="D419" i="29"/>
  <c r="E419" i="29"/>
  <c r="F419" i="29"/>
  <c r="G419" i="29"/>
  <c r="H419" i="29"/>
  <c r="J419" i="29"/>
  <c r="K419" i="29"/>
  <c r="L419" i="29"/>
  <c r="M419" i="29"/>
  <c r="B420" i="29"/>
  <c r="C420" i="29"/>
  <c r="D420" i="29"/>
  <c r="E420" i="29"/>
  <c r="F420" i="29"/>
  <c r="G420" i="29"/>
  <c r="H420" i="29"/>
  <c r="J420" i="29"/>
  <c r="K420" i="29"/>
  <c r="L420" i="29"/>
  <c r="M420" i="29"/>
  <c r="B421" i="29"/>
  <c r="C421" i="29"/>
  <c r="D421" i="29"/>
  <c r="E421" i="29"/>
  <c r="F421" i="29"/>
  <c r="G421" i="29"/>
  <c r="H421" i="29"/>
  <c r="J421" i="29"/>
  <c r="K421" i="29"/>
  <c r="L421" i="29"/>
  <c r="M421" i="29"/>
  <c r="B422" i="29"/>
  <c r="C422" i="29"/>
  <c r="D422" i="29"/>
  <c r="E422" i="29"/>
  <c r="F422" i="29"/>
  <c r="G422" i="29"/>
  <c r="H422" i="29"/>
  <c r="J422" i="29"/>
  <c r="K422" i="29"/>
  <c r="L422" i="29"/>
  <c r="M422" i="29"/>
  <c r="B423" i="29"/>
  <c r="C423" i="29"/>
  <c r="D423" i="29"/>
  <c r="E423" i="29"/>
  <c r="F423" i="29"/>
  <c r="G423" i="29"/>
  <c r="H423" i="29"/>
  <c r="J423" i="29"/>
  <c r="K423" i="29"/>
  <c r="L423" i="29"/>
  <c r="M423" i="29"/>
  <c r="B424" i="29"/>
  <c r="C424" i="29"/>
  <c r="D424" i="29"/>
  <c r="E424" i="29"/>
  <c r="F424" i="29"/>
  <c r="G424" i="29"/>
  <c r="H424" i="29"/>
  <c r="J424" i="29"/>
  <c r="K424" i="29"/>
  <c r="L424" i="29"/>
  <c r="M424" i="29"/>
  <c r="B425" i="29"/>
  <c r="C425" i="29"/>
  <c r="D425" i="29"/>
  <c r="E425" i="29"/>
  <c r="F425" i="29"/>
  <c r="G425" i="29"/>
  <c r="H425" i="29"/>
  <c r="J425" i="29"/>
  <c r="K425" i="29"/>
  <c r="L425" i="29"/>
  <c r="M425" i="29"/>
  <c r="B426" i="29"/>
  <c r="C426" i="29"/>
  <c r="D426" i="29"/>
  <c r="E426" i="29"/>
  <c r="F426" i="29"/>
  <c r="G426" i="29"/>
  <c r="H426" i="29"/>
  <c r="J426" i="29"/>
  <c r="K426" i="29"/>
  <c r="L426" i="29"/>
  <c r="M426" i="29"/>
  <c r="B427" i="29"/>
  <c r="C427" i="29"/>
  <c r="D427" i="29"/>
  <c r="E427" i="29"/>
  <c r="F427" i="29"/>
  <c r="G427" i="29"/>
  <c r="H427" i="29"/>
  <c r="J427" i="29"/>
  <c r="K427" i="29"/>
  <c r="L427" i="29"/>
  <c r="M427" i="29"/>
  <c r="B428" i="29"/>
  <c r="C428" i="29"/>
  <c r="D428" i="29"/>
  <c r="E428" i="29"/>
  <c r="F428" i="29"/>
  <c r="G428" i="29"/>
  <c r="H428" i="29"/>
  <c r="J428" i="29"/>
  <c r="K428" i="29"/>
  <c r="L428" i="29"/>
  <c r="M428" i="29"/>
  <c r="B429" i="29"/>
  <c r="C429" i="29"/>
  <c r="D429" i="29"/>
  <c r="E429" i="29"/>
  <c r="F429" i="29"/>
  <c r="G429" i="29"/>
  <c r="H429" i="29"/>
  <c r="J429" i="29"/>
  <c r="K429" i="29"/>
  <c r="L429" i="29"/>
  <c r="M429" i="29"/>
  <c r="B430" i="29"/>
  <c r="C430" i="29"/>
  <c r="D430" i="29"/>
  <c r="E430" i="29"/>
  <c r="F430" i="29"/>
  <c r="G430" i="29"/>
  <c r="H430" i="29"/>
  <c r="J430" i="29"/>
  <c r="K430" i="29"/>
  <c r="L430" i="29"/>
  <c r="M430" i="29"/>
  <c r="B431" i="29"/>
  <c r="C431" i="29"/>
  <c r="D431" i="29"/>
  <c r="E431" i="29"/>
  <c r="F431" i="29"/>
  <c r="G431" i="29"/>
  <c r="H431" i="29"/>
  <c r="J431" i="29"/>
  <c r="K431" i="29"/>
  <c r="L431" i="29"/>
  <c r="M431" i="29"/>
  <c r="B432" i="29"/>
  <c r="C432" i="29"/>
  <c r="D432" i="29"/>
  <c r="E432" i="29"/>
  <c r="F432" i="29"/>
  <c r="G432" i="29"/>
  <c r="H432" i="29"/>
  <c r="J432" i="29"/>
  <c r="K432" i="29"/>
  <c r="L432" i="29"/>
  <c r="M432" i="29"/>
  <c r="B433" i="29"/>
  <c r="C433" i="29"/>
  <c r="D433" i="29"/>
  <c r="E433" i="29"/>
  <c r="F433" i="29"/>
  <c r="G433" i="29"/>
  <c r="H433" i="29"/>
  <c r="J433" i="29"/>
  <c r="K433" i="29"/>
  <c r="L433" i="29"/>
  <c r="M433" i="29"/>
  <c r="B434" i="29"/>
  <c r="C434" i="29"/>
  <c r="D434" i="29"/>
  <c r="E434" i="29"/>
  <c r="F434" i="29"/>
  <c r="G434" i="29"/>
  <c r="H434" i="29"/>
  <c r="J434" i="29"/>
  <c r="K434" i="29"/>
  <c r="L434" i="29"/>
  <c r="M434" i="29"/>
  <c r="B435" i="29"/>
  <c r="C435" i="29"/>
  <c r="D435" i="29"/>
  <c r="E435" i="29"/>
  <c r="F435" i="29"/>
  <c r="G435" i="29"/>
  <c r="H435" i="29"/>
  <c r="J435" i="29"/>
  <c r="K435" i="29"/>
  <c r="L435" i="29"/>
  <c r="M435" i="29"/>
  <c r="B436" i="29"/>
  <c r="C436" i="29"/>
  <c r="D436" i="29"/>
  <c r="E436" i="29"/>
  <c r="F436" i="29"/>
  <c r="G436" i="29"/>
  <c r="H436" i="29"/>
  <c r="J436" i="29"/>
  <c r="K436" i="29"/>
  <c r="L436" i="29"/>
  <c r="M436" i="29"/>
  <c r="B437" i="29"/>
  <c r="C437" i="29"/>
  <c r="D437" i="29"/>
  <c r="E437" i="29"/>
  <c r="F437" i="29"/>
  <c r="G437" i="29"/>
  <c r="H437" i="29"/>
  <c r="J437" i="29"/>
  <c r="K437" i="29"/>
  <c r="L437" i="29"/>
  <c r="M437" i="29"/>
  <c r="B438" i="29"/>
  <c r="C438" i="29"/>
  <c r="D438" i="29"/>
  <c r="E438" i="29"/>
  <c r="F438" i="29"/>
  <c r="G438" i="29"/>
  <c r="H438" i="29"/>
  <c r="J438" i="29"/>
  <c r="K438" i="29"/>
  <c r="L438" i="29"/>
  <c r="M438" i="29"/>
  <c r="B439" i="29"/>
  <c r="C439" i="29"/>
  <c r="D439" i="29"/>
  <c r="E439" i="29"/>
  <c r="F439" i="29"/>
  <c r="G439" i="29"/>
  <c r="H439" i="29"/>
  <c r="J439" i="29"/>
  <c r="K439" i="29"/>
  <c r="L439" i="29"/>
  <c r="M439" i="29"/>
  <c r="B440" i="29"/>
  <c r="C440" i="29"/>
  <c r="D440" i="29"/>
  <c r="E440" i="29"/>
  <c r="F440" i="29"/>
  <c r="G440" i="29"/>
  <c r="H440" i="29"/>
  <c r="J440" i="29"/>
  <c r="K440" i="29"/>
  <c r="L440" i="29"/>
  <c r="M440" i="29"/>
  <c r="B441" i="29"/>
  <c r="C441" i="29"/>
  <c r="D441" i="29"/>
  <c r="E441" i="29"/>
  <c r="F441" i="29"/>
  <c r="G441" i="29"/>
  <c r="H441" i="29"/>
  <c r="J441" i="29"/>
  <c r="K441" i="29"/>
  <c r="L441" i="29"/>
  <c r="M441" i="29"/>
  <c r="B442" i="29"/>
  <c r="C442" i="29"/>
  <c r="D442" i="29"/>
  <c r="E442" i="29"/>
  <c r="F442" i="29"/>
  <c r="G442" i="29"/>
  <c r="H442" i="29"/>
  <c r="J442" i="29"/>
  <c r="K442" i="29"/>
  <c r="L442" i="29"/>
  <c r="M442" i="29"/>
  <c r="B443" i="29"/>
  <c r="C443" i="29"/>
  <c r="D443" i="29"/>
  <c r="E443" i="29"/>
  <c r="F443" i="29"/>
  <c r="G443" i="29"/>
  <c r="H443" i="29"/>
  <c r="J443" i="29"/>
  <c r="K443" i="29"/>
  <c r="L443" i="29"/>
  <c r="M443" i="29"/>
  <c r="B444" i="29"/>
  <c r="C444" i="29"/>
  <c r="D444" i="29"/>
  <c r="E444" i="29"/>
  <c r="F444" i="29"/>
  <c r="G444" i="29"/>
  <c r="H444" i="29"/>
  <c r="J444" i="29"/>
  <c r="K444" i="29"/>
  <c r="L444" i="29"/>
  <c r="M444" i="29"/>
  <c r="B445" i="29"/>
  <c r="C445" i="29"/>
  <c r="D445" i="29"/>
  <c r="E445" i="29"/>
  <c r="F445" i="29"/>
  <c r="G445" i="29"/>
  <c r="H445" i="29"/>
  <c r="J445" i="29"/>
  <c r="K445" i="29"/>
  <c r="L445" i="29"/>
  <c r="M445" i="29"/>
  <c r="B446" i="29"/>
  <c r="C446" i="29"/>
  <c r="D446" i="29"/>
  <c r="E446" i="29"/>
  <c r="F446" i="29"/>
  <c r="G446" i="29"/>
  <c r="H446" i="29"/>
  <c r="J446" i="29"/>
  <c r="K446" i="29"/>
  <c r="L446" i="29"/>
  <c r="M446" i="29"/>
  <c r="B447" i="29"/>
  <c r="C447" i="29"/>
  <c r="D447" i="29"/>
  <c r="E447" i="29"/>
  <c r="F447" i="29"/>
  <c r="G447" i="29"/>
  <c r="H447" i="29"/>
  <c r="J447" i="29"/>
  <c r="K447" i="29"/>
  <c r="L447" i="29"/>
  <c r="M447" i="29"/>
  <c r="B448" i="29"/>
  <c r="C448" i="29"/>
  <c r="D448" i="29"/>
  <c r="E448" i="29"/>
  <c r="F448" i="29"/>
  <c r="G448" i="29"/>
  <c r="H448" i="29"/>
  <c r="J448" i="29"/>
  <c r="K448" i="29"/>
  <c r="L448" i="29"/>
  <c r="M448" i="29"/>
  <c r="B449" i="29"/>
  <c r="C449" i="29"/>
  <c r="D449" i="29"/>
  <c r="E449" i="29"/>
  <c r="F449" i="29"/>
  <c r="G449" i="29"/>
  <c r="H449" i="29"/>
  <c r="J449" i="29"/>
  <c r="K449" i="29"/>
  <c r="L449" i="29"/>
  <c r="M449" i="29"/>
  <c r="B450" i="29"/>
  <c r="C450" i="29"/>
  <c r="D450" i="29"/>
  <c r="E450" i="29"/>
  <c r="F450" i="29"/>
  <c r="G450" i="29"/>
  <c r="H450" i="29"/>
  <c r="J450" i="29"/>
  <c r="K450" i="29"/>
  <c r="L450" i="29"/>
  <c r="M450" i="29"/>
  <c r="B451" i="29"/>
  <c r="C451" i="29"/>
  <c r="D451" i="29"/>
  <c r="E451" i="29"/>
  <c r="F451" i="29"/>
  <c r="G451" i="29"/>
  <c r="H451" i="29"/>
  <c r="J451" i="29"/>
  <c r="K451" i="29"/>
  <c r="L451" i="29"/>
  <c r="M451" i="29"/>
  <c r="B452" i="29"/>
  <c r="C452" i="29"/>
  <c r="D452" i="29"/>
  <c r="E452" i="29"/>
  <c r="F452" i="29"/>
  <c r="G452" i="29"/>
  <c r="H452" i="29"/>
  <c r="J452" i="29"/>
  <c r="K452" i="29"/>
  <c r="L452" i="29"/>
  <c r="M452" i="29"/>
  <c r="B453" i="29"/>
  <c r="C453" i="29"/>
  <c r="D453" i="29"/>
  <c r="E453" i="29"/>
  <c r="F453" i="29"/>
  <c r="G453" i="29"/>
  <c r="H453" i="29"/>
  <c r="J453" i="29"/>
  <c r="K453" i="29"/>
  <c r="L453" i="29"/>
  <c r="M453" i="29"/>
  <c r="B454" i="29"/>
  <c r="C454" i="29"/>
  <c r="D454" i="29"/>
  <c r="E454" i="29"/>
  <c r="F454" i="29"/>
  <c r="G454" i="29"/>
  <c r="H454" i="29"/>
  <c r="J454" i="29"/>
  <c r="K454" i="29"/>
  <c r="L454" i="29"/>
  <c r="M454" i="29"/>
  <c r="B455" i="29"/>
  <c r="C455" i="29"/>
  <c r="D455" i="29"/>
  <c r="E455" i="29"/>
  <c r="F455" i="29"/>
  <c r="G455" i="29"/>
  <c r="H455" i="29"/>
  <c r="J455" i="29"/>
  <c r="K455" i="29"/>
  <c r="L455" i="29"/>
  <c r="M455" i="29"/>
  <c r="B456" i="29"/>
  <c r="C456" i="29"/>
  <c r="D456" i="29"/>
  <c r="E456" i="29"/>
  <c r="F456" i="29"/>
  <c r="G456" i="29"/>
  <c r="H456" i="29"/>
  <c r="J456" i="29"/>
  <c r="K456" i="29"/>
  <c r="L456" i="29"/>
  <c r="M456" i="29"/>
  <c r="B457" i="29"/>
  <c r="C457" i="29"/>
  <c r="D457" i="29"/>
  <c r="E457" i="29"/>
  <c r="F457" i="29"/>
  <c r="G457" i="29"/>
  <c r="H457" i="29"/>
  <c r="J457" i="29"/>
  <c r="K457" i="29"/>
  <c r="L457" i="29"/>
  <c r="M457" i="29"/>
  <c r="B458" i="29"/>
  <c r="C458" i="29"/>
  <c r="D458" i="29"/>
  <c r="E458" i="29"/>
  <c r="F458" i="29"/>
  <c r="G458" i="29"/>
  <c r="H458" i="29"/>
  <c r="J458" i="29"/>
  <c r="K458" i="29"/>
  <c r="L458" i="29"/>
  <c r="M458" i="29"/>
  <c r="B459" i="29"/>
  <c r="C459" i="29"/>
  <c r="D459" i="29"/>
  <c r="E459" i="29"/>
  <c r="F459" i="29"/>
  <c r="G459" i="29"/>
  <c r="H459" i="29"/>
  <c r="J459" i="29"/>
  <c r="K459" i="29"/>
  <c r="L459" i="29"/>
  <c r="M459" i="29"/>
  <c r="B460" i="29"/>
  <c r="C460" i="29"/>
  <c r="D460" i="29"/>
  <c r="E460" i="29"/>
  <c r="F460" i="29"/>
  <c r="G460" i="29"/>
  <c r="H460" i="29"/>
  <c r="J460" i="29"/>
  <c r="K460" i="29"/>
  <c r="L460" i="29"/>
  <c r="M460" i="29"/>
  <c r="B461" i="29"/>
  <c r="C461" i="29"/>
  <c r="D461" i="29"/>
  <c r="E461" i="29"/>
  <c r="F461" i="29"/>
  <c r="G461" i="29"/>
  <c r="H461" i="29"/>
  <c r="J461" i="29"/>
  <c r="K461" i="29"/>
  <c r="L461" i="29"/>
  <c r="M461" i="29"/>
  <c r="B462" i="29"/>
  <c r="C462" i="29"/>
  <c r="D462" i="29"/>
  <c r="E462" i="29"/>
  <c r="F462" i="29"/>
  <c r="G462" i="29"/>
  <c r="H462" i="29"/>
  <c r="J462" i="29"/>
  <c r="K462" i="29"/>
  <c r="L462" i="29"/>
  <c r="M462" i="29"/>
  <c r="B463" i="29"/>
  <c r="C463" i="29"/>
  <c r="D463" i="29"/>
  <c r="E463" i="29"/>
  <c r="F463" i="29"/>
  <c r="G463" i="29"/>
  <c r="H463" i="29"/>
  <c r="J463" i="29"/>
  <c r="K463" i="29"/>
  <c r="L463" i="29"/>
  <c r="M463" i="29"/>
  <c r="B464" i="29"/>
  <c r="C464" i="29"/>
  <c r="D464" i="29"/>
  <c r="E464" i="29"/>
  <c r="F464" i="29"/>
  <c r="G464" i="29"/>
  <c r="H464" i="29"/>
  <c r="J464" i="29"/>
  <c r="K464" i="29"/>
  <c r="L464" i="29"/>
  <c r="M464" i="29"/>
  <c r="B465" i="29"/>
  <c r="C465" i="29"/>
  <c r="D465" i="29"/>
  <c r="E465" i="29"/>
  <c r="F465" i="29"/>
  <c r="G465" i="29"/>
  <c r="H465" i="29"/>
  <c r="J465" i="29"/>
  <c r="K465" i="29"/>
  <c r="L465" i="29"/>
  <c r="M465" i="29"/>
  <c r="B466" i="29"/>
  <c r="C466" i="29"/>
  <c r="D466" i="29"/>
  <c r="E466" i="29"/>
  <c r="F466" i="29"/>
  <c r="G466" i="29"/>
  <c r="H466" i="29"/>
  <c r="J466" i="29"/>
  <c r="K466" i="29"/>
  <c r="L466" i="29"/>
  <c r="M466" i="29"/>
  <c r="B467" i="29"/>
  <c r="C467" i="29"/>
  <c r="D467" i="29"/>
  <c r="E467" i="29"/>
  <c r="F467" i="29"/>
  <c r="G467" i="29"/>
  <c r="H467" i="29"/>
  <c r="J467" i="29"/>
  <c r="K467" i="29"/>
  <c r="L467" i="29"/>
  <c r="M467" i="29"/>
  <c r="B468" i="29"/>
  <c r="C468" i="29"/>
  <c r="D468" i="29"/>
  <c r="E468" i="29"/>
  <c r="F468" i="29"/>
  <c r="G468" i="29"/>
  <c r="H468" i="29"/>
  <c r="J468" i="29"/>
  <c r="K468" i="29"/>
  <c r="L468" i="29"/>
  <c r="M468" i="29"/>
  <c r="B469" i="29"/>
  <c r="C469" i="29"/>
  <c r="D469" i="29"/>
  <c r="E469" i="29"/>
  <c r="F469" i="29"/>
  <c r="G469" i="29"/>
  <c r="H469" i="29"/>
  <c r="J469" i="29"/>
  <c r="K469" i="29"/>
  <c r="L469" i="29"/>
  <c r="M469" i="29"/>
  <c r="B470" i="29"/>
  <c r="C470" i="29"/>
  <c r="D470" i="29"/>
  <c r="E470" i="29"/>
  <c r="F470" i="29"/>
  <c r="G470" i="29"/>
  <c r="H470" i="29"/>
  <c r="J470" i="29"/>
  <c r="K470" i="29"/>
  <c r="L470" i="29"/>
  <c r="M470" i="29"/>
  <c r="B471" i="29"/>
  <c r="C471" i="29"/>
  <c r="D471" i="29"/>
  <c r="E471" i="29"/>
  <c r="F471" i="29"/>
  <c r="G471" i="29"/>
  <c r="H471" i="29"/>
  <c r="J471" i="29"/>
  <c r="K471" i="29"/>
  <c r="L471" i="29"/>
  <c r="M471" i="29"/>
  <c r="B472" i="29"/>
  <c r="C472" i="29"/>
  <c r="D472" i="29"/>
  <c r="E472" i="29"/>
  <c r="F472" i="29"/>
  <c r="G472" i="29"/>
  <c r="H472" i="29"/>
  <c r="J472" i="29"/>
  <c r="K472" i="29"/>
  <c r="L472" i="29"/>
  <c r="M472" i="29"/>
  <c r="B473" i="29"/>
  <c r="C473" i="29"/>
  <c r="D473" i="29"/>
  <c r="E473" i="29"/>
  <c r="F473" i="29"/>
  <c r="G473" i="29"/>
  <c r="H473" i="29"/>
  <c r="J473" i="29"/>
  <c r="K473" i="29"/>
  <c r="L473" i="29"/>
  <c r="M473" i="29"/>
  <c r="B474" i="29"/>
  <c r="C474" i="29"/>
  <c r="D474" i="29"/>
  <c r="E474" i="29"/>
  <c r="F474" i="29"/>
  <c r="G474" i="29"/>
  <c r="H474" i="29"/>
  <c r="J474" i="29"/>
  <c r="K474" i="29"/>
  <c r="L474" i="29"/>
  <c r="M474" i="29"/>
  <c r="B475" i="29"/>
  <c r="C475" i="29"/>
  <c r="D475" i="29"/>
  <c r="E475" i="29"/>
  <c r="F475" i="29"/>
  <c r="G475" i="29"/>
  <c r="H475" i="29"/>
  <c r="J475" i="29"/>
  <c r="K475" i="29"/>
  <c r="L475" i="29"/>
  <c r="M475" i="29"/>
  <c r="B476" i="29"/>
  <c r="C476" i="29"/>
  <c r="D476" i="29"/>
  <c r="E476" i="29"/>
  <c r="F476" i="29"/>
  <c r="G476" i="29"/>
  <c r="H476" i="29"/>
  <c r="J476" i="29"/>
  <c r="K476" i="29"/>
  <c r="L476" i="29"/>
  <c r="M476" i="29"/>
  <c r="B477" i="29"/>
  <c r="C477" i="29"/>
  <c r="D477" i="29"/>
  <c r="E477" i="29"/>
  <c r="F477" i="29"/>
  <c r="G477" i="29"/>
  <c r="H477" i="29"/>
  <c r="J477" i="29"/>
  <c r="K477" i="29"/>
  <c r="L477" i="29"/>
  <c r="M477" i="29"/>
  <c r="B478" i="29"/>
  <c r="C478" i="29"/>
  <c r="D478" i="29"/>
  <c r="E478" i="29"/>
  <c r="F478" i="29"/>
  <c r="G478" i="29"/>
  <c r="H478" i="29"/>
  <c r="J478" i="29"/>
  <c r="K478" i="29"/>
  <c r="L478" i="29"/>
  <c r="M478" i="29"/>
  <c r="B479" i="29"/>
  <c r="C479" i="29"/>
  <c r="D479" i="29"/>
  <c r="E479" i="29"/>
  <c r="F479" i="29"/>
  <c r="G479" i="29"/>
  <c r="H479" i="29"/>
  <c r="J479" i="29"/>
  <c r="K479" i="29"/>
  <c r="L479" i="29"/>
  <c r="M479" i="29"/>
  <c r="B480" i="29"/>
  <c r="C480" i="29"/>
  <c r="D480" i="29"/>
  <c r="E480" i="29"/>
  <c r="F480" i="29"/>
  <c r="G480" i="29"/>
  <c r="H480" i="29"/>
  <c r="J480" i="29"/>
  <c r="K480" i="29"/>
  <c r="L480" i="29"/>
  <c r="M480" i="29"/>
  <c r="B481" i="29"/>
  <c r="C481" i="29"/>
  <c r="D481" i="29"/>
  <c r="E481" i="29"/>
  <c r="F481" i="29"/>
  <c r="G481" i="29"/>
  <c r="H481" i="29"/>
  <c r="J481" i="29"/>
  <c r="K481" i="29"/>
  <c r="L481" i="29"/>
  <c r="M481" i="29"/>
  <c r="B482" i="29"/>
  <c r="C482" i="29"/>
  <c r="D482" i="29"/>
  <c r="E482" i="29"/>
  <c r="F482" i="29"/>
  <c r="G482" i="29"/>
  <c r="H482" i="29"/>
  <c r="J482" i="29"/>
  <c r="K482" i="29"/>
  <c r="L482" i="29"/>
  <c r="M482" i="29"/>
  <c r="B483" i="29"/>
  <c r="C483" i="29"/>
  <c r="D483" i="29"/>
  <c r="E483" i="29"/>
  <c r="F483" i="29"/>
  <c r="G483" i="29"/>
  <c r="H483" i="29"/>
  <c r="J483" i="29"/>
  <c r="K483" i="29"/>
  <c r="L483" i="29"/>
  <c r="M483" i="29"/>
  <c r="B484" i="29"/>
  <c r="C484" i="29"/>
  <c r="D484" i="29"/>
  <c r="E484" i="29"/>
  <c r="F484" i="29"/>
  <c r="G484" i="29"/>
  <c r="H484" i="29"/>
  <c r="J484" i="29"/>
  <c r="K484" i="29"/>
  <c r="L484" i="29"/>
  <c r="M484" i="29"/>
  <c r="B485" i="29"/>
  <c r="C485" i="29"/>
  <c r="D485" i="29"/>
  <c r="E485" i="29"/>
  <c r="F485" i="29"/>
  <c r="G485" i="29"/>
  <c r="H485" i="29"/>
  <c r="J485" i="29"/>
  <c r="K485" i="29"/>
  <c r="L485" i="29"/>
  <c r="M485" i="29"/>
  <c r="B486" i="29"/>
  <c r="C486" i="29"/>
  <c r="D486" i="29"/>
  <c r="E486" i="29"/>
  <c r="F486" i="29"/>
  <c r="G486" i="29"/>
  <c r="H486" i="29"/>
  <c r="J486" i="29"/>
  <c r="K486" i="29"/>
  <c r="L486" i="29"/>
  <c r="M486" i="29"/>
  <c r="B487" i="29"/>
  <c r="C487" i="29"/>
  <c r="D487" i="29"/>
  <c r="E487" i="29"/>
  <c r="F487" i="29"/>
  <c r="G487" i="29"/>
  <c r="H487" i="29"/>
  <c r="J487" i="29"/>
  <c r="K487" i="29"/>
  <c r="L487" i="29"/>
  <c r="M487" i="29"/>
  <c r="B488" i="29"/>
  <c r="C488" i="29"/>
  <c r="D488" i="29"/>
  <c r="E488" i="29"/>
  <c r="F488" i="29"/>
  <c r="G488" i="29"/>
  <c r="H488" i="29"/>
  <c r="J488" i="29"/>
  <c r="K488" i="29"/>
  <c r="L488" i="29"/>
  <c r="M488" i="29"/>
  <c r="B489" i="29"/>
  <c r="C489" i="29"/>
  <c r="D489" i="29"/>
  <c r="E489" i="29"/>
  <c r="F489" i="29"/>
  <c r="G489" i="29"/>
  <c r="H489" i="29"/>
  <c r="J489" i="29"/>
  <c r="K489" i="29"/>
  <c r="L489" i="29"/>
  <c r="M489" i="29"/>
  <c r="B490" i="29"/>
  <c r="C490" i="29"/>
  <c r="D490" i="29"/>
  <c r="E490" i="29"/>
  <c r="F490" i="29"/>
  <c r="G490" i="29"/>
  <c r="H490" i="29"/>
  <c r="J490" i="29"/>
  <c r="K490" i="29"/>
  <c r="L490" i="29"/>
  <c r="M490" i="29"/>
  <c r="B491" i="29"/>
  <c r="C491" i="29"/>
  <c r="D491" i="29"/>
  <c r="E491" i="29"/>
  <c r="F491" i="29"/>
  <c r="G491" i="29"/>
  <c r="H491" i="29"/>
  <c r="J491" i="29"/>
  <c r="K491" i="29"/>
  <c r="L491" i="29"/>
  <c r="M491" i="29"/>
  <c r="B492" i="29"/>
  <c r="C492" i="29"/>
  <c r="D492" i="29"/>
  <c r="E492" i="29"/>
  <c r="F492" i="29"/>
  <c r="G492" i="29"/>
  <c r="H492" i="29"/>
  <c r="J492" i="29"/>
  <c r="K492" i="29"/>
  <c r="L492" i="29"/>
  <c r="M492" i="29"/>
  <c r="B493" i="29"/>
  <c r="C493" i="29"/>
  <c r="D493" i="29"/>
  <c r="E493" i="29"/>
  <c r="F493" i="29"/>
  <c r="G493" i="29"/>
  <c r="H493" i="29"/>
  <c r="J493" i="29"/>
  <c r="K493" i="29"/>
  <c r="L493" i="29"/>
  <c r="M493" i="29"/>
  <c r="B494" i="29"/>
  <c r="C494" i="29"/>
  <c r="D494" i="29"/>
  <c r="E494" i="29"/>
  <c r="F494" i="29"/>
  <c r="G494" i="29"/>
  <c r="H494" i="29"/>
  <c r="J494" i="29"/>
  <c r="K494" i="29"/>
  <c r="L494" i="29"/>
  <c r="M494" i="29"/>
  <c r="B495" i="29"/>
  <c r="C495" i="29"/>
  <c r="D495" i="29"/>
  <c r="E495" i="29"/>
  <c r="F495" i="29"/>
  <c r="G495" i="29"/>
  <c r="H495" i="29"/>
  <c r="J495" i="29"/>
  <c r="K495" i="29"/>
  <c r="L495" i="29"/>
  <c r="M495" i="29"/>
  <c r="B496" i="29"/>
  <c r="C496" i="29"/>
  <c r="D496" i="29"/>
  <c r="E496" i="29"/>
  <c r="F496" i="29"/>
  <c r="G496" i="29"/>
  <c r="H496" i="29"/>
  <c r="J496" i="29"/>
  <c r="K496" i="29"/>
  <c r="L496" i="29"/>
  <c r="M496" i="29"/>
  <c r="B497" i="29"/>
  <c r="C497" i="29"/>
  <c r="D497" i="29"/>
  <c r="E497" i="29"/>
  <c r="F497" i="29"/>
  <c r="G497" i="29"/>
  <c r="H497" i="29"/>
  <c r="J497" i="29"/>
  <c r="K497" i="29"/>
  <c r="L497" i="29"/>
  <c r="M497" i="29"/>
  <c r="B498" i="29"/>
  <c r="C498" i="29"/>
  <c r="D498" i="29"/>
  <c r="E498" i="29"/>
  <c r="F498" i="29"/>
  <c r="G498" i="29"/>
  <c r="H498" i="29"/>
  <c r="J498" i="29"/>
  <c r="K498" i="29"/>
  <c r="L498" i="29"/>
  <c r="M498" i="29"/>
  <c r="B499" i="29"/>
  <c r="C499" i="29"/>
  <c r="D499" i="29"/>
  <c r="E499" i="29"/>
  <c r="F499" i="29"/>
  <c r="G499" i="29"/>
  <c r="H499" i="29"/>
  <c r="J499" i="29"/>
  <c r="K499" i="29"/>
  <c r="L499" i="29"/>
  <c r="M499" i="29"/>
  <c r="B500" i="29"/>
  <c r="C500" i="29"/>
  <c r="D500" i="29"/>
  <c r="E500" i="29"/>
  <c r="F500" i="29"/>
  <c r="G500" i="29"/>
  <c r="H500" i="29"/>
  <c r="J500" i="29"/>
  <c r="K500" i="29"/>
  <c r="L500" i="29"/>
  <c r="M500" i="29"/>
  <c r="B501" i="29"/>
  <c r="C501" i="29"/>
  <c r="D501" i="29"/>
  <c r="E501" i="29"/>
  <c r="F501" i="29"/>
  <c r="G501" i="29"/>
  <c r="H501" i="29"/>
  <c r="J501" i="29"/>
  <c r="K501" i="29"/>
  <c r="L501" i="29"/>
  <c r="M501" i="29"/>
  <c r="B502" i="29"/>
  <c r="C502" i="29"/>
  <c r="D502" i="29"/>
  <c r="E502" i="29"/>
  <c r="F502" i="29"/>
  <c r="G502" i="29"/>
  <c r="H502" i="29"/>
  <c r="J502" i="29"/>
  <c r="K502" i="29"/>
  <c r="L502" i="29"/>
  <c r="M502" i="29"/>
  <c r="B503" i="29"/>
  <c r="C503" i="29"/>
  <c r="D503" i="29"/>
  <c r="E503" i="29"/>
  <c r="F503" i="29"/>
  <c r="G503" i="29"/>
  <c r="H503" i="29"/>
  <c r="J503" i="29"/>
  <c r="K503" i="29"/>
  <c r="L503" i="29"/>
  <c r="M503" i="29"/>
  <c r="B504" i="29"/>
  <c r="C504" i="29"/>
  <c r="D504" i="29"/>
  <c r="E504" i="29"/>
  <c r="F504" i="29"/>
  <c r="G504" i="29"/>
  <c r="H504" i="29"/>
  <c r="J504" i="29"/>
  <c r="K504" i="29"/>
  <c r="L504" i="29"/>
  <c r="M504" i="29"/>
  <c r="B505" i="29"/>
  <c r="C505" i="29"/>
  <c r="D505" i="29"/>
  <c r="E505" i="29"/>
  <c r="F505" i="29"/>
  <c r="G505" i="29"/>
  <c r="H505" i="29"/>
  <c r="J505" i="29"/>
  <c r="K505" i="29"/>
  <c r="L505" i="29"/>
  <c r="M505" i="29"/>
  <c r="B506" i="29"/>
  <c r="C506" i="29"/>
  <c r="D506" i="29"/>
  <c r="E506" i="29"/>
  <c r="F506" i="29"/>
  <c r="G506" i="29"/>
  <c r="H506" i="29"/>
  <c r="J506" i="29"/>
  <c r="K506" i="29"/>
  <c r="L506" i="29"/>
  <c r="M506" i="29"/>
  <c r="B8" i="31"/>
  <c r="C8" i="31"/>
  <c r="D8" i="31"/>
  <c r="E8" i="31"/>
  <c r="F8" i="31"/>
  <c r="G8" i="31"/>
  <c r="H8" i="31"/>
  <c r="I8" i="31"/>
  <c r="N8" i="31"/>
  <c r="M8" i="31"/>
  <c r="O8" i="31"/>
  <c r="Q8" i="31"/>
  <c r="R8" i="31"/>
  <c r="P8" i="31"/>
  <c r="B9" i="31"/>
  <c r="C9" i="31"/>
  <c r="D9" i="31"/>
  <c r="E9" i="31"/>
  <c r="M9" i="31"/>
  <c r="O9" i="31"/>
  <c r="Q9" i="31"/>
  <c r="R9" i="31"/>
  <c r="F9" i="31"/>
  <c r="G9" i="31"/>
  <c r="H9" i="31"/>
  <c r="I9" i="31"/>
  <c r="N9" i="31"/>
  <c r="P9" i="31"/>
  <c r="B10" i="31"/>
  <c r="C10" i="31"/>
  <c r="D10" i="31"/>
  <c r="E10" i="31"/>
  <c r="M10" i="31"/>
  <c r="O10" i="31"/>
  <c r="F10" i="31"/>
  <c r="G10" i="31"/>
  <c r="H10" i="31"/>
  <c r="I10" i="31"/>
  <c r="N10" i="31"/>
  <c r="P10" i="31"/>
  <c r="B11" i="31"/>
  <c r="C11" i="31"/>
  <c r="D11" i="31"/>
  <c r="E11" i="31"/>
  <c r="F11" i="31"/>
  <c r="G11" i="31"/>
  <c r="H11" i="31"/>
  <c r="I11" i="31"/>
  <c r="N11" i="31"/>
  <c r="M11" i="31"/>
  <c r="O11" i="31"/>
  <c r="Q11" i="31"/>
  <c r="P11" i="31"/>
  <c r="R11" i="31"/>
  <c r="B12" i="31"/>
  <c r="C12" i="31"/>
  <c r="D12" i="31"/>
  <c r="E12" i="31"/>
  <c r="F12" i="31"/>
  <c r="G12" i="31"/>
  <c r="H12" i="31"/>
  <c r="I12" i="31"/>
  <c r="N12" i="31"/>
  <c r="M12" i="31"/>
  <c r="O12" i="31"/>
  <c r="Q12" i="31"/>
  <c r="R12" i="31"/>
  <c r="P12" i="31"/>
  <c r="B13" i="31"/>
  <c r="C13" i="31"/>
  <c r="D13" i="31"/>
  <c r="E13" i="31"/>
  <c r="M13" i="31"/>
  <c r="O13" i="31"/>
  <c r="Q13" i="31"/>
  <c r="R13" i="31"/>
  <c r="F13" i="31"/>
  <c r="G13" i="31"/>
  <c r="H13" i="31"/>
  <c r="I13" i="31"/>
  <c r="N13" i="31"/>
  <c r="P13" i="31"/>
  <c r="B14" i="31"/>
  <c r="C14" i="31"/>
  <c r="D14" i="31"/>
  <c r="E14" i="31"/>
  <c r="M14" i="31"/>
  <c r="O14" i="31"/>
  <c r="Q14" i="31"/>
  <c r="R14" i="31"/>
  <c r="F14" i="31"/>
  <c r="G14" i="31"/>
  <c r="H14" i="31"/>
  <c r="I14" i="31"/>
  <c r="N14" i="31"/>
  <c r="P14" i="31"/>
  <c r="B15" i="31"/>
  <c r="C15" i="31"/>
  <c r="D15" i="31"/>
  <c r="E15" i="31"/>
  <c r="F15" i="31"/>
  <c r="G15" i="31"/>
  <c r="H15" i="31"/>
  <c r="I15" i="31"/>
  <c r="N15" i="31"/>
  <c r="M15" i="31"/>
  <c r="O15" i="31"/>
  <c r="Q15" i="31"/>
  <c r="R15" i="31"/>
  <c r="P15" i="31"/>
  <c r="B16" i="31"/>
  <c r="C16" i="31"/>
  <c r="D16" i="31"/>
  <c r="E16" i="31"/>
  <c r="F16" i="31"/>
  <c r="G16" i="31"/>
  <c r="H16" i="31"/>
  <c r="I16" i="31"/>
  <c r="N16" i="31"/>
  <c r="M16" i="31"/>
  <c r="O16" i="31"/>
  <c r="Q16" i="31"/>
  <c r="R16" i="31"/>
  <c r="P16" i="31"/>
  <c r="B17" i="31"/>
  <c r="C17" i="31"/>
  <c r="D17" i="31"/>
  <c r="E17" i="31"/>
  <c r="M17" i="31"/>
  <c r="O17" i="31"/>
  <c r="Q17" i="31"/>
  <c r="R17" i="31"/>
  <c r="F17" i="31"/>
  <c r="G17" i="31"/>
  <c r="H17" i="31"/>
  <c r="I17" i="31"/>
  <c r="N17" i="31"/>
  <c r="P17" i="31"/>
  <c r="B18" i="31"/>
  <c r="C18" i="31"/>
  <c r="D18" i="31"/>
  <c r="E18" i="31"/>
  <c r="M18" i="31"/>
  <c r="O18" i="31"/>
  <c r="F18" i="31"/>
  <c r="G18" i="31"/>
  <c r="H18" i="31"/>
  <c r="I18" i="31"/>
  <c r="N18" i="31"/>
  <c r="P18" i="31"/>
  <c r="B19" i="31"/>
  <c r="C19" i="31"/>
  <c r="D19" i="31"/>
  <c r="E19" i="31"/>
  <c r="F19" i="31"/>
  <c r="G19" i="31"/>
  <c r="H19" i="31"/>
  <c r="I19" i="31"/>
  <c r="N19" i="31"/>
  <c r="M19" i="31"/>
  <c r="O19" i="31"/>
  <c r="Q19" i="31"/>
  <c r="R19" i="31"/>
  <c r="P19" i="31"/>
  <c r="B20" i="31"/>
  <c r="C20" i="31"/>
  <c r="D20" i="31"/>
  <c r="E20" i="31"/>
  <c r="F20" i="31"/>
  <c r="G20" i="31"/>
  <c r="H20" i="31"/>
  <c r="I20" i="31"/>
  <c r="N20" i="31"/>
  <c r="M20" i="31"/>
  <c r="O20" i="31"/>
  <c r="Q20" i="31"/>
  <c r="R20" i="31"/>
  <c r="P20" i="31"/>
  <c r="B21" i="31"/>
  <c r="C21" i="31"/>
  <c r="D21" i="31"/>
  <c r="E21" i="31"/>
  <c r="M21" i="31"/>
  <c r="O21" i="31"/>
  <c r="Q21" i="31"/>
  <c r="R21" i="31"/>
  <c r="F21" i="31"/>
  <c r="G21" i="31"/>
  <c r="H21" i="31"/>
  <c r="I21" i="31"/>
  <c r="N21" i="31"/>
  <c r="P21" i="31"/>
  <c r="B22" i="31"/>
  <c r="C22" i="31"/>
  <c r="D22" i="31"/>
  <c r="E22" i="31"/>
  <c r="M22" i="31"/>
  <c r="O22" i="31"/>
  <c r="F22" i="31"/>
  <c r="G22" i="31"/>
  <c r="H22" i="31"/>
  <c r="I22" i="31"/>
  <c r="N22" i="31"/>
  <c r="P22" i="31"/>
  <c r="B23" i="31"/>
  <c r="C23" i="31"/>
  <c r="D23" i="31"/>
  <c r="E23" i="31"/>
  <c r="F23" i="31"/>
  <c r="G23" i="31"/>
  <c r="H23" i="31"/>
  <c r="I23" i="31"/>
  <c r="N23" i="31"/>
  <c r="M23" i="31"/>
  <c r="O23" i="31"/>
  <c r="Q23" i="31"/>
  <c r="R23" i="31"/>
  <c r="P23" i="31"/>
  <c r="B24" i="31"/>
  <c r="C24" i="31"/>
  <c r="D24" i="31"/>
  <c r="E24" i="31"/>
  <c r="F24" i="31"/>
  <c r="G24" i="31"/>
  <c r="H24" i="31"/>
  <c r="I24" i="31"/>
  <c r="N24" i="31"/>
  <c r="M24" i="31"/>
  <c r="O24" i="31"/>
  <c r="Q24" i="31"/>
  <c r="R24" i="31"/>
  <c r="P24" i="31"/>
  <c r="B25" i="31"/>
  <c r="C25" i="31"/>
  <c r="D25" i="31"/>
  <c r="E25" i="31"/>
  <c r="M25" i="31"/>
  <c r="O25" i="31"/>
  <c r="Q25" i="31"/>
  <c r="R25" i="31"/>
  <c r="F25" i="31"/>
  <c r="G25" i="31"/>
  <c r="H25" i="31"/>
  <c r="I25" i="31"/>
  <c r="N25" i="31"/>
  <c r="P25" i="31"/>
  <c r="B26" i="31"/>
  <c r="C26" i="31"/>
  <c r="D26" i="31"/>
  <c r="E26" i="31"/>
  <c r="M26" i="31"/>
  <c r="O26" i="31"/>
  <c r="F26" i="31"/>
  <c r="G26" i="31"/>
  <c r="H26" i="31"/>
  <c r="I26" i="31"/>
  <c r="N26" i="31"/>
  <c r="P26" i="31"/>
  <c r="B27" i="31"/>
  <c r="C27" i="31"/>
  <c r="D27" i="31"/>
  <c r="E27" i="31"/>
  <c r="F27" i="31"/>
  <c r="G27" i="31"/>
  <c r="H27" i="31"/>
  <c r="I27" i="31"/>
  <c r="N27" i="31"/>
  <c r="M27" i="31"/>
  <c r="O27" i="31"/>
  <c r="Q27" i="31"/>
  <c r="P27" i="31"/>
  <c r="R27" i="31"/>
  <c r="B28" i="31"/>
  <c r="C28" i="31"/>
  <c r="D28" i="31"/>
  <c r="E28" i="31"/>
  <c r="F28" i="31"/>
  <c r="G28" i="31"/>
  <c r="H28" i="31"/>
  <c r="I28" i="31"/>
  <c r="N28" i="31"/>
  <c r="M28" i="31"/>
  <c r="O28" i="31"/>
  <c r="Q28" i="31"/>
  <c r="R28" i="31"/>
  <c r="P28" i="31"/>
  <c r="B29" i="31"/>
  <c r="C29" i="31"/>
  <c r="D29" i="31"/>
  <c r="E29" i="31"/>
  <c r="M29" i="31"/>
  <c r="O29" i="31"/>
  <c r="Q29" i="31"/>
  <c r="R29" i="31"/>
  <c r="F29" i="31"/>
  <c r="G29" i="31"/>
  <c r="H29" i="31"/>
  <c r="I29" i="31"/>
  <c r="N29" i="31"/>
  <c r="P29" i="31"/>
  <c r="B30" i="31"/>
  <c r="C30" i="31"/>
  <c r="D30" i="31"/>
  <c r="E30" i="31"/>
  <c r="M30" i="31"/>
  <c r="O30" i="31"/>
  <c r="Q30" i="31"/>
  <c r="R30" i="31"/>
  <c r="F30" i="31"/>
  <c r="G30" i="31"/>
  <c r="H30" i="31"/>
  <c r="I30" i="31"/>
  <c r="N30" i="31"/>
  <c r="P30" i="31"/>
  <c r="B31" i="31"/>
  <c r="C31" i="31"/>
  <c r="D31" i="31"/>
  <c r="E31" i="31"/>
  <c r="F31" i="31"/>
  <c r="G31" i="31"/>
  <c r="H31" i="31"/>
  <c r="I31" i="31"/>
  <c r="N31" i="31"/>
  <c r="M31" i="31"/>
  <c r="O31" i="31"/>
  <c r="Q31" i="31"/>
  <c r="P31" i="31"/>
  <c r="R31" i="31"/>
  <c r="B32" i="31"/>
  <c r="C32" i="31"/>
  <c r="D32" i="31"/>
  <c r="E32" i="31"/>
  <c r="M32" i="31"/>
  <c r="O32" i="31"/>
  <c r="Q32" i="31"/>
  <c r="R32" i="31"/>
  <c r="F32" i="31"/>
  <c r="G32" i="31"/>
  <c r="H32" i="31"/>
  <c r="I32" i="31"/>
  <c r="N32" i="31"/>
  <c r="P32" i="31"/>
  <c r="B33" i="31"/>
  <c r="C33" i="31"/>
  <c r="D33" i="31"/>
  <c r="E33" i="31"/>
  <c r="M33" i="31"/>
  <c r="O33" i="31"/>
  <c r="Q33" i="31"/>
  <c r="R33" i="31"/>
  <c r="F33" i="31"/>
  <c r="G33" i="31"/>
  <c r="H33" i="31"/>
  <c r="I33" i="31"/>
  <c r="N33" i="31"/>
  <c r="P33" i="31"/>
  <c r="B34" i="31"/>
  <c r="C34" i="31"/>
  <c r="D34" i="31"/>
  <c r="E34" i="31"/>
  <c r="M34" i="31"/>
  <c r="O34" i="31"/>
  <c r="F34" i="31"/>
  <c r="G34" i="31"/>
  <c r="H34" i="31"/>
  <c r="I34" i="31"/>
  <c r="N34" i="31"/>
  <c r="P34" i="31"/>
  <c r="B35" i="31"/>
  <c r="C35" i="31"/>
  <c r="D35" i="31"/>
  <c r="E35" i="31"/>
  <c r="F35" i="31"/>
  <c r="G35" i="31"/>
  <c r="H35" i="31"/>
  <c r="I35" i="31"/>
  <c r="N35" i="31"/>
  <c r="M35" i="31"/>
  <c r="O35" i="31"/>
  <c r="Q35" i="31"/>
  <c r="P35" i="31"/>
  <c r="R35" i="31"/>
  <c r="B36" i="31"/>
  <c r="C36" i="31"/>
  <c r="D36" i="31"/>
  <c r="E36" i="31"/>
  <c r="M36" i="31"/>
  <c r="O36" i="31"/>
  <c r="Q36" i="31"/>
  <c r="R36" i="31"/>
  <c r="F36" i="31"/>
  <c r="G36" i="31"/>
  <c r="H36" i="31"/>
  <c r="I36" i="31"/>
  <c r="N36" i="31"/>
  <c r="P36" i="31"/>
  <c r="B37" i="31"/>
  <c r="C37" i="31"/>
  <c r="D37" i="31"/>
  <c r="E37" i="31"/>
  <c r="M37" i="31"/>
  <c r="O37" i="31"/>
  <c r="Q37" i="31"/>
  <c r="R37" i="31"/>
  <c r="F37" i="31"/>
  <c r="G37" i="31"/>
  <c r="H37" i="31"/>
  <c r="I37" i="31"/>
  <c r="N37" i="31"/>
  <c r="P37" i="31"/>
  <c r="B38" i="31"/>
  <c r="C38" i="31"/>
  <c r="D38" i="31"/>
  <c r="E38" i="31"/>
  <c r="M38" i="31"/>
  <c r="O38" i="31"/>
  <c r="F38" i="31"/>
  <c r="G38" i="31"/>
  <c r="H38" i="31"/>
  <c r="I38" i="31"/>
  <c r="N38" i="31"/>
  <c r="P38" i="31"/>
  <c r="B39" i="31"/>
  <c r="C39" i="31"/>
  <c r="D39" i="31"/>
  <c r="E39" i="31"/>
  <c r="F39" i="31"/>
  <c r="G39" i="31"/>
  <c r="H39" i="31"/>
  <c r="I39" i="31"/>
  <c r="N39" i="31"/>
  <c r="M39" i="31"/>
  <c r="O39" i="31"/>
  <c r="Q39" i="31"/>
  <c r="R39" i="31"/>
  <c r="P39" i="31"/>
  <c r="B40" i="31"/>
  <c r="C40" i="31"/>
  <c r="D40" i="31"/>
  <c r="E40" i="31"/>
  <c r="M40" i="31"/>
  <c r="O40" i="31"/>
  <c r="Q40" i="31"/>
  <c r="R40" i="31"/>
  <c r="F40" i="31"/>
  <c r="G40" i="31"/>
  <c r="H40" i="31"/>
  <c r="I40" i="31"/>
  <c r="N40" i="31"/>
  <c r="P40" i="31"/>
  <c r="B41" i="31"/>
  <c r="C41" i="31"/>
  <c r="D41" i="31"/>
  <c r="E41" i="31"/>
  <c r="M41" i="31"/>
  <c r="O41" i="31"/>
  <c r="Q41" i="31"/>
  <c r="R41" i="31"/>
  <c r="F41" i="31"/>
  <c r="G41" i="31"/>
  <c r="H41" i="31"/>
  <c r="I41" i="31"/>
  <c r="N41" i="31"/>
  <c r="P41" i="31"/>
  <c r="B42" i="31"/>
  <c r="C42" i="31"/>
  <c r="D42" i="31"/>
  <c r="E42" i="31"/>
  <c r="M42" i="31"/>
  <c r="O42" i="31"/>
  <c r="F42" i="31"/>
  <c r="G42" i="31"/>
  <c r="H42" i="31"/>
  <c r="I42" i="31"/>
  <c r="N42" i="31"/>
  <c r="P42" i="31"/>
  <c r="B43" i="31"/>
  <c r="C43" i="31"/>
  <c r="D43" i="31"/>
  <c r="E43" i="31"/>
  <c r="F43" i="31"/>
  <c r="G43" i="31"/>
  <c r="H43" i="31"/>
  <c r="I43" i="31"/>
  <c r="N43" i="31"/>
  <c r="M43" i="31"/>
  <c r="O43" i="31"/>
  <c r="Q43" i="31"/>
  <c r="R43" i="31"/>
  <c r="P43" i="31"/>
  <c r="B44" i="31"/>
  <c r="C44" i="31"/>
  <c r="D44" i="31"/>
  <c r="E44" i="31"/>
  <c r="M44" i="31"/>
  <c r="O44" i="31"/>
  <c r="Q44" i="31"/>
  <c r="R44" i="31"/>
  <c r="F44" i="31"/>
  <c r="G44" i="31"/>
  <c r="H44" i="31"/>
  <c r="I44" i="31"/>
  <c r="N44" i="31"/>
  <c r="P44" i="31"/>
  <c r="B45" i="31"/>
  <c r="C45" i="31"/>
  <c r="D45" i="31"/>
  <c r="E45" i="31"/>
  <c r="M45" i="31"/>
  <c r="O45" i="31"/>
  <c r="Q45" i="31"/>
  <c r="R45" i="31"/>
  <c r="F45" i="31"/>
  <c r="G45" i="31"/>
  <c r="H45" i="31"/>
  <c r="I45" i="31"/>
  <c r="N45" i="31"/>
  <c r="P45" i="31"/>
  <c r="B46" i="31"/>
  <c r="C46" i="31"/>
  <c r="D46" i="31"/>
  <c r="E46" i="31"/>
  <c r="M46" i="31"/>
  <c r="O46" i="31"/>
  <c r="Q46" i="31"/>
  <c r="R46" i="31"/>
  <c r="F46" i="31"/>
  <c r="G46" i="31"/>
  <c r="H46" i="31"/>
  <c r="I46" i="31"/>
  <c r="N46" i="31"/>
  <c r="P46" i="31"/>
  <c r="B47" i="31"/>
  <c r="C47" i="31"/>
  <c r="D47" i="31"/>
  <c r="E47" i="31"/>
  <c r="F47" i="31"/>
  <c r="G47" i="31"/>
  <c r="H47" i="31"/>
  <c r="I47" i="31"/>
  <c r="N47" i="31"/>
  <c r="M47" i="31"/>
  <c r="O47" i="31"/>
  <c r="Q47" i="31"/>
  <c r="R47" i="31"/>
  <c r="P47" i="31"/>
  <c r="B48" i="31"/>
  <c r="C48" i="31"/>
  <c r="D48" i="31"/>
  <c r="E48" i="31"/>
  <c r="M48" i="31"/>
  <c r="O48" i="31"/>
  <c r="Q48" i="31"/>
  <c r="R48" i="31"/>
  <c r="F48" i="31"/>
  <c r="G48" i="31"/>
  <c r="H48" i="31"/>
  <c r="I48" i="31"/>
  <c r="N48" i="31"/>
  <c r="P48" i="31"/>
  <c r="B49" i="31"/>
  <c r="C49" i="31"/>
  <c r="D49" i="31"/>
  <c r="E49" i="31"/>
  <c r="M49" i="31"/>
  <c r="O49" i="31"/>
  <c r="Q49" i="31"/>
  <c r="R49" i="31"/>
  <c r="F49" i="31"/>
  <c r="G49" i="31"/>
  <c r="H49" i="31"/>
  <c r="I49" i="31"/>
  <c r="N49" i="31"/>
  <c r="P49" i="31"/>
  <c r="B50" i="31"/>
  <c r="C50" i="31"/>
  <c r="D50" i="31"/>
  <c r="E50" i="31"/>
  <c r="M50" i="31"/>
  <c r="O50" i="31"/>
  <c r="F50" i="31"/>
  <c r="G50" i="31"/>
  <c r="H50" i="31"/>
  <c r="I50" i="31"/>
  <c r="N50" i="31"/>
  <c r="P50" i="31"/>
  <c r="B51" i="31"/>
  <c r="C51" i="31"/>
  <c r="D51" i="31"/>
  <c r="E51" i="31"/>
  <c r="F51" i="31"/>
  <c r="G51" i="31"/>
  <c r="H51" i="31"/>
  <c r="I51" i="31"/>
  <c r="N51" i="31"/>
  <c r="M51" i="31"/>
  <c r="O51" i="31"/>
  <c r="Q51" i="31"/>
  <c r="P51" i="31"/>
  <c r="R51" i="31"/>
  <c r="B52" i="31"/>
  <c r="C52" i="31"/>
  <c r="D52" i="31"/>
  <c r="E52" i="31"/>
  <c r="M52" i="31"/>
  <c r="O52" i="31"/>
  <c r="Q52" i="31"/>
  <c r="R52" i="31"/>
  <c r="F52" i="31"/>
  <c r="G52" i="31"/>
  <c r="H52" i="31"/>
  <c r="I52" i="31"/>
  <c r="N52" i="31"/>
  <c r="P52" i="31"/>
  <c r="B53" i="31"/>
  <c r="C53" i="31"/>
  <c r="D53" i="31"/>
  <c r="E53" i="31"/>
  <c r="M53" i="31"/>
  <c r="O53" i="31"/>
  <c r="Q53" i="31"/>
  <c r="R53" i="31"/>
  <c r="F53" i="31"/>
  <c r="G53" i="31"/>
  <c r="H53" i="31"/>
  <c r="I53" i="31"/>
  <c r="N53" i="31"/>
  <c r="P53" i="31"/>
  <c r="B54" i="31"/>
  <c r="C54" i="31"/>
  <c r="D54" i="31"/>
  <c r="E54" i="31"/>
  <c r="M54" i="31"/>
  <c r="O54" i="31"/>
  <c r="Q54" i="31"/>
  <c r="R54" i="31"/>
  <c r="F54" i="31"/>
  <c r="G54" i="31"/>
  <c r="H54" i="31"/>
  <c r="I54" i="31"/>
  <c r="N54" i="31"/>
  <c r="P54" i="31"/>
  <c r="B55" i="31"/>
  <c r="C55" i="31"/>
  <c r="D55" i="31"/>
  <c r="E55" i="31"/>
  <c r="F55" i="31"/>
  <c r="G55" i="31"/>
  <c r="H55" i="31"/>
  <c r="I55" i="31"/>
  <c r="N55" i="31"/>
  <c r="M55" i="31"/>
  <c r="O55" i="31"/>
  <c r="Q55" i="31"/>
  <c r="P55" i="31"/>
  <c r="R55" i="31"/>
  <c r="B56" i="31"/>
  <c r="C56" i="31"/>
  <c r="D56" i="31"/>
  <c r="E56" i="31"/>
  <c r="M56" i="31"/>
  <c r="O56" i="31"/>
  <c r="Q56" i="31"/>
  <c r="R56" i="31"/>
  <c r="F56" i="31"/>
  <c r="G56" i="31"/>
  <c r="H56" i="31"/>
  <c r="I56" i="31"/>
  <c r="N56" i="31"/>
  <c r="P56" i="31"/>
  <c r="B57" i="31"/>
  <c r="C57" i="31"/>
  <c r="D57" i="31"/>
  <c r="E57" i="31"/>
  <c r="M57" i="31"/>
  <c r="O57" i="31"/>
  <c r="Q57" i="31"/>
  <c r="R57" i="31"/>
  <c r="F57" i="31"/>
  <c r="G57" i="31"/>
  <c r="H57" i="31"/>
  <c r="I57" i="31"/>
  <c r="N57" i="31"/>
  <c r="P57" i="31"/>
  <c r="B58" i="31"/>
  <c r="C58" i="31"/>
  <c r="D58" i="31"/>
  <c r="E58" i="31"/>
  <c r="M58" i="31"/>
  <c r="O58" i="31"/>
  <c r="Q58" i="31"/>
  <c r="R58" i="31"/>
  <c r="F58" i="31"/>
  <c r="G58" i="31"/>
  <c r="H58" i="31"/>
  <c r="I58" i="31"/>
  <c r="N58" i="31"/>
  <c r="P58" i="31"/>
  <c r="B59" i="31"/>
  <c r="C59" i="31"/>
  <c r="D59" i="31"/>
  <c r="E59" i="31"/>
  <c r="F59" i="31"/>
  <c r="G59" i="31"/>
  <c r="H59" i="31"/>
  <c r="I59" i="31"/>
  <c r="N59" i="31"/>
  <c r="M59" i="31"/>
  <c r="O59" i="31"/>
  <c r="Q59" i="31"/>
  <c r="R59" i="31"/>
  <c r="P59" i="31"/>
  <c r="B60" i="31"/>
  <c r="C60" i="31"/>
  <c r="D60" i="31"/>
  <c r="E60" i="31"/>
  <c r="M60" i="31"/>
  <c r="O60" i="31"/>
  <c r="Q60" i="31"/>
  <c r="R60" i="31"/>
  <c r="F60" i="31"/>
  <c r="G60" i="31"/>
  <c r="H60" i="31"/>
  <c r="I60" i="31"/>
  <c r="N60" i="31"/>
  <c r="P60" i="31"/>
  <c r="B61" i="31"/>
  <c r="C61" i="31"/>
  <c r="D61" i="31"/>
  <c r="E61" i="31"/>
  <c r="M61" i="31"/>
  <c r="O61" i="31"/>
  <c r="Q61" i="31"/>
  <c r="R61" i="31"/>
  <c r="F61" i="31"/>
  <c r="G61" i="31"/>
  <c r="H61" i="31"/>
  <c r="I61" i="31"/>
  <c r="N61" i="31"/>
  <c r="P61" i="31"/>
  <c r="B62" i="31"/>
  <c r="C62" i="31"/>
  <c r="D62" i="31"/>
  <c r="E62" i="31"/>
  <c r="M62" i="31"/>
  <c r="O62" i="31"/>
  <c r="Q62" i="31"/>
  <c r="R62" i="31"/>
  <c r="F62" i="31"/>
  <c r="G62" i="31"/>
  <c r="H62" i="31"/>
  <c r="I62" i="31"/>
  <c r="N62" i="31"/>
  <c r="P62" i="31"/>
  <c r="B63" i="31"/>
  <c r="C63" i="31"/>
  <c r="D63" i="31"/>
  <c r="E63" i="31"/>
  <c r="F63" i="31"/>
  <c r="G63" i="31"/>
  <c r="H63" i="31"/>
  <c r="I63" i="31"/>
  <c r="N63" i="31"/>
  <c r="M63" i="31"/>
  <c r="O63" i="31"/>
  <c r="Q63" i="31"/>
  <c r="P63" i="31"/>
  <c r="R63" i="31"/>
  <c r="B64" i="31"/>
  <c r="C64" i="31"/>
  <c r="D64" i="31"/>
  <c r="E64" i="31"/>
  <c r="M64" i="31"/>
  <c r="O64" i="31"/>
  <c r="Q64" i="31"/>
  <c r="R64" i="31"/>
  <c r="F64" i="31"/>
  <c r="G64" i="31"/>
  <c r="H64" i="31"/>
  <c r="I64" i="31"/>
  <c r="N64" i="31"/>
  <c r="P64" i="31"/>
  <c r="B65" i="31"/>
  <c r="C65" i="31"/>
  <c r="D65" i="31"/>
  <c r="E65" i="31"/>
  <c r="M65" i="31"/>
  <c r="O65" i="31"/>
  <c r="Q65" i="31"/>
  <c r="R65" i="31"/>
  <c r="F65" i="31"/>
  <c r="G65" i="31"/>
  <c r="H65" i="31"/>
  <c r="I65" i="31"/>
  <c r="N65" i="31"/>
  <c r="P65" i="31"/>
  <c r="B66" i="31"/>
  <c r="C66" i="31"/>
  <c r="D66" i="31"/>
  <c r="E66" i="31"/>
  <c r="M66" i="31"/>
  <c r="O66" i="31"/>
  <c r="F66" i="31"/>
  <c r="G66" i="31"/>
  <c r="H66" i="31"/>
  <c r="I66" i="31"/>
  <c r="N66" i="31"/>
  <c r="P66" i="31"/>
  <c r="B67" i="31"/>
  <c r="C67" i="31"/>
  <c r="D67" i="31"/>
  <c r="E67" i="31"/>
  <c r="F67" i="31"/>
  <c r="G67" i="31"/>
  <c r="H67" i="31"/>
  <c r="I67" i="31"/>
  <c r="N67" i="31"/>
  <c r="M67" i="31"/>
  <c r="O67" i="31"/>
  <c r="Q67" i="31"/>
  <c r="P67" i="31"/>
  <c r="R67" i="31"/>
  <c r="B68" i="31"/>
  <c r="C68" i="31"/>
  <c r="D68" i="31"/>
  <c r="E68" i="31"/>
  <c r="M68" i="31"/>
  <c r="O68" i="31"/>
  <c r="Q68" i="31"/>
  <c r="R68" i="31"/>
  <c r="F68" i="31"/>
  <c r="G68" i="31"/>
  <c r="H68" i="31"/>
  <c r="I68" i="31"/>
  <c r="N68" i="31"/>
  <c r="P68" i="31"/>
  <c r="B69" i="31"/>
  <c r="C69" i="31"/>
  <c r="D69" i="31"/>
  <c r="E69" i="31"/>
  <c r="M69" i="31"/>
  <c r="O69" i="31"/>
  <c r="Q69" i="31"/>
  <c r="R69" i="31"/>
  <c r="F69" i="31"/>
  <c r="G69" i="31"/>
  <c r="H69" i="31"/>
  <c r="I69" i="31"/>
  <c r="N69" i="31"/>
  <c r="P69" i="31"/>
  <c r="B70" i="31"/>
  <c r="C70" i="31"/>
  <c r="D70" i="31"/>
  <c r="E70" i="31"/>
  <c r="M70" i="31"/>
  <c r="O70" i="31"/>
  <c r="F70" i="31"/>
  <c r="G70" i="31"/>
  <c r="H70" i="31"/>
  <c r="I70" i="31"/>
  <c r="N70" i="31"/>
  <c r="P70" i="31"/>
  <c r="B71" i="31"/>
  <c r="C71" i="31"/>
  <c r="D71" i="31"/>
  <c r="E71" i="31"/>
  <c r="F71" i="31"/>
  <c r="G71" i="31"/>
  <c r="H71" i="31"/>
  <c r="I71" i="31"/>
  <c r="N71" i="31"/>
  <c r="M71" i="31"/>
  <c r="O71" i="31"/>
  <c r="Q71" i="31"/>
  <c r="R71" i="31"/>
  <c r="P71" i="31"/>
  <c r="B72" i="31"/>
  <c r="C72" i="31"/>
  <c r="D72" i="31"/>
  <c r="E72" i="31"/>
  <c r="M72" i="31"/>
  <c r="O72" i="31"/>
  <c r="Q72" i="31"/>
  <c r="R72" i="31"/>
  <c r="F72" i="31"/>
  <c r="G72" i="31"/>
  <c r="H72" i="31"/>
  <c r="I72" i="31"/>
  <c r="N72" i="31"/>
  <c r="P72" i="31"/>
  <c r="B73" i="31"/>
  <c r="C73" i="31"/>
  <c r="D73" i="31"/>
  <c r="E73" i="31"/>
  <c r="M73" i="31"/>
  <c r="O73" i="31"/>
  <c r="Q73" i="31"/>
  <c r="R73" i="31"/>
  <c r="F73" i="31"/>
  <c r="G73" i="31"/>
  <c r="H73" i="31"/>
  <c r="I73" i="31"/>
  <c r="N73" i="31"/>
  <c r="P73" i="31"/>
  <c r="B74" i="31"/>
  <c r="C74" i="31"/>
  <c r="D74" i="31"/>
  <c r="E74" i="31"/>
  <c r="M74" i="31"/>
  <c r="O74" i="31"/>
  <c r="F74" i="31"/>
  <c r="G74" i="31"/>
  <c r="H74" i="31"/>
  <c r="I74" i="31"/>
  <c r="N74" i="31"/>
  <c r="P74" i="31"/>
  <c r="B75" i="31"/>
  <c r="C75" i="31"/>
  <c r="D75" i="31"/>
  <c r="E75" i="31"/>
  <c r="F75" i="31"/>
  <c r="G75" i="31"/>
  <c r="H75" i="31"/>
  <c r="I75" i="31"/>
  <c r="N75" i="31"/>
  <c r="M75" i="31"/>
  <c r="O75" i="31"/>
  <c r="Q75" i="31"/>
  <c r="R75" i="31"/>
  <c r="P75" i="31"/>
  <c r="B76" i="31"/>
  <c r="C76" i="31"/>
  <c r="D76" i="31"/>
  <c r="E76" i="31"/>
  <c r="M76" i="31"/>
  <c r="O76" i="31"/>
  <c r="Q76" i="31"/>
  <c r="R76" i="31"/>
  <c r="F76" i="31"/>
  <c r="G76" i="31"/>
  <c r="H76" i="31"/>
  <c r="I76" i="31"/>
  <c r="N76" i="31"/>
  <c r="P76" i="31"/>
  <c r="B77" i="31"/>
  <c r="C77" i="31"/>
  <c r="D77" i="31"/>
  <c r="E77" i="31"/>
  <c r="M77" i="31"/>
  <c r="O77" i="31"/>
  <c r="Q77" i="31"/>
  <c r="R77" i="31"/>
  <c r="F77" i="31"/>
  <c r="G77" i="31"/>
  <c r="H77" i="31"/>
  <c r="I77" i="31"/>
  <c r="N77" i="31"/>
  <c r="P77" i="31"/>
  <c r="B78" i="31"/>
  <c r="C78" i="31"/>
  <c r="D78" i="31"/>
  <c r="E78" i="31"/>
  <c r="M78" i="31"/>
  <c r="O78" i="31"/>
  <c r="Q78" i="31"/>
  <c r="R78" i="31"/>
  <c r="F78" i="31"/>
  <c r="G78" i="31"/>
  <c r="H78" i="31"/>
  <c r="I78" i="31"/>
  <c r="N78" i="31"/>
  <c r="P78" i="31"/>
  <c r="B79" i="31"/>
  <c r="C79" i="31"/>
  <c r="D79" i="31"/>
  <c r="E79" i="31"/>
  <c r="F79" i="31"/>
  <c r="G79" i="31"/>
  <c r="H79" i="31"/>
  <c r="I79" i="31"/>
  <c r="N79" i="31"/>
  <c r="M79" i="31"/>
  <c r="O79" i="31"/>
  <c r="Q79" i="31"/>
  <c r="R79" i="31"/>
  <c r="P79" i="31"/>
  <c r="B80" i="31"/>
  <c r="C80" i="31"/>
  <c r="D80" i="31"/>
  <c r="E80" i="31"/>
  <c r="M80" i="31"/>
  <c r="O80" i="31"/>
  <c r="Q80" i="31"/>
  <c r="R80" i="31"/>
  <c r="F80" i="31"/>
  <c r="G80" i="31"/>
  <c r="H80" i="31"/>
  <c r="I80" i="31"/>
  <c r="N80" i="31"/>
  <c r="P80" i="31"/>
  <c r="B81" i="31"/>
  <c r="C81" i="31"/>
  <c r="D81" i="31"/>
  <c r="E81" i="31"/>
  <c r="M81" i="31"/>
  <c r="O81" i="31"/>
  <c r="Q81" i="31"/>
  <c r="R81" i="31"/>
  <c r="F81" i="31"/>
  <c r="G81" i="31"/>
  <c r="H81" i="31"/>
  <c r="I81" i="31"/>
  <c r="N81" i="31"/>
  <c r="P81" i="31"/>
  <c r="B82" i="31"/>
  <c r="C82" i="31"/>
  <c r="D82" i="31"/>
  <c r="E82" i="31"/>
  <c r="M82" i="31"/>
  <c r="O82" i="31"/>
  <c r="F82" i="31"/>
  <c r="G82" i="31"/>
  <c r="H82" i="31"/>
  <c r="I82" i="31"/>
  <c r="N82" i="31"/>
  <c r="P82" i="31"/>
  <c r="B83" i="31"/>
  <c r="C83" i="31"/>
  <c r="D83" i="31"/>
  <c r="E83" i="31"/>
  <c r="F83" i="31"/>
  <c r="G83" i="31"/>
  <c r="H83" i="31"/>
  <c r="I83" i="31"/>
  <c r="N83" i="31"/>
  <c r="M83" i="31"/>
  <c r="O83" i="31"/>
  <c r="Q83" i="31"/>
  <c r="P83" i="31"/>
  <c r="R83" i="31"/>
  <c r="B84" i="31"/>
  <c r="C84" i="31"/>
  <c r="D84" i="31"/>
  <c r="E84" i="31"/>
  <c r="M84" i="31"/>
  <c r="O84" i="31"/>
  <c r="Q84" i="31"/>
  <c r="R84" i="31"/>
  <c r="F84" i="31"/>
  <c r="G84" i="31"/>
  <c r="H84" i="31"/>
  <c r="I84" i="31"/>
  <c r="N84" i="31"/>
  <c r="P84" i="31"/>
  <c r="B85" i="31"/>
  <c r="C85" i="31"/>
  <c r="D85" i="31"/>
  <c r="E85" i="31"/>
  <c r="M85" i="31"/>
  <c r="O85" i="31"/>
  <c r="Q85" i="31"/>
  <c r="R85" i="31"/>
  <c r="F85" i="31"/>
  <c r="G85" i="31"/>
  <c r="H85" i="31"/>
  <c r="I85" i="31"/>
  <c r="N85" i="31"/>
  <c r="P85" i="31"/>
  <c r="B86" i="31"/>
  <c r="C86" i="31"/>
  <c r="D86" i="31"/>
  <c r="E86" i="31"/>
  <c r="M86" i="31"/>
  <c r="O86" i="31"/>
  <c r="Q86" i="31"/>
  <c r="R86" i="31"/>
  <c r="F86" i="31"/>
  <c r="G86" i="31"/>
  <c r="H86" i="31"/>
  <c r="I86" i="31"/>
  <c r="N86" i="31"/>
  <c r="P86" i="31"/>
  <c r="B87" i="31"/>
  <c r="C87" i="31"/>
  <c r="D87" i="31"/>
  <c r="E87" i="31"/>
  <c r="F87" i="31"/>
  <c r="G87" i="31"/>
  <c r="H87" i="31"/>
  <c r="I87" i="31"/>
  <c r="N87" i="31"/>
  <c r="M87" i="31"/>
  <c r="O87" i="31"/>
  <c r="Q87" i="31"/>
  <c r="P87" i="31"/>
  <c r="R87" i="31"/>
  <c r="B88" i="31"/>
  <c r="C88" i="31"/>
  <c r="D88" i="31"/>
  <c r="E88" i="31"/>
  <c r="M88" i="31"/>
  <c r="O88" i="31"/>
  <c r="Q88" i="31"/>
  <c r="R88" i="31"/>
  <c r="F88" i="31"/>
  <c r="G88" i="31"/>
  <c r="H88" i="31"/>
  <c r="I88" i="31"/>
  <c r="N88" i="31"/>
  <c r="P88" i="31"/>
  <c r="B89" i="31"/>
  <c r="C89" i="31"/>
  <c r="D89" i="31"/>
  <c r="E89" i="31"/>
  <c r="M89" i="31"/>
  <c r="O89" i="31"/>
  <c r="Q89" i="31"/>
  <c r="R89" i="31"/>
  <c r="F89" i="31"/>
  <c r="G89" i="31"/>
  <c r="H89" i="31"/>
  <c r="I89" i="31"/>
  <c r="N89" i="31"/>
  <c r="P89" i="31"/>
  <c r="B90" i="31"/>
  <c r="C90" i="31"/>
  <c r="D90" i="31"/>
  <c r="E90" i="31"/>
  <c r="M90" i="31"/>
  <c r="O90" i="31"/>
  <c r="Q90" i="31"/>
  <c r="R90" i="31"/>
  <c r="F90" i="31"/>
  <c r="G90" i="31"/>
  <c r="H90" i="31"/>
  <c r="I90" i="31"/>
  <c r="N90" i="31"/>
  <c r="P90" i="31"/>
  <c r="B91" i="31"/>
  <c r="C91" i="31"/>
  <c r="D91" i="31"/>
  <c r="E91" i="31"/>
  <c r="F91" i="31"/>
  <c r="G91" i="31"/>
  <c r="H91" i="31"/>
  <c r="I91" i="31"/>
  <c r="N91" i="31"/>
  <c r="M91" i="31"/>
  <c r="O91" i="31"/>
  <c r="Q91" i="31"/>
  <c r="R91" i="31"/>
  <c r="P91" i="31"/>
  <c r="B92" i="31"/>
  <c r="C92" i="31"/>
  <c r="D92" i="31"/>
  <c r="E92" i="31"/>
  <c r="M92" i="31"/>
  <c r="O92" i="31"/>
  <c r="Q92" i="31"/>
  <c r="R92" i="31"/>
  <c r="F92" i="31"/>
  <c r="G92" i="31"/>
  <c r="H92" i="31"/>
  <c r="I92" i="31"/>
  <c r="N92" i="31"/>
  <c r="P92" i="31"/>
  <c r="B93" i="31"/>
  <c r="C93" i="31"/>
  <c r="D93" i="31"/>
  <c r="E93" i="31"/>
  <c r="M93" i="31"/>
  <c r="O93" i="31"/>
  <c r="Q93" i="31"/>
  <c r="R93" i="31"/>
  <c r="F93" i="31"/>
  <c r="G93" i="31"/>
  <c r="H93" i="31"/>
  <c r="I93" i="31"/>
  <c r="N93" i="31"/>
  <c r="P93" i="31"/>
  <c r="B94" i="31"/>
  <c r="C94" i="31"/>
  <c r="D94" i="31"/>
  <c r="E94" i="31"/>
  <c r="M94" i="31"/>
  <c r="O94" i="31"/>
  <c r="Q94" i="31"/>
  <c r="R94" i="31"/>
  <c r="F94" i="31"/>
  <c r="G94" i="31"/>
  <c r="H94" i="31"/>
  <c r="I94" i="31"/>
  <c r="N94" i="31"/>
  <c r="P94" i="31"/>
  <c r="B95" i="31"/>
  <c r="C95" i="31"/>
  <c r="D95" i="31"/>
  <c r="E95" i="31"/>
  <c r="F95" i="31"/>
  <c r="G95" i="31"/>
  <c r="H95" i="31"/>
  <c r="I95" i="31"/>
  <c r="N95" i="31"/>
  <c r="M95" i="31"/>
  <c r="O95" i="31"/>
  <c r="Q95" i="31"/>
  <c r="P95" i="31"/>
  <c r="R95" i="31"/>
  <c r="B96" i="31"/>
  <c r="C96" i="31"/>
  <c r="D96" i="31"/>
  <c r="E96" i="31"/>
  <c r="M96" i="31"/>
  <c r="O96" i="31"/>
  <c r="Q96" i="31"/>
  <c r="R96" i="31"/>
  <c r="F96" i="31"/>
  <c r="G96" i="31"/>
  <c r="H96" i="31"/>
  <c r="I96" i="31"/>
  <c r="N96" i="31"/>
  <c r="P96" i="31"/>
  <c r="B97" i="31"/>
  <c r="C97" i="31"/>
  <c r="D97" i="31"/>
  <c r="E97" i="31"/>
  <c r="M97" i="31"/>
  <c r="O97" i="31"/>
  <c r="Q97" i="31"/>
  <c r="R97" i="31"/>
  <c r="F97" i="31"/>
  <c r="G97" i="31"/>
  <c r="H97" i="31"/>
  <c r="I97" i="31"/>
  <c r="N97" i="31"/>
  <c r="P97" i="31"/>
  <c r="B98" i="31"/>
  <c r="C98" i="31"/>
  <c r="D98" i="31"/>
  <c r="E98" i="31"/>
  <c r="M98" i="31"/>
  <c r="O98" i="31"/>
  <c r="F98" i="31"/>
  <c r="G98" i="31"/>
  <c r="H98" i="31"/>
  <c r="I98" i="31"/>
  <c r="N98" i="31"/>
  <c r="P98" i="31"/>
  <c r="B99" i="31"/>
  <c r="C99" i="31"/>
  <c r="D99" i="31"/>
  <c r="E99" i="31"/>
  <c r="F99" i="31"/>
  <c r="G99" i="31"/>
  <c r="H99" i="31"/>
  <c r="I99" i="31"/>
  <c r="N99" i="31"/>
  <c r="M99" i="31"/>
  <c r="O99" i="31"/>
  <c r="Q99" i="31"/>
  <c r="R99" i="31"/>
  <c r="P99" i="31"/>
  <c r="B100" i="31"/>
  <c r="C100" i="31"/>
  <c r="D100" i="31"/>
  <c r="E100" i="31"/>
  <c r="M100" i="31"/>
  <c r="O100" i="31"/>
  <c r="Q100" i="31"/>
  <c r="R100" i="31"/>
  <c r="F100" i="31"/>
  <c r="G100" i="31"/>
  <c r="H100" i="31"/>
  <c r="I100" i="31"/>
  <c r="N100" i="31"/>
  <c r="P100" i="31"/>
  <c r="B101" i="31"/>
  <c r="C101" i="31"/>
  <c r="D101" i="31"/>
  <c r="E101" i="31"/>
  <c r="M101" i="31"/>
  <c r="O101" i="31"/>
  <c r="Q101" i="31"/>
  <c r="R101" i="31"/>
  <c r="F101" i="31"/>
  <c r="G101" i="31"/>
  <c r="H101" i="31"/>
  <c r="I101" i="31"/>
  <c r="N101" i="31"/>
  <c r="P101" i="31"/>
  <c r="B102" i="31"/>
  <c r="C102" i="31"/>
  <c r="D102" i="31"/>
  <c r="E102" i="31"/>
  <c r="M102" i="31"/>
  <c r="O102" i="31"/>
  <c r="F102" i="31"/>
  <c r="G102" i="31"/>
  <c r="H102" i="31"/>
  <c r="I102" i="31"/>
  <c r="N102" i="31"/>
  <c r="P102" i="31"/>
  <c r="B103" i="31"/>
  <c r="C103" i="31"/>
  <c r="D103" i="31"/>
  <c r="E103" i="31"/>
  <c r="F103" i="31"/>
  <c r="G103" i="31"/>
  <c r="H103" i="31"/>
  <c r="I103" i="31"/>
  <c r="N103" i="31"/>
  <c r="M103" i="31"/>
  <c r="O103" i="31"/>
  <c r="Q103" i="31"/>
  <c r="R103" i="31"/>
  <c r="P103" i="31"/>
  <c r="B104" i="31"/>
  <c r="C104" i="31"/>
  <c r="D104" i="31"/>
  <c r="E104" i="31"/>
  <c r="M104" i="31"/>
  <c r="O104" i="31"/>
  <c r="Q104" i="31"/>
  <c r="R104" i="31"/>
  <c r="F104" i="31"/>
  <c r="G104" i="31"/>
  <c r="H104" i="31"/>
  <c r="I104" i="31"/>
  <c r="N104" i="31"/>
  <c r="P104" i="31"/>
  <c r="B105" i="31"/>
  <c r="C105" i="31"/>
  <c r="D105" i="31"/>
  <c r="E105" i="31"/>
  <c r="M105" i="31"/>
  <c r="O105" i="31"/>
  <c r="Q105" i="31"/>
  <c r="R105" i="31"/>
  <c r="F105" i="31"/>
  <c r="G105" i="31"/>
  <c r="H105" i="31"/>
  <c r="I105" i="31"/>
  <c r="N105" i="31"/>
  <c r="P105" i="31"/>
  <c r="B106" i="31"/>
  <c r="C106" i="31"/>
  <c r="D106" i="31"/>
  <c r="E106" i="31"/>
  <c r="M106" i="31"/>
  <c r="O106" i="31"/>
  <c r="F106" i="31"/>
  <c r="G106" i="31"/>
  <c r="H106" i="31"/>
  <c r="I106" i="31"/>
  <c r="N106" i="31"/>
  <c r="P106" i="31"/>
  <c r="B107" i="31"/>
  <c r="C107" i="31"/>
  <c r="D107" i="31"/>
  <c r="E107" i="31"/>
  <c r="F107" i="31"/>
  <c r="G107" i="31"/>
  <c r="H107" i="31"/>
  <c r="I107" i="31"/>
  <c r="N107" i="31"/>
  <c r="M107" i="31"/>
  <c r="O107" i="31"/>
  <c r="Q107" i="31"/>
  <c r="P107" i="31"/>
  <c r="R107" i="31"/>
  <c r="B108" i="31"/>
  <c r="C108" i="31"/>
  <c r="D108" i="31"/>
  <c r="E108" i="31"/>
  <c r="M108" i="31"/>
  <c r="O108" i="31"/>
  <c r="Q108" i="31"/>
  <c r="R108" i="31"/>
  <c r="F108" i="31"/>
  <c r="G108" i="31"/>
  <c r="H108" i="31"/>
  <c r="I108" i="31"/>
  <c r="N108" i="31"/>
  <c r="P108" i="31"/>
  <c r="B109" i="31"/>
  <c r="C109" i="31"/>
  <c r="D109" i="31"/>
  <c r="E109" i="31"/>
  <c r="M109" i="31"/>
  <c r="O109" i="31"/>
  <c r="Q109" i="31"/>
  <c r="R109" i="31"/>
  <c r="F109" i="31"/>
  <c r="G109" i="31"/>
  <c r="H109" i="31"/>
  <c r="I109" i="31"/>
  <c r="N109" i="31"/>
  <c r="P109" i="31"/>
  <c r="B110" i="31"/>
  <c r="C110" i="31"/>
  <c r="D110" i="31"/>
  <c r="E110" i="31"/>
  <c r="M110" i="31"/>
  <c r="O110" i="31"/>
  <c r="Q110" i="31"/>
  <c r="R110" i="31"/>
  <c r="F110" i="31"/>
  <c r="G110" i="31"/>
  <c r="H110" i="31"/>
  <c r="I110" i="31"/>
  <c r="N110" i="31"/>
  <c r="P110" i="31"/>
  <c r="B111" i="31"/>
  <c r="C111" i="31"/>
  <c r="D111" i="31"/>
  <c r="E111" i="31"/>
  <c r="F111" i="31"/>
  <c r="G111" i="31"/>
  <c r="H111" i="31"/>
  <c r="I111" i="31"/>
  <c r="N111" i="31"/>
  <c r="M111" i="31"/>
  <c r="O111" i="31"/>
  <c r="Q111" i="31"/>
  <c r="R111" i="31"/>
  <c r="P111" i="31"/>
  <c r="B112" i="31"/>
  <c r="C112" i="31"/>
  <c r="D112" i="31"/>
  <c r="E112" i="31"/>
  <c r="M112" i="31"/>
  <c r="O112" i="31"/>
  <c r="Q112" i="31"/>
  <c r="R112" i="31"/>
  <c r="F112" i="31"/>
  <c r="G112" i="31"/>
  <c r="H112" i="31"/>
  <c r="I112" i="31"/>
  <c r="N112" i="31"/>
  <c r="P112" i="31"/>
  <c r="B113" i="31"/>
  <c r="C113" i="31"/>
  <c r="D113" i="31"/>
  <c r="E113" i="31"/>
  <c r="M113" i="31"/>
  <c r="O113" i="31"/>
  <c r="Q113" i="31"/>
  <c r="R113" i="31"/>
  <c r="F113" i="31"/>
  <c r="G113" i="31"/>
  <c r="H113" i="31"/>
  <c r="I113" i="31"/>
  <c r="N113" i="31"/>
  <c r="P113" i="31"/>
  <c r="B114" i="31"/>
  <c r="C114" i="31"/>
  <c r="D114" i="31"/>
  <c r="E114" i="31"/>
  <c r="M114" i="31"/>
  <c r="O114" i="31"/>
  <c r="Q114" i="31"/>
  <c r="R114" i="31"/>
  <c r="F114" i="31"/>
  <c r="G114" i="31"/>
  <c r="H114" i="31"/>
  <c r="I114" i="31"/>
  <c r="N114" i="31"/>
  <c r="P114" i="31"/>
  <c r="B115" i="31"/>
  <c r="C115" i="31"/>
  <c r="D115" i="31"/>
  <c r="E115" i="31"/>
  <c r="F115" i="31"/>
  <c r="G115" i="31"/>
  <c r="H115" i="31"/>
  <c r="I115" i="31"/>
  <c r="N115" i="31"/>
  <c r="M115" i="31"/>
  <c r="O115" i="31"/>
  <c r="Q115" i="31"/>
  <c r="R115" i="31"/>
  <c r="P115" i="31"/>
  <c r="B116" i="31"/>
  <c r="C116" i="31"/>
  <c r="D116" i="31"/>
  <c r="E116" i="31"/>
  <c r="F116" i="31"/>
  <c r="G116" i="31"/>
  <c r="H116" i="31"/>
  <c r="I116" i="31"/>
  <c r="N116" i="31"/>
  <c r="M116" i="31"/>
  <c r="O116" i="31"/>
  <c r="Q116" i="31"/>
  <c r="R116" i="31"/>
  <c r="P116" i="31"/>
  <c r="B117" i="31"/>
  <c r="C117" i="31"/>
  <c r="D117" i="31"/>
  <c r="E117" i="31"/>
  <c r="M117" i="31"/>
  <c r="O117" i="31"/>
  <c r="F117" i="31"/>
  <c r="G117" i="31"/>
  <c r="H117" i="31"/>
  <c r="I117" i="31"/>
  <c r="N117" i="31"/>
  <c r="P117" i="31"/>
  <c r="Q117" i="31"/>
  <c r="R117" i="31"/>
  <c r="B118" i="31"/>
  <c r="C118" i="31"/>
  <c r="D118" i="31"/>
  <c r="E118" i="31"/>
  <c r="M118" i="31"/>
  <c r="O118" i="31"/>
  <c r="F118" i="31"/>
  <c r="G118" i="31"/>
  <c r="H118" i="31"/>
  <c r="I118" i="31"/>
  <c r="N118" i="31"/>
  <c r="P118" i="31"/>
  <c r="B119" i="31"/>
  <c r="C119" i="31"/>
  <c r="D119" i="31"/>
  <c r="E119" i="31"/>
  <c r="M119" i="31"/>
  <c r="O119" i="31"/>
  <c r="Q119" i="31"/>
  <c r="R119" i="31"/>
  <c r="F119" i="31"/>
  <c r="G119" i="31"/>
  <c r="H119" i="31"/>
  <c r="I119" i="31"/>
  <c r="N119" i="31"/>
  <c r="P119" i="31"/>
  <c r="B120" i="31"/>
  <c r="C120" i="31"/>
  <c r="D120" i="31"/>
  <c r="E120" i="31"/>
  <c r="F120" i="31"/>
  <c r="G120" i="31"/>
  <c r="H120" i="31"/>
  <c r="I120" i="31"/>
  <c r="M120" i="31"/>
  <c r="N120" i="31"/>
  <c r="O120" i="31"/>
  <c r="Q120" i="31"/>
  <c r="R120" i="31"/>
  <c r="P120" i="31"/>
  <c r="B121" i="31"/>
  <c r="C121" i="31"/>
  <c r="D121" i="31"/>
  <c r="E121" i="31"/>
  <c r="M121" i="31"/>
  <c r="O121" i="31"/>
  <c r="Q121" i="31"/>
  <c r="R121" i="31"/>
  <c r="F121" i="31"/>
  <c r="G121" i="31"/>
  <c r="H121" i="31"/>
  <c r="I121" i="31"/>
  <c r="N121" i="31"/>
  <c r="P121" i="31"/>
  <c r="B122" i="31"/>
  <c r="C122" i="31"/>
  <c r="D122" i="31"/>
  <c r="E122" i="31"/>
  <c r="F122" i="31"/>
  <c r="G122" i="31"/>
  <c r="H122" i="31"/>
  <c r="I122" i="31"/>
  <c r="N122" i="31"/>
  <c r="M122" i="31"/>
  <c r="O122" i="31"/>
  <c r="Q122" i="31"/>
  <c r="R122" i="31"/>
  <c r="P122" i="31"/>
  <c r="B123" i="31"/>
  <c r="C123" i="31"/>
  <c r="D123" i="31"/>
  <c r="E123" i="31"/>
  <c r="F123" i="31"/>
  <c r="G123" i="31"/>
  <c r="H123" i="31"/>
  <c r="I123" i="31"/>
  <c r="M123" i="31"/>
  <c r="O123" i="31"/>
  <c r="Q123" i="31"/>
  <c r="R123" i="31"/>
  <c r="N123" i="31"/>
  <c r="P123" i="31"/>
  <c r="B124" i="31"/>
  <c r="C124" i="31"/>
  <c r="D124" i="31"/>
  <c r="E124" i="31"/>
  <c r="F124" i="31"/>
  <c r="G124" i="31"/>
  <c r="H124" i="31"/>
  <c r="I124" i="31"/>
  <c r="N124" i="31"/>
  <c r="M124" i="31"/>
  <c r="O124" i="31"/>
  <c r="Q124" i="31"/>
  <c r="R124" i="31"/>
  <c r="P124" i="31"/>
  <c r="B125" i="31"/>
  <c r="C125" i="31"/>
  <c r="D125" i="31"/>
  <c r="E125" i="31"/>
  <c r="M125" i="31"/>
  <c r="O125" i="31"/>
  <c r="Q125" i="31"/>
  <c r="R125" i="31"/>
  <c r="F125" i="31"/>
  <c r="G125" i="31"/>
  <c r="H125" i="31"/>
  <c r="I125" i="31"/>
  <c r="N125" i="31"/>
  <c r="P125" i="31"/>
  <c r="B126" i="31"/>
  <c r="C126" i="31"/>
  <c r="D126" i="31"/>
  <c r="E126" i="31"/>
  <c r="F126" i="31"/>
  <c r="G126" i="31"/>
  <c r="H126" i="31"/>
  <c r="I126" i="31"/>
  <c r="N126" i="31"/>
  <c r="M126" i="31"/>
  <c r="O126" i="31"/>
  <c r="Q126" i="31"/>
  <c r="R126" i="31"/>
  <c r="P126" i="31"/>
  <c r="B127" i="31"/>
  <c r="C127" i="31"/>
  <c r="D127" i="31"/>
  <c r="E127" i="31"/>
  <c r="F127" i="31"/>
  <c r="G127" i="31"/>
  <c r="H127" i="31"/>
  <c r="I127" i="31"/>
  <c r="M127" i="31"/>
  <c r="O127" i="31"/>
  <c r="Q127" i="31"/>
  <c r="R127" i="31"/>
  <c r="N127" i="31"/>
  <c r="P127" i="31"/>
  <c r="B128" i="31"/>
  <c r="C128" i="31"/>
  <c r="D128" i="31"/>
  <c r="E128" i="31"/>
  <c r="F128" i="31"/>
  <c r="G128" i="31"/>
  <c r="H128" i="31"/>
  <c r="I128" i="31"/>
  <c r="M128" i="31"/>
  <c r="N128" i="31"/>
  <c r="O128" i="31"/>
  <c r="Q128" i="31"/>
  <c r="R128" i="31"/>
  <c r="P128" i="31"/>
  <c r="B129" i="31"/>
  <c r="C129" i="31"/>
  <c r="D129" i="31"/>
  <c r="E129" i="31"/>
  <c r="M129" i="31"/>
  <c r="O129" i="31"/>
  <c r="Q129" i="31"/>
  <c r="R129" i="31"/>
  <c r="F129" i="31"/>
  <c r="G129" i="31"/>
  <c r="H129" i="31"/>
  <c r="I129" i="31"/>
  <c r="N129" i="31"/>
  <c r="P129" i="31"/>
  <c r="B130" i="31"/>
  <c r="C130" i="31"/>
  <c r="D130" i="31"/>
  <c r="E130" i="31"/>
  <c r="F130" i="31"/>
  <c r="G130" i="31"/>
  <c r="H130" i="31"/>
  <c r="I130" i="31"/>
  <c r="N130" i="31"/>
  <c r="M130" i="31"/>
  <c r="O130" i="31"/>
  <c r="Q130" i="31"/>
  <c r="R130" i="31"/>
  <c r="P130" i="31"/>
  <c r="B131" i="31"/>
  <c r="C131" i="31"/>
  <c r="D131" i="31"/>
  <c r="E131" i="31"/>
  <c r="F131" i="31"/>
  <c r="G131" i="31"/>
  <c r="H131" i="31"/>
  <c r="I131" i="31"/>
  <c r="M131" i="31"/>
  <c r="O131" i="31"/>
  <c r="Q131" i="31"/>
  <c r="R131" i="31"/>
  <c r="N131" i="31"/>
  <c r="P131" i="31"/>
  <c r="B132" i="31"/>
  <c r="C132" i="31"/>
  <c r="D132" i="31"/>
  <c r="E132" i="31"/>
  <c r="F132" i="31"/>
  <c r="G132" i="31"/>
  <c r="H132" i="31"/>
  <c r="I132" i="31"/>
  <c r="M132" i="31"/>
  <c r="N132" i="31"/>
  <c r="O132" i="31"/>
  <c r="Q132" i="31"/>
  <c r="R132" i="31"/>
  <c r="P132" i="31"/>
  <c r="B133" i="31"/>
  <c r="C133" i="31"/>
  <c r="D133" i="31"/>
  <c r="E133" i="31"/>
  <c r="M133" i="31"/>
  <c r="O133" i="31"/>
  <c r="Q133" i="31"/>
  <c r="R133" i="31"/>
  <c r="F133" i="31"/>
  <c r="G133" i="31"/>
  <c r="H133" i="31"/>
  <c r="I133" i="31"/>
  <c r="N133" i="31"/>
  <c r="P133" i="31"/>
  <c r="B134" i="31"/>
  <c r="C134" i="31"/>
  <c r="D134" i="31"/>
  <c r="E134" i="31"/>
  <c r="F134" i="31"/>
  <c r="G134" i="31"/>
  <c r="H134" i="31"/>
  <c r="I134" i="31"/>
  <c r="N134" i="31"/>
  <c r="M134" i="31"/>
  <c r="O134" i="31"/>
  <c r="Q134" i="31"/>
  <c r="R134" i="31"/>
  <c r="P134" i="31"/>
  <c r="B135" i="31"/>
  <c r="C135" i="31"/>
  <c r="D135" i="31"/>
  <c r="E135" i="31"/>
  <c r="F135" i="31"/>
  <c r="G135" i="31"/>
  <c r="H135" i="31"/>
  <c r="I135" i="31"/>
  <c r="M135" i="31"/>
  <c r="O135" i="31"/>
  <c r="Q135" i="31"/>
  <c r="R135" i="31"/>
  <c r="N135" i="31"/>
  <c r="P135" i="31"/>
  <c r="B136" i="31"/>
  <c r="C136" i="31"/>
  <c r="D136" i="31"/>
  <c r="E136" i="31"/>
  <c r="F136" i="31"/>
  <c r="G136" i="31"/>
  <c r="H136" i="31"/>
  <c r="I136" i="31"/>
  <c r="M136" i="31"/>
  <c r="N136" i="31"/>
  <c r="O136" i="31"/>
  <c r="Q136" i="31"/>
  <c r="R136" i="31"/>
  <c r="P136" i="31"/>
  <c r="B137" i="31"/>
  <c r="C137" i="31"/>
  <c r="D137" i="31"/>
  <c r="E137" i="31"/>
  <c r="M137" i="31"/>
  <c r="O137" i="31"/>
  <c r="Q137" i="31"/>
  <c r="R137" i="31"/>
  <c r="F137" i="31"/>
  <c r="G137" i="31"/>
  <c r="H137" i="31"/>
  <c r="I137" i="31"/>
  <c r="N137" i="31"/>
  <c r="P137" i="31"/>
  <c r="B138" i="31"/>
  <c r="C138" i="31"/>
  <c r="D138" i="31"/>
  <c r="E138" i="31"/>
  <c r="F138" i="31"/>
  <c r="G138" i="31"/>
  <c r="H138" i="31"/>
  <c r="I138" i="31"/>
  <c r="N138" i="31"/>
  <c r="M138" i="31"/>
  <c r="O138" i="31"/>
  <c r="Q138" i="31"/>
  <c r="R138" i="31"/>
  <c r="P138" i="31"/>
  <c r="B139" i="31"/>
  <c r="C139" i="31"/>
  <c r="D139" i="31"/>
  <c r="E139" i="31"/>
  <c r="F139" i="31"/>
  <c r="G139" i="31"/>
  <c r="H139" i="31"/>
  <c r="I139" i="31"/>
  <c r="M139" i="31"/>
  <c r="O139" i="31"/>
  <c r="Q139" i="31"/>
  <c r="R139" i="31"/>
  <c r="N139" i="31"/>
  <c r="P139" i="31"/>
  <c r="B140" i="31"/>
  <c r="C140" i="31"/>
  <c r="D140" i="31"/>
  <c r="E140" i="31"/>
  <c r="F140" i="31"/>
  <c r="G140" i="31"/>
  <c r="H140" i="31"/>
  <c r="I140" i="31"/>
  <c r="M140" i="31"/>
  <c r="N140" i="31"/>
  <c r="O140" i="31"/>
  <c r="Q140" i="31"/>
  <c r="R140" i="31"/>
  <c r="P140" i="31"/>
  <c r="B141" i="31"/>
  <c r="C141" i="31"/>
  <c r="D141" i="31"/>
  <c r="E141" i="31"/>
  <c r="M141" i="31"/>
  <c r="O141" i="31"/>
  <c r="F141" i="31"/>
  <c r="G141" i="31"/>
  <c r="H141" i="31"/>
  <c r="I141" i="31"/>
  <c r="N141" i="31"/>
  <c r="P141" i="31"/>
  <c r="Q141" i="31"/>
  <c r="R141" i="31"/>
  <c r="B142" i="31"/>
  <c r="C142" i="31"/>
  <c r="D142" i="31"/>
  <c r="E142" i="31"/>
  <c r="F142" i="31"/>
  <c r="G142" i="31"/>
  <c r="H142" i="31"/>
  <c r="I142" i="31"/>
  <c r="N142" i="31"/>
  <c r="M142" i="31"/>
  <c r="O142" i="31"/>
  <c r="Q142" i="31"/>
  <c r="R142" i="31"/>
  <c r="P142" i="31"/>
  <c r="B143" i="31"/>
  <c r="C143" i="31"/>
  <c r="D143" i="31"/>
  <c r="E143" i="31"/>
  <c r="F143" i="31"/>
  <c r="G143" i="31"/>
  <c r="H143" i="31"/>
  <c r="I143" i="31"/>
  <c r="M143" i="31"/>
  <c r="O143" i="31"/>
  <c r="Q143" i="31"/>
  <c r="R143" i="31"/>
  <c r="N143" i="31"/>
  <c r="P143" i="31"/>
  <c r="B144" i="31"/>
  <c r="C144" i="31"/>
  <c r="D144" i="31"/>
  <c r="E144" i="31"/>
  <c r="F144" i="31"/>
  <c r="G144" i="31"/>
  <c r="H144" i="31"/>
  <c r="I144" i="31"/>
  <c r="M144" i="31"/>
  <c r="N144" i="31"/>
  <c r="O144" i="31"/>
  <c r="Q144" i="31"/>
  <c r="R144" i="31"/>
  <c r="P144" i="31"/>
  <c r="B145" i="31"/>
  <c r="C145" i="31"/>
  <c r="D145" i="31"/>
  <c r="E145" i="31"/>
  <c r="M145" i="31"/>
  <c r="O145" i="31"/>
  <c r="Q145" i="31"/>
  <c r="R145" i="31"/>
  <c r="F145" i="31"/>
  <c r="G145" i="31"/>
  <c r="H145" i="31"/>
  <c r="I145" i="31"/>
  <c r="N145" i="31"/>
  <c r="P145" i="31"/>
  <c r="B146" i="31"/>
  <c r="C146" i="31"/>
  <c r="D146" i="31"/>
  <c r="E146" i="31"/>
  <c r="F146" i="31"/>
  <c r="G146" i="31"/>
  <c r="H146" i="31"/>
  <c r="I146" i="31"/>
  <c r="N146" i="31"/>
  <c r="M146" i="31"/>
  <c r="O146" i="31"/>
  <c r="Q146" i="31"/>
  <c r="R146" i="31"/>
  <c r="P146" i="31"/>
  <c r="B147" i="31"/>
  <c r="C147" i="31"/>
  <c r="D147" i="31"/>
  <c r="E147" i="31"/>
  <c r="F147" i="31"/>
  <c r="G147" i="31"/>
  <c r="H147" i="31"/>
  <c r="I147" i="31"/>
  <c r="M147" i="31"/>
  <c r="O147" i="31"/>
  <c r="Q147" i="31"/>
  <c r="R147" i="31"/>
  <c r="N147" i="31"/>
  <c r="P147" i="31"/>
  <c r="B148" i="31"/>
  <c r="C148" i="31"/>
  <c r="D148" i="31"/>
  <c r="E148" i="31"/>
  <c r="F148" i="31"/>
  <c r="G148" i="31"/>
  <c r="H148" i="31"/>
  <c r="I148" i="31"/>
  <c r="M148" i="31"/>
  <c r="N148" i="31"/>
  <c r="O148" i="31"/>
  <c r="Q148" i="31"/>
  <c r="R148" i="31"/>
  <c r="P148" i="31"/>
  <c r="B149" i="31"/>
  <c r="C149" i="31"/>
  <c r="D149" i="31"/>
  <c r="E149" i="31"/>
  <c r="M149" i="31"/>
  <c r="O149" i="31"/>
  <c r="Q149" i="31"/>
  <c r="R149" i="31"/>
  <c r="F149" i="31"/>
  <c r="G149" i="31"/>
  <c r="H149" i="31"/>
  <c r="I149" i="31"/>
  <c r="N149" i="31"/>
  <c r="P149" i="31"/>
  <c r="B150" i="31"/>
  <c r="C150" i="31"/>
  <c r="D150" i="31"/>
  <c r="E150" i="31"/>
  <c r="F150" i="31"/>
  <c r="G150" i="31"/>
  <c r="H150" i="31"/>
  <c r="I150" i="31"/>
  <c r="N150" i="31"/>
  <c r="M150" i="31"/>
  <c r="O150" i="31"/>
  <c r="Q150" i="31"/>
  <c r="R150" i="31"/>
  <c r="P150" i="31"/>
  <c r="B151" i="31"/>
  <c r="C151" i="31"/>
  <c r="D151" i="31"/>
  <c r="E151" i="31"/>
  <c r="F151" i="31"/>
  <c r="G151" i="31"/>
  <c r="H151" i="31"/>
  <c r="I151" i="31"/>
  <c r="M151" i="31"/>
  <c r="O151" i="31"/>
  <c r="Q151" i="31"/>
  <c r="R151" i="31"/>
  <c r="N151" i="31"/>
  <c r="P151" i="31"/>
  <c r="B152" i="31"/>
  <c r="C152" i="31"/>
  <c r="D152" i="31"/>
  <c r="E152" i="31"/>
  <c r="F152" i="31"/>
  <c r="G152" i="31"/>
  <c r="H152" i="31"/>
  <c r="I152" i="31"/>
  <c r="M152" i="31"/>
  <c r="N152" i="31"/>
  <c r="O152" i="31"/>
  <c r="Q152" i="31"/>
  <c r="R152" i="31"/>
  <c r="P152" i="31"/>
  <c r="B153" i="31"/>
  <c r="C153" i="31"/>
  <c r="D153" i="31"/>
  <c r="E153" i="31"/>
  <c r="M153" i="31"/>
  <c r="O153" i="31"/>
  <c r="F153" i="31"/>
  <c r="G153" i="31"/>
  <c r="H153" i="31"/>
  <c r="I153" i="31"/>
  <c r="N153" i="31"/>
  <c r="P153" i="31"/>
  <c r="Q153" i="31"/>
  <c r="R153" i="31"/>
  <c r="B154" i="31"/>
  <c r="C154" i="31"/>
  <c r="D154" i="31"/>
  <c r="E154" i="31"/>
  <c r="F154" i="31"/>
  <c r="G154" i="31"/>
  <c r="H154" i="31"/>
  <c r="I154" i="31"/>
  <c r="N154" i="31"/>
  <c r="M154" i="31"/>
  <c r="O154" i="31"/>
  <c r="Q154" i="31"/>
  <c r="R154" i="31"/>
  <c r="P154" i="31"/>
  <c r="B155" i="31"/>
  <c r="C155" i="31"/>
  <c r="D155" i="31"/>
  <c r="E155" i="31"/>
  <c r="F155" i="31"/>
  <c r="G155" i="31"/>
  <c r="H155" i="31"/>
  <c r="I155" i="31"/>
  <c r="M155" i="31"/>
  <c r="O155" i="31"/>
  <c r="Q155" i="31"/>
  <c r="R155" i="31"/>
  <c r="N155" i="31"/>
  <c r="P155" i="31"/>
  <c r="B156" i="31"/>
  <c r="C156" i="31"/>
  <c r="D156" i="31"/>
  <c r="E156" i="31"/>
  <c r="F156" i="31"/>
  <c r="G156" i="31"/>
  <c r="H156" i="31"/>
  <c r="I156" i="31"/>
  <c r="M156" i="31"/>
  <c r="N156" i="31"/>
  <c r="O156" i="31"/>
  <c r="Q156" i="31"/>
  <c r="R156" i="31"/>
  <c r="P156" i="31"/>
  <c r="B157" i="31"/>
  <c r="C157" i="31"/>
  <c r="D157" i="31"/>
  <c r="E157" i="31"/>
  <c r="M157" i="31"/>
  <c r="O157" i="31"/>
  <c r="Q157" i="31"/>
  <c r="R157" i="31"/>
  <c r="F157" i="31"/>
  <c r="G157" i="31"/>
  <c r="H157" i="31"/>
  <c r="I157" i="31"/>
  <c r="N157" i="31"/>
  <c r="P157" i="31"/>
  <c r="B158" i="31"/>
  <c r="C158" i="31"/>
  <c r="D158" i="31"/>
  <c r="E158" i="31"/>
  <c r="F158" i="31"/>
  <c r="G158" i="31"/>
  <c r="H158" i="31"/>
  <c r="I158" i="31"/>
  <c r="N158" i="31"/>
  <c r="M158" i="31"/>
  <c r="O158" i="31"/>
  <c r="Q158" i="31"/>
  <c r="R158" i="31"/>
  <c r="P158" i="31"/>
  <c r="B159" i="31"/>
  <c r="C159" i="31"/>
  <c r="D159" i="31"/>
  <c r="E159" i="31"/>
  <c r="F159" i="31"/>
  <c r="G159" i="31"/>
  <c r="H159" i="31"/>
  <c r="I159" i="31"/>
  <c r="M159" i="31"/>
  <c r="O159" i="31"/>
  <c r="Q159" i="31"/>
  <c r="R159" i="31"/>
  <c r="N159" i="31"/>
  <c r="P159" i="31"/>
  <c r="B160" i="31"/>
  <c r="C160" i="31"/>
  <c r="D160" i="31"/>
  <c r="E160" i="31"/>
  <c r="F160" i="31"/>
  <c r="G160" i="31"/>
  <c r="H160" i="31"/>
  <c r="I160" i="31"/>
  <c r="M160" i="31"/>
  <c r="N160" i="31"/>
  <c r="O160" i="31"/>
  <c r="Q160" i="31"/>
  <c r="R160" i="31"/>
  <c r="P160" i="31"/>
  <c r="B161" i="31"/>
  <c r="C161" i="31"/>
  <c r="D161" i="31"/>
  <c r="E161" i="31"/>
  <c r="M161" i="31"/>
  <c r="O161" i="31"/>
  <c r="Q161" i="31"/>
  <c r="R161" i="31"/>
  <c r="F161" i="31"/>
  <c r="G161" i="31"/>
  <c r="H161" i="31"/>
  <c r="I161" i="31"/>
  <c r="N161" i="31"/>
  <c r="P161" i="31"/>
  <c r="B162" i="31"/>
  <c r="C162" i="31"/>
  <c r="D162" i="31"/>
  <c r="E162" i="31"/>
  <c r="F162" i="31"/>
  <c r="G162" i="31"/>
  <c r="H162" i="31"/>
  <c r="I162" i="31"/>
  <c r="N162" i="31"/>
  <c r="M162" i="31"/>
  <c r="O162" i="31"/>
  <c r="Q162" i="31"/>
  <c r="R162" i="31"/>
  <c r="P162" i="31"/>
  <c r="B163" i="31"/>
  <c r="C163" i="31"/>
  <c r="D163" i="31"/>
  <c r="E163" i="31"/>
  <c r="F163" i="31"/>
  <c r="G163" i="31"/>
  <c r="H163" i="31"/>
  <c r="I163" i="31"/>
  <c r="M163" i="31"/>
  <c r="O163" i="31"/>
  <c r="Q163" i="31"/>
  <c r="R163" i="31"/>
  <c r="N163" i="31"/>
  <c r="P163" i="31"/>
  <c r="B164" i="31"/>
  <c r="C164" i="31"/>
  <c r="D164" i="31"/>
  <c r="E164" i="31"/>
  <c r="F164" i="31"/>
  <c r="G164" i="31"/>
  <c r="H164" i="31"/>
  <c r="I164" i="31"/>
  <c r="M164" i="31"/>
  <c r="N164" i="31"/>
  <c r="O164" i="31"/>
  <c r="Q164" i="31"/>
  <c r="R164" i="31"/>
  <c r="P164" i="31"/>
  <c r="B165" i="31"/>
  <c r="C165" i="31"/>
  <c r="D165" i="31"/>
  <c r="E165" i="31"/>
  <c r="M165" i="31"/>
  <c r="O165" i="31"/>
  <c r="Q165" i="31"/>
  <c r="R165" i="31"/>
  <c r="F165" i="31"/>
  <c r="G165" i="31"/>
  <c r="H165" i="31"/>
  <c r="I165" i="31"/>
  <c r="N165" i="31"/>
  <c r="P165" i="31"/>
  <c r="B166" i="31"/>
  <c r="C166" i="31"/>
  <c r="D166" i="31"/>
  <c r="E166" i="31"/>
  <c r="F166" i="31"/>
  <c r="G166" i="31"/>
  <c r="H166" i="31"/>
  <c r="I166" i="31"/>
  <c r="N166" i="31"/>
  <c r="M166" i="31"/>
  <c r="O166" i="31"/>
  <c r="Q166" i="31"/>
  <c r="R166" i="31"/>
  <c r="P166" i="31"/>
  <c r="B167" i="31"/>
  <c r="C167" i="31"/>
  <c r="D167" i="31"/>
  <c r="E167" i="31"/>
  <c r="F167" i="31"/>
  <c r="G167" i="31"/>
  <c r="H167" i="31"/>
  <c r="I167" i="31"/>
  <c r="M167" i="31"/>
  <c r="O167" i="31"/>
  <c r="Q167" i="31"/>
  <c r="R167" i="31"/>
  <c r="N167" i="31"/>
  <c r="P167" i="31"/>
  <c r="B168" i="31"/>
  <c r="C168" i="31"/>
  <c r="D168" i="31"/>
  <c r="E168" i="31"/>
  <c r="F168" i="31"/>
  <c r="G168" i="31"/>
  <c r="H168" i="31"/>
  <c r="I168" i="31"/>
  <c r="M168" i="31"/>
  <c r="N168" i="31"/>
  <c r="O168" i="31"/>
  <c r="Q168" i="31"/>
  <c r="R168" i="31"/>
  <c r="P168" i="31"/>
  <c r="B169" i="31"/>
  <c r="C169" i="31"/>
  <c r="D169" i="31"/>
  <c r="E169" i="31"/>
  <c r="M169" i="31"/>
  <c r="O169" i="31"/>
  <c r="Q169" i="31"/>
  <c r="R169" i="31"/>
  <c r="F169" i="31"/>
  <c r="G169" i="31"/>
  <c r="H169" i="31"/>
  <c r="I169" i="31"/>
  <c r="N169" i="31"/>
  <c r="P169" i="31"/>
  <c r="B170" i="31"/>
  <c r="C170" i="31"/>
  <c r="D170" i="31"/>
  <c r="E170" i="31"/>
  <c r="F170" i="31"/>
  <c r="G170" i="31"/>
  <c r="H170" i="31"/>
  <c r="I170" i="31"/>
  <c r="N170" i="31"/>
  <c r="M170" i="31"/>
  <c r="O170" i="31"/>
  <c r="Q170" i="31"/>
  <c r="R170" i="31"/>
  <c r="P170" i="31"/>
  <c r="B171" i="31"/>
  <c r="C171" i="31"/>
  <c r="D171" i="31"/>
  <c r="E171" i="31"/>
  <c r="F171" i="31"/>
  <c r="G171" i="31"/>
  <c r="H171" i="31"/>
  <c r="I171" i="31"/>
  <c r="N171" i="31"/>
  <c r="M171" i="31"/>
  <c r="O171" i="31"/>
  <c r="Q171" i="31"/>
  <c r="R171" i="31"/>
  <c r="P171" i="31"/>
  <c r="B172" i="31"/>
  <c r="C172" i="31"/>
  <c r="D172" i="31"/>
  <c r="E172" i="31"/>
  <c r="F172" i="31"/>
  <c r="G172" i="31"/>
  <c r="H172" i="31"/>
  <c r="I172" i="31"/>
  <c r="M172" i="31"/>
  <c r="N172" i="31"/>
  <c r="O172" i="31"/>
  <c r="Q172" i="31"/>
  <c r="R172" i="31"/>
  <c r="P172" i="31"/>
  <c r="B173" i="31"/>
  <c r="C173" i="31"/>
  <c r="D173" i="31"/>
  <c r="E173" i="31"/>
  <c r="M173" i="31"/>
  <c r="O173" i="31"/>
  <c r="Q173" i="31"/>
  <c r="R173" i="31"/>
  <c r="F173" i="31"/>
  <c r="G173" i="31"/>
  <c r="H173" i="31"/>
  <c r="I173" i="31"/>
  <c r="N173" i="31"/>
  <c r="P173" i="31"/>
  <c r="B174" i="31"/>
  <c r="C174" i="31"/>
  <c r="D174" i="31"/>
  <c r="E174" i="31"/>
  <c r="F174" i="31"/>
  <c r="G174" i="31"/>
  <c r="H174" i="31"/>
  <c r="I174" i="31"/>
  <c r="N174" i="31"/>
  <c r="M174" i="31"/>
  <c r="O174" i="31"/>
  <c r="Q174" i="31"/>
  <c r="R174" i="31"/>
  <c r="P174" i="31"/>
  <c r="B175" i="31"/>
  <c r="C175" i="31"/>
  <c r="D175" i="31"/>
  <c r="E175" i="31"/>
  <c r="F175" i="31"/>
  <c r="G175" i="31"/>
  <c r="H175" i="31"/>
  <c r="I175" i="31"/>
  <c r="N175" i="31"/>
  <c r="M175" i="31"/>
  <c r="O175" i="31"/>
  <c r="Q175" i="31"/>
  <c r="R175" i="31"/>
  <c r="P175" i="31"/>
  <c r="B176" i="31"/>
  <c r="C176" i="31"/>
  <c r="D176" i="31"/>
  <c r="E176" i="31"/>
  <c r="F176" i="31"/>
  <c r="G176" i="31"/>
  <c r="H176" i="31"/>
  <c r="I176" i="31"/>
  <c r="M176" i="31"/>
  <c r="N176" i="31"/>
  <c r="O176" i="31"/>
  <c r="Q176" i="31"/>
  <c r="R176" i="31"/>
  <c r="P176" i="31"/>
  <c r="B177" i="31"/>
  <c r="C177" i="31"/>
  <c r="D177" i="31"/>
  <c r="E177" i="31"/>
  <c r="M177" i="31"/>
  <c r="O177" i="31"/>
  <c r="F177" i="31"/>
  <c r="G177" i="31"/>
  <c r="H177" i="31"/>
  <c r="I177" i="31"/>
  <c r="N177" i="31"/>
  <c r="P177" i="31"/>
  <c r="Q177" i="31"/>
  <c r="R177" i="31"/>
  <c r="B178" i="31"/>
  <c r="C178" i="31"/>
  <c r="D178" i="31"/>
  <c r="E178" i="31"/>
  <c r="F178" i="31"/>
  <c r="G178" i="31"/>
  <c r="H178" i="31"/>
  <c r="I178" i="31"/>
  <c r="N178" i="31"/>
  <c r="M178" i="31"/>
  <c r="O178" i="31"/>
  <c r="Q178" i="31"/>
  <c r="R178" i="31"/>
  <c r="P178" i="31"/>
  <c r="B179" i="31"/>
  <c r="C179" i="31"/>
  <c r="D179" i="31"/>
  <c r="E179" i="31"/>
  <c r="F179" i="31"/>
  <c r="G179" i="31"/>
  <c r="H179" i="31"/>
  <c r="I179" i="31"/>
  <c r="N179" i="31"/>
  <c r="M179" i="31"/>
  <c r="O179" i="31"/>
  <c r="Q179" i="31"/>
  <c r="R179" i="31"/>
  <c r="P179" i="31"/>
  <c r="B180" i="31"/>
  <c r="C180" i="31"/>
  <c r="D180" i="31"/>
  <c r="E180" i="31"/>
  <c r="F180" i="31"/>
  <c r="G180" i="31"/>
  <c r="H180" i="31"/>
  <c r="I180" i="31"/>
  <c r="M180" i="31"/>
  <c r="N180" i="31"/>
  <c r="O180" i="31"/>
  <c r="Q180" i="31"/>
  <c r="R180" i="31"/>
  <c r="P180" i="31"/>
  <c r="B181" i="31"/>
  <c r="C181" i="31"/>
  <c r="D181" i="31"/>
  <c r="E181" i="31"/>
  <c r="M181" i="31"/>
  <c r="O181" i="31"/>
  <c r="Q181" i="31"/>
  <c r="R181" i="31"/>
  <c r="F181" i="31"/>
  <c r="G181" i="31"/>
  <c r="H181" i="31"/>
  <c r="I181" i="31"/>
  <c r="N181" i="31"/>
  <c r="P181" i="31"/>
  <c r="B182" i="31"/>
  <c r="C182" i="31"/>
  <c r="D182" i="31"/>
  <c r="E182" i="31"/>
  <c r="F182" i="31"/>
  <c r="G182" i="31"/>
  <c r="H182" i="31"/>
  <c r="I182" i="31"/>
  <c r="N182" i="31"/>
  <c r="M182" i="31"/>
  <c r="O182" i="31"/>
  <c r="Q182" i="31"/>
  <c r="R182" i="31"/>
  <c r="P182" i="31"/>
  <c r="B183" i="31"/>
  <c r="C183" i="31"/>
  <c r="D183" i="31"/>
  <c r="E183" i="31"/>
  <c r="F183" i="31"/>
  <c r="G183" i="31"/>
  <c r="H183" i="31"/>
  <c r="I183" i="31"/>
  <c r="N183" i="31"/>
  <c r="M183" i="31"/>
  <c r="O183" i="31"/>
  <c r="Q183" i="31"/>
  <c r="R183" i="31"/>
  <c r="P183" i="31"/>
  <c r="B184" i="31"/>
  <c r="C184" i="31"/>
  <c r="D184" i="31"/>
  <c r="E184" i="31"/>
  <c r="F184" i="31"/>
  <c r="G184" i="31"/>
  <c r="H184" i="31"/>
  <c r="I184" i="31"/>
  <c r="M184" i="31"/>
  <c r="N184" i="31"/>
  <c r="O184" i="31"/>
  <c r="Q184" i="31"/>
  <c r="R184" i="31"/>
  <c r="P184" i="31"/>
  <c r="B185" i="31"/>
  <c r="C185" i="31"/>
  <c r="D185" i="31"/>
  <c r="E185" i="31"/>
  <c r="M185" i="31"/>
  <c r="O185" i="31"/>
  <c r="Q185" i="31"/>
  <c r="R185" i="31"/>
  <c r="F185" i="31"/>
  <c r="G185" i="31"/>
  <c r="H185" i="31"/>
  <c r="I185" i="31"/>
  <c r="N185" i="31"/>
  <c r="P185" i="31"/>
  <c r="B186" i="31"/>
  <c r="C186" i="31"/>
  <c r="D186" i="31"/>
  <c r="E186" i="31"/>
  <c r="F186" i="31"/>
  <c r="G186" i="31"/>
  <c r="H186" i="31"/>
  <c r="I186" i="31"/>
  <c r="N186" i="31"/>
  <c r="M186" i="31"/>
  <c r="O186" i="31"/>
  <c r="Q186" i="31"/>
  <c r="R186" i="31"/>
  <c r="P186" i="31"/>
  <c r="B187" i="31"/>
  <c r="C187" i="31"/>
  <c r="D187" i="31"/>
  <c r="E187" i="31"/>
  <c r="F187" i="31"/>
  <c r="G187" i="31"/>
  <c r="H187" i="31"/>
  <c r="I187" i="31"/>
  <c r="N187" i="31"/>
  <c r="M187" i="31"/>
  <c r="O187" i="31"/>
  <c r="Q187" i="31"/>
  <c r="R187" i="31"/>
  <c r="P187" i="31"/>
  <c r="B188" i="31"/>
  <c r="C188" i="31"/>
  <c r="D188" i="31"/>
  <c r="E188" i="31"/>
  <c r="F188" i="31"/>
  <c r="G188" i="31"/>
  <c r="H188" i="31"/>
  <c r="I188" i="31"/>
  <c r="M188" i="31"/>
  <c r="N188" i="31"/>
  <c r="O188" i="31"/>
  <c r="Q188" i="31"/>
  <c r="R188" i="31"/>
  <c r="P188" i="31"/>
  <c r="B189" i="31"/>
  <c r="C189" i="31"/>
  <c r="D189" i="31"/>
  <c r="E189" i="31"/>
  <c r="M189" i="31"/>
  <c r="O189" i="31"/>
  <c r="Q189" i="31"/>
  <c r="R189" i="31"/>
  <c r="F189" i="31"/>
  <c r="G189" i="31"/>
  <c r="H189" i="31"/>
  <c r="I189" i="31"/>
  <c r="N189" i="31"/>
  <c r="P189" i="31"/>
  <c r="B190" i="31"/>
  <c r="C190" i="31"/>
  <c r="D190" i="31"/>
  <c r="E190" i="31"/>
  <c r="F190" i="31"/>
  <c r="G190" i="31"/>
  <c r="H190" i="31"/>
  <c r="I190" i="31"/>
  <c r="N190" i="31"/>
  <c r="M190" i="31"/>
  <c r="O190" i="31"/>
  <c r="Q190" i="31"/>
  <c r="R190" i="31"/>
  <c r="P190" i="31"/>
  <c r="B191" i="31"/>
  <c r="C191" i="31"/>
  <c r="D191" i="31"/>
  <c r="E191" i="31"/>
  <c r="F191" i="31"/>
  <c r="G191" i="31"/>
  <c r="H191" i="31"/>
  <c r="I191" i="31"/>
  <c r="N191" i="31"/>
  <c r="M191" i="31"/>
  <c r="O191" i="31"/>
  <c r="Q191" i="31"/>
  <c r="R191" i="31"/>
  <c r="P191" i="31"/>
  <c r="B192" i="31"/>
  <c r="C192" i="31"/>
  <c r="D192" i="31"/>
  <c r="E192" i="31"/>
  <c r="F192" i="31"/>
  <c r="G192" i="31"/>
  <c r="H192" i="31"/>
  <c r="I192" i="31"/>
  <c r="M192" i="31"/>
  <c r="N192" i="31"/>
  <c r="O192" i="31"/>
  <c r="Q192" i="31"/>
  <c r="R192" i="31"/>
  <c r="P192" i="31"/>
  <c r="B193" i="31"/>
  <c r="C193" i="31"/>
  <c r="D193" i="31"/>
  <c r="E193" i="31"/>
  <c r="M193" i="31"/>
  <c r="O193" i="31"/>
  <c r="F193" i="31"/>
  <c r="G193" i="31"/>
  <c r="H193" i="31"/>
  <c r="I193" i="31"/>
  <c r="N193" i="31"/>
  <c r="P193" i="31"/>
  <c r="Q193" i="31"/>
  <c r="R193" i="31"/>
  <c r="B194" i="31"/>
  <c r="C194" i="31"/>
  <c r="D194" i="31"/>
  <c r="E194" i="31"/>
  <c r="F194" i="31"/>
  <c r="G194" i="31"/>
  <c r="H194" i="31"/>
  <c r="I194" i="31"/>
  <c r="N194" i="31"/>
  <c r="M194" i="31"/>
  <c r="O194" i="31"/>
  <c r="Q194" i="31"/>
  <c r="R194" i="31"/>
  <c r="P194" i="31"/>
  <c r="B195" i="31"/>
  <c r="C195" i="31"/>
  <c r="D195" i="31"/>
  <c r="E195" i="31"/>
  <c r="F195" i="31"/>
  <c r="G195" i="31"/>
  <c r="H195" i="31"/>
  <c r="I195" i="31"/>
  <c r="N195" i="31"/>
  <c r="M195" i="31"/>
  <c r="O195" i="31"/>
  <c r="Q195" i="31"/>
  <c r="R195" i="31"/>
  <c r="P195" i="31"/>
  <c r="B196" i="31"/>
  <c r="C196" i="31"/>
  <c r="D196" i="31"/>
  <c r="E196" i="31"/>
  <c r="F196" i="31"/>
  <c r="G196" i="31"/>
  <c r="H196" i="31"/>
  <c r="I196" i="31"/>
  <c r="M196" i="31"/>
  <c r="N196" i="31"/>
  <c r="O196" i="31"/>
  <c r="Q196" i="31"/>
  <c r="R196" i="31"/>
  <c r="P196" i="31"/>
  <c r="B197" i="31"/>
  <c r="C197" i="31"/>
  <c r="D197" i="31"/>
  <c r="E197" i="31"/>
  <c r="M197" i="31"/>
  <c r="O197" i="31"/>
  <c r="Q197" i="31"/>
  <c r="R197" i="31"/>
  <c r="F197" i="31"/>
  <c r="G197" i="31"/>
  <c r="H197" i="31"/>
  <c r="I197" i="31"/>
  <c r="N197" i="31"/>
  <c r="P197" i="31"/>
  <c r="B198" i="31"/>
  <c r="C198" i="31"/>
  <c r="D198" i="31"/>
  <c r="E198" i="31"/>
  <c r="F198" i="31"/>
  <c r="G198" i="31"/>
  <c r="H198" i="31"/>
  <c r="I198" i="31"/>
  <c r="M198" i="31"/>
  <c r="O198" i="31"/>
  <c r="Q198" i="31"/>
  <c r="R198" i="31"/>
  <c r="N198" i="31"/>
  <c r="P198" i="31"/>
  <c r="B199" i="31"/>
  <c r="C199" i="31"/>
  <c r="D199" i="31"/>
  <c r="E199" i="31"/>
  <c r="F199" i="31"/>
  <c r="G199" i="31"/>
  <c r="H199" i="31"/>
  <c r="I199" i="31"/>
  <c r="N199" i="31"/>
  <c r="M199" i="31"/>
  <c r="O199" i="31"/>
  <c r="Q199" i="31"/>
  <c r="R199" i="31"/>
  <c r="P199" i="31"/>
  <c r="B200" i="31"/>
  <c r="C200" i="31"/>
  <c r="D200" i="31"/>
  <c r="E200" i="31"/>
  <c r="F200" i="31"/>
  <c r="G200" i="31"/>
  <c r="H200" i="31"/>
  <c r="I200" i="31"/>
  <c r="M200" i="31"/>
  <c r="N200" i="31"/>
  <c r="O200" i="31"/>
  <c r="Q200" i="31"/>
  <c r="R200" i="31"/>
  <c r="P200" i="31"/>
  <c r="B201" i="31"/>
  <c r="C201" i="31"/>
  <c r="D201" i="31"/>
  <c r="E201" i="31"/>
  <c r="M201" i="31"/>
  <c r="O201" i="31"/>
  <c r="Q201" i="31"/>
  <c r="R201" i="31"/>
  <c r="F201" i="31"/>
  <c r="G201" i="31"/>
  <c r="H201" i="31"/>
  <c r="I201" i="31"/>
  <c r="N201" i="31"/>
  <c r="P201" i="31"/>
  <c r="B202" i="31"/>
  <c r="C202" i="31"/>
  <c r="D202" i="31"/>
  <c r="E202" i="31"/>
  <c r="F202" i="31"/>
  <c r="G202" i="31"/>
  <c r="H202" i="31"/>
  <c r="I202" i="31"/>
  <c r="M202" i="31"/>
  <c r="O202" i="31"/>
  <c r="Q202" i="31"/>
  <c r="R202" i="31"/>
  <c r="N202" i="31"/>
  <c r="P202" i="31"/>
  <c r="B203" i="31"/>
  <c r="C203" i="31"/>
  <c r="D203" i="31"/>
  <c r="E203" i="31"/>
  <c r="F203" i="31"/>
  <c r="G203" i="31"/>
  <c r="H203" i="31"/>
  <c r="I203" i="31"/>
  <c r="N203" i="31"/>
  <c r="M203" i="31"/>
  <c r="O203" i="31"/>
  <c r="Q203" i="31"/>
  <c r="R203" i="31"/>
  <c r="P203" i="31"/>
  <c r="B204" i="31"/>
  <c r="C204" i="31"/>
  <c r="D204" i="31"/>
  <c r="E204" i="31"/>
  <c r="F204" i="31"/>
  <c r="G204" i="31"/>
  <c r="H204" i="31"/>
  <c r="I204" i="31"/>
  <c r="M204" i="31"/>
  <c r="N204" i="31"/>
  <c r="O204" i="31"/>
  <c r="P204" i="31"/>
  <c r="Q204" i="31"/>
  <c r="R204" i="31"/>
  <c r="B205" i="31"/>
  <c r="C205" i="31"/>
  <c r="D205" i="31"/>
  <c r="E205" i="31"/>
  <c r="M205" i="31"/>
  <c r="O205" i="31"/>
  <c r="Q205" i="31"/>
  <c r="R205" i="31"/>
  <c r="F205" i="31"/>
  <c r="G205" i="31"/>
  <c r="H205" i="31"/>
  <c r="I205" i="31"/>
  <c r="N205" i="31"/>
  <c r="P205" i="31"/>
  <c r="B206" i="31"/>
  <c r="C206" i="31"/>
  <c r="D206" i="31"/>
  <c r="E206" i="31"/>
  <c r="F206" i="31"/>
  <c r="G206" i="31"/>
  <c r="H206" i="31"/>
  <c r="I206" i="31"/>
  <c r="M206" i="31"/>
  <c r="O206" i="31"/>
  <c r="Q206" i="31"/>
  <c r="R206" i="31"/>
  <c r="N206" i="31"/>
  <c r="P206" i="31"/>
  <c r="B207" i="31"/>
  <c r="C207" i="31"/>
  <c r="D207" i="31"/>
  <c r="E207" i="31"/>
  <c r="F207" i="31"/>
  <c r="G207" i="31"/>
  <c r="H207" i="31"/>
  <c r="I207" i="31"/>
  <c r="N207" i="31"/>
  <c r="M207" i="31"/>
  <c r="O207" i="31"/>
  <c r="Q207" i="31"/>
  <c r="R207" i="31"/>
  <c r="P207" i="31"/>
  <c r="B208" i="31"/>
  <c r="C208" i="31"/>
  <c r="D208" i="31"/>
  <c r="E208" i="31"/>
  <c r="F208" i="31"/>
  <c r="G208" i="31"/>
  <c r="H208" i="31"/>
  <c r="I208" i="31"/>
  <c r="M208" i="31"/>
  <c r="N208" i="31"/>
  <c r="O208" i="31"/>
  <c r="P208" i="31"/>
  <c r="Q208" i="31"/>
  <c r="R208" i="31"/>
  <c r="B209" i="31"/>
  <c r="C209" i="31"/>
  <c r="D209" i="31"/>
  <c r="E209" i="31"/>
  <c r="M209" i="31"/>
  <c r="F209" i="31"/>
  <c r="G209" i="31"/>
  <c r="H209" i="31"/>
  <c r="I209" i="31"/>
  <c r="N209" i="31"/>
  <c r="O209" i="31"/>
  <c r="P209" i="31"/>
  <c r="Q209" i="31"/>
  <c r="R209" i="31"/>
  <c r="B210" i="31"/>
  <c r="C210" i="31"/>
  <c r="D210" i="31"/>
  <c r="E210" i="31"/>
  <c r="F210" i="31"/>
  <c r="G210" i="31"/>
  <c r="H210" i="31"/>
  <c r="I210" i="31"/>
  <c r="M210" i="31"/>
  <c r="O210" i="31"/>
  <c r="Q210" i="31"/>
  <c r="R210" i="31"/>
  <c r="N210" i="31"/>
  <c r="P210" i="31"/>
  <c r="B211" i="31"/>
  <c r="C211" i="31"/>
  <c r="D211" i="31"/>
  <c r="E211" i="31"/>
  <c r="F211" i="31"/>
  <c r="G211" i="31"/>
  <c r="H211" i="31"/>
  <c r="I211" i="31"/>
  <c r="N211" i="31"/>
  <c r="M211" i="31"/>
  <c r="O211" i="31"/>
  <c r="Q211" i="31"/>
  <c r="R211" i="31"/>
  <c r="P211" i="31"/>
  <c r="B212" i="31"/>
  <c r="C212" i="31"/>
  <c r="D212" i="31"/>
  <c r="E212" i="31"/>
  <c r="F212" i="31"/>
  <c r="G212" i="31"/>
  <c r="H212" i="31"/>
  <c r="I212" i="31"/>
  <c r="M212" i="31"/>
  <c r="O212" i="31"/>
  <c r="Q212" i="31"/>
  <c r="R212" i="31"/>
  <c r="N212" i="31"/>
  <c r="P212" i="31"/>
  <c r="B213" i="31"/>
  <c r="C213" i="31"/>
  <c r="D213" i="31"/>
  <c r="E213" i="31"/>
  <c r="M213" i="31"/>
  <c r="O213" i="31"/>
  <c r="Q213" i="31"/>
  <c r="R213" i="31"/>
  <c r="F213" i="31"/>
  <c r="G213" i="31"/>
  <c r="H213" i="31"/>
  <c r="I213" i="31"/>
  <c r="N213" i="31"/>
  <c r="P213" i="31"/>
  <c r="B214" i="31"/>
  <c r="C214" i="31"/>
  <c r="D214" i="31"/>
  <c r="E214" i="31"/>
  <c r="F214" i="31"/>
  <c r="G214" i="31"/>
  <c r="H214" i="31"/>
  <c r="I214" i="31"/>
  <c r="M214" i="31"/>
  <c r="O214" i="31"/>
  <c r="Q214" i="31"/>
  <c r="R214" i="31"/>
  <c r="N214" i="31"/>
  <c r="P214" i="31"/>
  <c r="B215" i="31"/>
  <c r="C215" i="31"/>
  <c r="D215" i="31"/>
  <c r="E215" i="31"/>
  <c r="F215" i="31"/>
  <c r="G215" i="31"/>
  <c r="H215" i="31"/>
  <c r="I215" i="31"/>
  <c r="N215" i="31"/>
  <c r="M215" i="31"/>
  <c r="O215" i="31"/>
  <c r="Q215" i="31"/>
  <c r="R215" i="31"/>
  <c r="P215" i="31"/>
  <c r="B216" i="31"/>
  <c r="C216" i="31"/>
  <c r="D216" i="31"/>
  <c r="E216" i="31"/>
  <c r="F216" i="31"/>
  <c r="G216" i="31"/>
  <c r="H216" i="31"/>
  <c r="I216" i="31"/>
  <c r="M216" i="31"/>
  <c r="O216" i="31"/>
  <c r="Q216" i="31"/>
  <c r="R216" i="31"/>
  <c r="N216" i="31"/>
  <c r="P216" i="31"/>
  <c r="B217" i="31"/>
  <c r="C217" i="31"/>
  <c r="D217" i="31"/>
  <c r="E217" i="31"/>
  <c r="M217" i="31"/>
  <c r="O217" i="31"/>
  <c r="Q217" i="31"/>
  <c r="R217" i="31"/>
  <c r="F217" i="31"/>
  <c r="G217" i="31"/>
  <c r="H217" i="31"/>
  <c r="I217" i="31"/>
  <c r="N217" i="31"/>
  <c r="P217" i="31"/>
  <c r="B218" i="31"/>
  <c r="C218" i="31"/>
  <c r="D218" i="31"/>
  <c r="E218" i="31"/>
  <c r="F218" i="31"/>
  <c r="G218" i="31"/>
  <c r="H218" i="31"/>
  <c r="I218" i="31"/>
  <c r="M218" i="31"/>
  <c r="O218" i="31"/>
  <c r="Q218" i="31"/>
  <c r="R218" i="31"/>
  <c r="N218" i="31"/>
  <c r="P218" i="31"/>
  <c r="B219" i="31"/>
  <c r="C219" i="31"/>
  <c r="D219" i="31"/>
  <c r="E219" i="31"/>
  <c r="M219" i="31"/>
  <c r="O219" i="31"/>
  <c r="Q219" i="31"/>
  <c r="R219" i="31"/>
  <c r="F219" i="31"/>
  <c r="G219" i="31"/>
  <c r="H219" i="31"/>
  <c r="I219" i="31"/>
  <c r="N219" i="31"/>
  <c r="P219" i="31"/>
  <c r="B220" i="31"/>
  <c r="C220" i="31"/>
  <c r="D220" i="31"/>
  <c r="E220" i="31"/>
  <c r="F220" i="31"/>
  <c r="G220" i="31"/>
  <c r="H220" i="31"/>
  <c r="I220" i="31"/>
  <c r="M220" i="31"/>
  <c r="O220" i="31"/>
  <c r="Q220" i="31"/>
  <c r="R220" i="31"/>
  <c r="N220" i="31"/>
  <c r="P220" i="31"/>
  <c r="B221" i="31"/>
  <c r="C221" i="31"/>
  <c r="D221" i="31"/>
  <c r="E221" i="31"/>
  <c r="M221" i="31"/>
  <c r="F221" i="31"/>
  <c r="G221" i="31"/>
  <c r="H221" i="31"/>
  <c r="I221" i="31"/>
  <c r="N221" i="31"/>
  <c r="O221" i="31"/>
  <c r="Q221" i="31"/>
  <c r="R221" i="31"/>
  <c r="P221" i="31"/>
  <c r="B222" i="31"/>
  <c r="C222" i="31"/>
  <c r="D222" i="31"/>
  <c r="E222" i="31"/>
  <c r="F222" i="31"/>
  <c r="G222" i="31"/>
  <c r="H222" i="31"/>
  <c r="I222" i="31"/>
  <c r="M222" i="31"/>
  <c r="N222" i="31"/>
  <c r="O222" i="31"/>
  <c r="P222" i="31"/>
  <c r="Q222" i="31"/>
  <c r="R222" i="31"/>
  <c r="B223" i="31"/>
  <c r="C223" i="31"/>
  <c r="D223" i="31"/>
  <c r="E223" i="31"/>
  <c r="F223" i="31"/>
  <c r="G223" i="31"/>
  <c r="H223" i="31"/>
  <c r="I223" i="31"/>
  <c r="N223" i="31"/>
  <c r="M223" i="31"/>
  <c r="O223" i="31"/>
  <c r="P223" i="31"/>
  <c r="Q223" i="31"/>
  <c r="R223" i="31"/>
  <c r="B224" i="31"/>
  <c r="C224" i="31"/>
  <c r="D224" i="31"/>
  <c r="E224" i="31"/>
  <c r="F224" i="31"/>
  <c r="G224" i="31"/>
  <c r="H224" i="31"/>
  <c r="I224" i="31"/>
  <c r="M224" i="31"/>
  <c r="O224" i="31"/>
  <c r="Q224" i="31"/>
  <c r="R224" i="31"/>
  <c r="N224" i="31"/>
  <c r="P224" i="31"/>
  <c r="B225" i="31"/>
  <c r="C225" i="31"/>
  <c r="D225" i="31"/>
  <c r="E225" i="31"/>
  <c r="M225" i="31"/>
  <c r="F225" i="31"/>
  <c r="G225" i="31"/>
  <c r="H225" i="31"/>
  <c r="I225" i="31"/>
  <c r="N225" i="31"/>
  <c r="O225" i="31"/>
  <c r="Q225" i="31"/>
  <c r="R225" i="31"/>
  <c r="P225" i="31"/>
  <c r="B226" i="31"/>
  <c r="C226" i="31"/>
  <c r="D226" i="31"/>
  <c r="E226" i="31"/>
  <c r="F226" i="31"/>
  <c r="G226" i="31"/>
  <c r="H226" i="31"/>
  <c r="I226" i="31"/>
  <c r="M226" i="31"/>
  <c r="N226" i="31"/>
  <c r="O226" i="31"/>
  <c r="P226" i="31"/>
  <c r="Q226" i="31"/>
  <c r="R226" i="31"/>
  <c r="B227" i="31"/>
  <c r="C227" i="31"/>
  <c r="D227" i="31"/>
  <c r="E227" i="31"/>
  <c r="F227" i="31"/>
  <c r="G227" i="31"/>
  <c r="H227" i="31"/>
  <c r="I227" i="31"/>
  <c r="N227" i="31"/>
  <c r="M227" i="31"/>
  <c r="O227" i="31"/>
  <c r="P227" i="31"/>
  <c r="Q227" i="31"/>
  <c r="R227" i="31"/>
  <c r="B228" i="31"/>
  <c r="C228" i="31"/>
  <c r="D228" i="31"/>
  <c r="E228" i="31"/>
  <c r="F228" i="31"/>
  <c r="G228" i="31"/>
  <c r="H228" i="31"/>
  <c r="I228" i="31"/>
  <c r="M228" i="31"/>
  <c r="O228" i="31"/>
  <c r="Q228" i="31"/>
  <c r="R228" i="31"/>
  <c r="N228" i="31"/>
  <c r="P228" i="31"/>
  <c r="B229" i="31"/>
  <c r="C229" i="31"/>
  <c r="D229" i="31"/>
  <c r="E229" i="31"/>
  <c r="M229" i="31"/>
  <c r="O229" i="31"/>
  <c r="Q229" i="31"/>
  <c r="R229" i="31"/>
  <c r="F229" i="31"/>
  <c r="G229" i="31"/>
  <c r="H229" i="31"/>
  <c r="I229" i="31"/>
  <c r="N229" i="31"/>
  <c r="P229" i="31"/>
  <c r="B230" i="31"/>
  <c r="C230" i="31"/>
  <c r="D230" i="31"/>
  <c r="E230" i="31"/>
  <c r="F230" i="31"/>
  <c r="G230" i="31"/>
  <c r="H230" i="31"/>
  <c r="I230" i="31"/>
  <c r="M230" i="31"/>
  <c r="N230" i="31"/>
  <c r="O230" i="31"/>
  <c r="P230" i="31"/>
  <c r="Q230" i="31"/>
  <c r="R230" i="31"/>
  <c r="B231" i="31"/>
  <c r="C231" i="31"/>
  <c r="D231" i="31"/>
  <c r="E231" i="31"/>
  <c r="F231" i="31"/>
  <c r="G231" i="31"/>
  <c r="H231" i="31"/>
  <c r="I231" i="31"/>
  <c r="N231" i="31"/>
  <c r="M231" i="31"/>
  <c r="O231" i="31"/>
  <c r="P231" i="31"/>
  <c r="Q231" i="31"/>
  <c r="R231" i="31"/>
  <c r="B232" i="31"/>
  <c r="C232" i="31"/>
  <c r="D232" i="31"/>
  <c r="E232" i="31"/>
  <c r="F232" i="31"/>
  <c r="G232" i="31"/>
  <c r="H232" i="31"/>
  <c r="I232" i="31"/>
  <c r="M232" i="31"/>
  <c r="O232" i="31"/>
  <c r="Q232" i="31"/>
  <c r="R232" i="31"/>
  <c r="N232" i="31"/>
  <c r="P232" i="31"/>
  <c r="B233" i="31"/>
  <c r="C233" i="31"/>
  <c r="D233" i="31"/>
  <c r="E233" i="31"/>
  <c r="M233" i="31"/>
  <c r="O233" i="31"/>
  <c r="Q233" i="31"/>
  <c r="R233" i="31"/>
  <c r="F233" i="31"/>
  <c r="G233" i="31"/>
  <c r="H233" i="31"/>
  <c r="I233" i="31"/>
  <c r="N233" i="31"/>
  <c r="P233" i="31"/>
  <c r="B234" i="31"/>
  <c r="C234" i="31"/>
  <c r="D234" i="31"/>
  <c r="E234" i="31"/>
  <c r="F234" i="31"/>
  <c r="G234" i="31"/>
  <c r="H234" i="31"/>
  <c r="I234" i="31"/>
  <c r="M234" i="31"/>
  <c r="N234" i="31"/>
  <c r="O234" i="31"/>
  <c r="P234" i="31"/>
  <c r="Q234" i="31"/>
  <c r="R234" i="31"/>
  <c r="B235" i="31"/>
  <c r="C235" i="31"/>
  <c r="D235" i="31"/>
  <c r="E235" i="31"/>
  <c r="F235" i="31"/>
  <c r="G235" i="31"/>
  <c r="H235" i="31"/>
  <c r="I235" i="31"/>
  <c r="N235" i="31"/>
  <c r="M235" i="31"/>
  <c r="O235" i="31"/>
  <c r="P235" i="31"/>
  <c r="Q235" i="31"/>
  <c r="R235" i="31"/>
  <c r="B236" i="31"/>
  <c r="C236" i="31"/>
  <c r="D236" i="31"/>
  <c r="E236" i="31"/>
  <c r="F236" i="31"/>
  <c r="G236" i="31"/>
  <c r="H236" i="31"/>
  <c r="I236" i="31"/>
  <c r="M236" i="31"/>
  <c r="O236" i="31"/>
  <c r="Q236" i="31"/>
  <c r="R236" i="31"/>
  <c r="N236" i="31"/>
  <c r="P236" i="31"/>
  <c r="B237" i="31"/>
  <c r="C237" i="31"/>
  <c r="D237" i="31"/>
  <c r="E237" i="31"/>
  <c r="M237" i="31"/>
  <c r="O237" i="31"/>
  <c r="Q237" i="31"/>
  <c r="R237" i="31"/>
  <c r="F237" i="31"/>
  <c r="G237" i="31"/>
  <c r="H237" i="31"/>
  <c r="I237" i="31"/>
  <c r="N237" i="31"/>
  <c r="P237" i="31"/>
  <c r="B238" i="31"/>
  <c r="C238" i="31"/>
  <c r="D238" i="31"/>
  <c r="E238" i="31"/>
  <c r="F238" i="31"/>
  <c r="G238" i="31"/>
  <c r="H238" i="31"/>
  <c r="I238" i="31"/>
  <c r="M238" i="31"/>
  <c r="N238" i="31"/>
  <c r="O238" i="31"/>
  <c r="P238" i="31"/>
  <c r="Q238" i="31"/>
  <c r="R238" i="31"/>
  <c r="B239" i="31"/>
  <c r="C239" i="31"/>
  <c r="D239" i="31"/>
  <c r="E239" i="31"/>
  <c r="M239" i="31"/>
  <c r="O239" i="31"/>
  <c r="Q239" i="31"/>
  <c r="R239" i="31"/>
  <c r="F239" i="31"/>
  <c r="G239" i="31"/>
  <c r="H239" i="31"/>
  <c r="I239" i="31"/>
  <c r="N239" i="31"/>
  <c r="P239" i="31"/>
  <c r="B240" i="31"/>
  <c r="C240" i="31"/>
  <c r="D240" i="31"/>
  <c r="E240" i="31"/>
  <c r="F240" i="31"/>
  <c r="G240" i="31"/>
  <c r="H240" i="31"/>
  <c r="I240" i="31"/>
  <c r="M240" i="31"/>
  <c r="O240" i="31"/>
  <c r="Q240" i="31"/>
  <c r="R240" i="31"/>
  <c r="N240" i="31"/>
  <c r="P240" i="31"/>
  <c r="B241" i="31"/>
  <c r="C241" i="31"/>
  <c r="D241" i="31"/>
  <c r="E241" i="31"/>
  <c r="M241" i="31"/>
  <c r="F241" i="31"/>
  <c r="G241" i="31"/>
  <c r="H241" i="31"/>
  <c r="I241" i="31"/>
  <c r="N241" i="31"/>
  <c r="O241" i="31"/>
  <c r="Q241" i="31"/>
  <c r="R241" i="31"/>
  <c r="P241" i="31"/>
  <c r="B242" i="31"/>
  <c r="C242" i="31"/>
  <c r="D242" i="31"/>
  <c r="E242" i="31"/>
  <c r="F242" i="31"/>
  <c r="G242" i="31"/>
  <c r="H242" i="31"/>
  <c r="I242" i="31"/>
  <c r="M242" i="31"/>
  <c r="N242" i="31"/>
  <c r="O242" i="31"/>
  <c r="P242" i="31"/>
  <c r="Q242" i="31"/>
  <c r="R242" i="31"/>
  <c r="B243" i="31"/>
  <c r="C243" i="31"/>
  <c r="D243" i="31"/>
  <c r="E243" i="31"/>
  <c r="M243" i="31"/>
  <c r="O243" i="31"/>
  <c r="Q243" i="31"/>
  <c r="R243" i="31"/>
  <c r="F243" i="31"/>
  <c r="G243" i="31"/>
  <c r="H243" i="31"/>
  <c r="I243" i="31"/>
  <c r="N243" i="31"/>
  <c r="P243" i="31"/>
  <c r="B244" i="31"/>
  <c r="C244" i="31"/>
  <c r="D244" i="31"/>
  <c r="E244" i="31"/>
  <c r="F244" i="31"/>
  <c r="G244" i="31"/>
  <c r="H244" i="31"/>
  <c r="I244" i="31"/>
  <c r="M244" i="31"/>
  <c r="O244" i="31"/>
  <c r="Q244" i="31"/>
  <c r="R244" i="31"/>
  <c r="N244" i="31"/>
  <c r="P244" i="31"/>
  <c r="B245" i="31"/>
  <c r="C245" i="31"/>
  <c r="D245" i="31"/>
  <c r="E245" i="31"/>
  <c r="M245" i="31"/>
  <c r="O245" i="31"/>
  <c r="Q245" i="31"/>
  <c r="R245" i="31"/>
  <c r="F245" i="31"/>
  <c r="G245" i="31"/>
  <c r="H245" i="31"/>
  <c r="I245" i="31"/>
  <c r="N245" i="31"/>
  <c r="P245" i="31"/>
  <c r="B246" i="31"/>
  <c r="C246" i="31"/>
  <c r="D246" i="31"/>
  <c r="E246" i="31"/>
  <c r="F246" i="31"/>
  <c r="G246" i="31"/>
  <c r="H246" i="31"/>
  <c r="I246" i="31"/>
  <c r="M246" i="31"/>
  <c r="N246" i="31"/>
  <c r="O246" i="31"/>
  <c r="P246" i="31"/>
  <c r="Q246" i="31"/>
  <c r="R246" i="31"/>
  <c r="B247" i="31"/>
  <c r="C247" i="31"/>
  <c r="D247" i="31"/>
  <c r="E247" i="31"/>
  <c r="F247" i="31"/>
  <c r="G247" i="31"/>
  <c r="H247" i="31"/>
  <c r="I247" i="31"/>
  <c r="N247" i="31"/>
  <c r="M247" i="31"/>
  <c r="O247" i="31"/>
  <c r="P247" i="31"/>
  <c r="Q247" i="31"/>
  <c r="R247" i="31"/>
  <c r="B248" i="31"/>
  <c r="C248" i="31"/>
  <c r="D248" i="31"/>
  <c r="E248" i="31"/>
  <c r="F248" i="31"/>
  <c r="G248" i="31"/>
  <c r="H248" i="31"/>
  <c r="I248" i="31"/>
  <c r="M248" i="31"/>
  <c r="O248" i="31"/>
  <c r="Q248" i="31"/>
  <c r="R248" i="31"/>
  <c r="N248" i="31"/>
  <c r="P248" i="31"/>
  <c r="B249" i="31"/>
  <c r="C249" i="31"/>
  <c r="D249" i="31"/>
  <c r="E249" i="31"/>
  <c r="M249" i="31"/>
  <c r="F249" i="31"/>
  <c r="G249" i="31"/>
  <c r="H249" i="31"/>
  <c r="I249" i="31"/>
  <c r="N249" i="31"/>
  <c r="O249" i="31"/>
  <c r="Q249" i="31"/>
  <c r="R249" i="31"/>
  <c r="P249" i="31"/>
  <c r="B250" i="31"/>
  <c r="C250" i="31"/>
  <c r="D250" i="31"/>
  <c r="E250" i="31"/>
  <c r="F250" i="31"/>
  <c r="G250" i="31"/>
  <c r="H250" i="31"/>
  <c r="I250" i="31"/>
  <c r="M250" i="31"/>
  <c r="N250" i="31"/>
  <c r="O250" i="31"/>
  <c r="P250" i="31"/>
  <c r="Q250" i="31"/>
  <c r="R250" i="31"/>
  <c r="B251" i="31"/>
  <c r="C251" i="31"/>
  <c r="D251" i="31"/>
  <c r="E251" i="31"/>
  <c r="F251" i="31"/>
  <c r="G251" i="31"/>
  <c r="H251" i="31"/>
  <c r="I251" i="31"/>
  <c r="N251" i="31"/>
  <c r="M251" i="31"/>
  <c r="O251" i="31"/>
  <c r="P251" i="31"/>
  <c r="Q251" i="31"/>
  <c r="R251" i="31"/>
  <c r="B252" i="31"/>
  <c r="C252" i="31"/>
  <c r="D252" i="31"/>
  <c r="E252" i="31"/>
  <c r="F252" i="31"/>
  <c r="G252" i="31"/>
  <c r="H252" i="31"/>
  <c r="I252" i="31"/>
  <c r="M252" i="31"/>
  <c r="O252" i="31"/>
  <c r="Q252" i="31"/>
  <c r="R252" i="31"/>
  <c r="N252" i="31"/>
  <c r="P252" i="31"/>
  <c r="B253" i="31"/>
  <c r="C253" i="31"/>
  <c r="D253" i="31"/>
  <c r="E253" i="31"/>
  <c r="M253" i="31"/>
  <c r="F253" i="31"/>
  <c r="G253" i="31"/>
  <c r="H253" i="31"/>
  <c r="I253" i="31"/>
  <c r="N253" i="31"/>
  <c r="O253" i="31"/>
  <c r="Q253" i="31"/>
  <c r="R253" i="31"/>
  <c r="P253" i="31"/>
  <c r="B254" i="31"/>
  <c r="C254" i="31"/>
  <c r="D254" i="31"/>
  <c r="E254" i="31"/>
  <c r="F254" i="31"/>
  <c r="G254" i="31"/>
  <c r="H254" i="31"/>
  <c r="I254" i="31"/>
  <c r="M254" i="31"/>
  <c r="N254" i="31"/>
  <c r="O254" i="31"/>
  <c r="P254" i="31"/>
  <c r="Q254" i="31"/>
  <c r="R254" i="31"/>
  <c r="B255" i="31"/>
  <c r="C255" i="31"/>
  <c r="D255" i="31"/>
  <c r="E255" i="31"/>
  <c r="F255" i="31"/>
  <c r="G255" i="31"/>
  <c r="H255" i="31"/>
  <c r="I255" i="31"/>
  <c r="N255" i="31"/>
  <c r="M255" i="31"/>
  <c r="O255" i="31"/>
  <c r="P255" i="31"/>
  <c r="Q255" i="31"/>
  <c r="R255" i="31"/>
  <c r="B256" i="31"/>
  <c r="C256" i="31"/>
  <c r="D256" i="31"/>
  <c r="E256" i="31"/>
  <c r="F256" i="31"/>
  <c r="G256" i="31"/>
  <c r="H256" i="31"/>
  <c r="I256" i="31"/>
  <c r="M256" i="31"/>
  <c r="O256" i="31"/>
  <c r="Q256" i="31"/>
  <c r="R256" i="31"/>
  <c r="N256" i="31"/>
  <c r="P256" i="31"/>
  <c r="B257" i="31"/>
  <c r="C257" i="31"/>
  <c r="D257" i="31"/>
  <c r="E257" i="31"/>
  <c r="M257" i="31"/>
  <c r="O257" i="31"/>
  <c r="Q257" i="31"/>
  <c r="R257" i="31"/>
  <c r="F257" i="31"/>
  <c r="G257" i="31"/>
  <c r="H257" i="31"/>
  <c r="I257" i="31"/>
  <c r="N257" i="31"/>
  <c r="P257" i="31"/>
  <c r="B258" i="31"/>
  <c r="C258" i="31"/>
  <c r="D258" i="31"/>
  <c r="E258" i="31"/>
  <c r="F258" i="31"/>
  <c r="G258" i="31"/>
  <c r="H258" i="31"/>
  <c r="I258" i="31"/>
  <c r="M258" i="31"/>
  <c r="N258" i="31"/>
  <c r="O258" i="31"/>
  <c r="P258" i="31"/>
  <c r="Q258" i="31"/>
  <c r="R258" i="31"/>
  <c r="B259" i="31"/>
  <c r="C259" i="31"/>
  <c r="D259" i="31"/>
  <c r="E259" i="31"/>
  <c r="F259" i="31"/>
  <c r="G259" i="31"/>
  <c r="H259" i="31"/>
  <c r="I259" i="31"/>
  <c r="N259" i="31"/>
  <c r="M259" i="31"/>
  <c r="O259" i="31"/>
  <c r="P259" i="31"/>
  <c r="Q259" i="31"/>
  <c r="R259" i="31"/>
  <c r="B260" i="31"/>
  <c r="C260" i="31"/>
  <c r="D260" i="31"/>
  <c r="E260" i="31"/>
  <c r="F260" i="31"/>
  <c r="G260" i="31"/>
  <c r="H260" i="31"/>
  <c r="I260" i="31"/>
  <c r="M260" i="31"/>
  <c r="O260" i="31"/>
  <c r="Q260" i="31"/>
  <c r="R260" i="31"/>
  <c r="N260" i="31"/>
  <c r="P260" i="31"/>
  <c r="B261" i="31"/>
  <c r="C261" i="31"/>
  <c r="D261" i="31"/>
  <c r="E261" i="31"/>
  <c r="M261" i="31"/>
  <c r="F261" i="31"/>
  <c r="G261" i="31"/>
  <c r="H261" i="31"/>
  <c r="I261" i="31"/>
  <c r="N261" i="31"/>
  <c r="O261" i="31"/>
  <c r="Q261" i="31"/>
  <c r="R261" i="31"/>
  <c r="P261" i="31"/>
  <c r="B262" i="31"/>
  <c r="C262" i="31"/>
  <c r="D262" i="31"/>
  <c r="E262" i="31"/>
  <c r="F262" i="31"/>
  <c r="G262" i="31"/>
  <c r="H262" i="31"/>
  <c r="I262" i="31"/>
  <c r="M262" i="31"/>
  <c r="N262" i="31"/>
  <c r="O262" i="31"/>
  <c r="P262" i="31"/>
  <c r="Q262" i="31"/>
  <c r="R262" i="31"/>
  <c r="B263" i="31"/>
  <c r="C263" i="31"/>
  <c r="D263" i="31"/>
  <c r="E263" i="31"/>
  <c r="F263" i="31"/>
  <c r="G263" i="31"/>
  <c r="H263" i="31"/>
  <c r="I263" i="31"/>
  <c r="N263" i="31"/>
  <c r="M263" i="31"/>
  <c r="O263" i="31"/>
  <c r="P263" i="31"/>
  <c r="Q263" i="31"/>
  <c r="R263" i="31"/>
  <c r="B264" i="31"/>
  <c r="C264" i="31"/>
  <c r="D264" i="31"/>
  <c r="E264" i="31"/>
  <c r="F264" i="31"/>
  <c r="G264" i="31"/>
  <c r="H264" i="31"/>
  <c r="I264" i="31"/>
  <c r="M264" i="31"/>
  <c r="O264" i="31"/>
  <c r="Q264" i="31"/>
  <c r="R264" i="31"/>
  <c r="N264" i="31"/>
  <c r="P264" i="31"/>
  <c r="B265" i="31"/>
  <c r="C265" i="31"/>
  <c r="D265" i="31"/>
  <c r="E265" i="31"/>
  <c r="M265" i="31"/>
  <c r="F265" i="31"/>
  <c r="G265" i="31"/>
  <c r="H265" i="31"/>
  <c r="I265" i="31"/>
  <c r="N265" i="31"/>
  <c r="O265" i="31"/>
  <c r="Q265" i="31"/>
  <c r="R265" i="31"/>
  <c r="P265" i="31"/>
  <c r="B266" i="31"/>
  <c r="C266" i="31"/>
  <c r="D266" i="31"/>
  <c r="E266" i="31"/>
  <c r="F266" i="31"/>
  <c r="G266" i="31"/>
  <c r="H266" i="31"/>
  <c r="I266" i="31"/>
  <c r="M266" i="31"/>
  <c r="N266" i="31"/>
  <c r="O266" i="31"/>
  <c r="P266" i="31"/>
  <c r="Q266" i="31"/>
  <c r="R266" i="31"/>
  <c r="B267" i="31"/>
  <c r="C267" i="31"/>
  <c r="D267" i="31"/>
  <c r="E267" i="31"/>
  <c r="F267" i="31"/>
  <c r="G267" i="31"/>
  <c r="H267" i="31"/>
  <c r="I267" i="31"/>
  <c r="N267" i="31"/>
  <c r="M267" i="31"/>
  <c r="O267" i="31"/>
  <c r="P267" i="31"/>
  <c r="Q267" i="31"/>
  <c r="R267" i="31"/>
  <c r="B268" i="31"/>
  <c r="C268" i="31"/>
  <c r="D268" i="31"/>
  <c r="E268" i="31"/>
  <c r="F268" i="31"/>
  <c r="G268" i="31"/>
  <c r="H268" i="31"/>
  <c r="I268" i="31"/>
  <c r="M268" i="31"/>
  <c r="O268" i="31"/>
  <c r="Q268" i="31"/>
  <c r="R268" i="31"/>
  <c r="N268" i="31"/>
  <c r="P268" i="31"/>
  <c r="B269" i="31"/>
  <c r="C269" i="31"/>
  <c r="D269" i="31"/>
  <c r="E269" i="31"/>
  <c r="F269" i="31"/>
  <c r="G269" i="31"/>
  <c r="H269" i="31"/>
  <c r="I269" i="31"/>
  <c r="N269" i="31"/>
  <c r="M269" i="31"/>
  <c r="O269" i="31"/>
  <c r="Q269" i="31"/>
  <c r="R269" i="31"/>
  <c r="P269" i="31"/>
  <c r="B270" i="31"/>
  <c r="C270" i="31"/>
  <c r="D270" i="31"/>
  <c r="E270" i="31"/>
  <c r="F270" i="31"/>
  <c r="G270" i="31"/>
  <c r="H270" i="31"/>
  <c r="I270" i="31"/>
  <c r="M270" i="31"/>
  <c r="N270" i="31"/>
  <c r="O270" i="31"/>
  <c r="P270" i="31"/>
  <c r="Q270" i="31"/>
  <c r="R270" i="31"/>
  <c r="B271" i="31"/>
  <c r="C271" i="31"/>
  <c r="D271" i="31"/>
  <c r="E271" i="31"/>
  <c r="F271" i="31"/>
  <c r="G271" i="31"/>
  <c r="H271" i="31"/>
  <c r="I271" i="31"/>
  <c r="N271" i="31"/>
  <c r="M271" i="31"/>
  <c r="O271" i="31"/>
  <c r="P271" i="31"/>
  <c r="Q271" i="31"/>
  <c r="R271" i="31"/>
  <c r="B272" i="31"/>
  <c r="C272" i="31"/>
  <c r="D272" i="31"/>
  <c r="E272" i="31"/>
  <c r="F272" i="31"/>
  <c r="G272" i="31"/>
  <c r="H272" i="31"/>
  <c r="I272" i="31"/>
  <c r="M272" i="31"/>
  <c r="O272" i="31"/>
  <c r="Q272" i="31"/>
  <c r="R272" i="31"/>
  <c r="N272" i="31"/>
  <c r="P272" i="31"/>
  <c r="B273" i="31"/>
  <c r="C273" i="31"/>
  <c r="D273" i="31"/>
  <c r="E273" i="31"/>
  <c r="F273" i="31"/>
  <c r="G273" i="31"/>
  <c r="H273" i="31"/>
  <c r="I273" i="31"/>
  <c r="N273" i="31"/>
  <c r="M273" i="31"/>
  <c r="O273" i="31"/>
  <c r="Q273" i="31"/>
  <c r="R273" i="31"/>
  <c r="P273" i="31"/>
  <c r="B274" i="31"/>
  <c r="C274" i="31"/>
  <c r="D274" i="31"/>
  <c r="E274" i="31"/>
  <c r="F274" i="31"/>
  <c r="G274" i="31"/>
  <c r="H274" i="31"/>
  <c r="I274" i="31"/>
  <c r="M274" i="31"/>
  <c r="N274" i="31"/>
  <c r="O274" i="31"/>
  <c r="P274" i="31"/>
  <c r="Q274" i="31"/>
  <c r="R274" i="31"/>
  <c r="B275" i="31"/>
  <c r="C275" i="31"/>
  <c r="D275" i="31"/>
  <c r="E275" i="31"/>
  <c r="F275" i="31"/>
  <c r="G275" i="31"/>
  <c r="H275" i="31"/>
  <c r="I275" i="31"/>
  <c r="N275" i="31"/>
  <c r="M275" i="31"/>
  <c r="O275" i="31"/>
  <c r="P275" i="31"/>
  <c r="Q275" i="31"/>
  <c r="R275" i="31"/>
  <c r="B276" i="31"/>
  <c r="C276" i="31"/>
  <c r="D276" i="31"/>
  <c r="E276" i="31"/>
  <c r="F276" i="31"/>
  <c r="G276" i="31"/>
  <c r="H276" i="31"/>
  <c r="I276" i="31"/>
  <c r="M276" i="31"/>
  <c r="O276" i="31"/>
  <c r="Q276" i="31"/>
  <c r="R276" i="31"/>
  <c r="N276" i="31"/>
  <c r="P276" i="31"/>
  <c r="B277" i="31"/>
  <c r="C277" i="31"/>
  <c r="D277" i="31"/>
  <c r="E277" i="31"/>
  <c r="F277" i="31"/>
  <c r="G277" i="31"/>
  <c r="H277" i="31"/>
  <c r="I277" i="31"/>
  <c r="N277" i="31"/>
  <c r="M277" i="31"/>
  <c r="O277" i="31"/>
  <c r="Q277" i="31"/>
  <c r="R277" i="31"/>
  <c r="P277" i="31"/>
  <c r="B278" i="31"/>
  <c r="C278" i="31"/>
  <c r="D278" i="31"/>
  <c r="E278" i="31"/>
  <c r="F278" i="31"/>
  <c r="G278" i="31"/>
  <c r="H278" i="31"/>
  <c r="I278" i="31"/>
  <c r="M278" i="31"/>
  <c r="N278" i="31"/>
  <c r="O278" i="31"/>
  <c r="P278" i="31"/>
  <c r="Q278" i="31"/>
  <c r="R278" i="31"/>
  <c r="B279" i="31"/>
  <c r="C279" i="31"/>
  <c r="D279" i="31"/>
  <c r="E279" i="31"/>
  <c r="F279" i="31"/>
  <c r="G279" i="31"/>
  <c r="H279" i="31"/>
  <c r="I279" i="31"/>
  <c r="N279" i="31"/>
  <c r="M279" i="31"/>
  <c r="O279" i="31"/>
  <c r="P279" i="31"/>
  <c r="Q279" i="31"/>
  <c r="R279" i="31"/>
  <c r="B280" i="31"/>
  <c r="C280" i="31"/>
  <c r="D280" i="31"/>
  <c r="E280" i="31"/>
  <c r="F280" i="31"/>
  <c r="G280" i="31"/>
  <c r="H280" i="31"/>
  <c r="I280" i="31"/>
  <c r="M280" i="31"/>
  <c r="O280" i="31"/>
  <c r="Q280" i="31"/>
  <c r="R280" i="31"/>
  <c r="N280" i="31"/>
  <c r="P280" i="31"/>
  <c r="B281" i="31"/>
  <c r="C281" i="31"/>
  <c r="D281" i="31"/>
  <c r="E281" i="31"/>
  <c r="F281" i="31"/>
  <c r="G281" i="31"/>
  <c r="H281" i="31"/>
  <c r="I281" i="31"/>
  <c r="N281" i="31"/>
  <c r="M281" i="31"/>
  <c r="O281" i="31"/>
  <c r="Q281" i="31"/>
  <c r="R281" i="31"/>
  <c r="P281" i="31"/>
  <c r="B282" i="31"/>
  <c r="C282" i="31"/>
  <c r="D282" i="31"/>
  <c r="E282" i="31"/>
  <c r="F282" i="31"/>
  <c r="G282" i="31"/>
  <c r="H282" i="31"/>
  <c r="I282" i="31"/>
  <c r="M282" i="31"/>
  <c r="N282" i="31"/>
  <c r="O282" i="31"/>
  <c r="P282" i="31"/>
  <c r="Q282" i="31"/>
  <c r="R282" i="31"/>
  <c r="B283" i="31"/>
  <c r="C283" i="31"/>
  <c r="D283" i="31"/>
  <c r="E283" i="31"/>
  <c r="F283" i="31"/>
  <c r="G283" i="31"/>
  <c r="H283" i="31"/>
  <c r="I283" i="31"/>
  <c r="N283" i="31"/>
  <c r="M283" i="31"/>
  <c r="O283" i="31"/>
  <c r="P283" i="31"/>
  <c r="Q283" i="31"/>
  <c r="R283" i="31"/>
  <c r="B284" i="31"/>
  <c r="C284" i="31"/>
  <c r="D284" i="31"/>
  <c r="E284" i="31"/>
  <c r="F284" i="31"/>
  <c r="G284" i="31"/>
  <c r="H284" i="31"/>
  <c r="I284" i="31"/>
  <c r="M284" i="31"/>
  <c r="O284" i="31"/>
  <c r="Q284" i="31"/>
  <c r="R284" i="31"/>
  <c r="N284" i="31"/>
  <c r="P284" i="31"/>
  <c r="B285" i="31"/>
  <c r="C285" i="31"/>
  <c r="D285" i="31"/>
  <c r="E285" i="31"/>
  <c r="F285" i="31"/>
  <c r="G285" i="31"/>
  <c r="H285" i="31"/>
  <c r="I285" i="31"/>
  <c r="N285" i="31"/>
  <c r="M285" i="31"/>
  <c r="O285" i="31"/>
  <c r="Q285" i="31"/>
  <c r="R285" i="31"/>
  <c r="P285" i="31"/>
  <c r="B286" i="31"/>
  <c r="C286" i="31"/>
  <c r="D286" i="31"/>
  <c r="E286" i="31"/>
  <c r="F286" i="31"/>
  <c r="G286" i="31"/>
  <c r="H286" i="31"/>
  <c r="I286" i="31"/>
  <c r="M286" i="31"/>
  <c r="N286" i="31"/>
  <c r="O286" i="31"/>
  <c r="P286" i="31"/>
  <c r="Q286" i="31"/>
  <c r="R286" i="31"/>
  <c r="B287" i="31"/>
  <c r="C287" i="31"/>
  <c r="D287" i="31"/>
  <c r="E287" i="31"/>
  <c r="F287" i="31"/>
  <c r="G287" i="31"/>
  <c r="H287" i="31"/>
  <c r="I287" i="31"/>
  <c r="N287" i="31"/>
  <c r="M287" i="31"/>
  <c r="O287" i="31"/>
  <c r="P287" i="31"/>
  <c r="Q287" i="31"/>
  <c r="R287" i="31"/>
  <c r="B288" i="31"/>
  <c r="C288" i="31"/>
  <c r="D288" i="31"/>
  <c r="E288" i="31"/>
  <c r="F288" i="31"/>
  <c r="G288" i="31"/>
  <c r="H288" i="31"/>
  <c r="I288" i="31"/>
  <c r="M288" i="31"/>
  <c r="O288" i="31"/>
  <c r="Q288" i="31"/>
  <c r="R288" i="31"/>
  <c r="N288" i="31"/>
  <c r="P288" i="31"/>
  <c r="B289" i="31"/>
  <c r="C289" i="31"/>
  <c r="D289" i="31"/>
  <c r="E289" i="31"/>
  <c r="F289" i="31"/>
  <c r="G289" i="31"/>
  <c r="H289" i="31"/>
  <c r="I289" i="31"/>
  <c r="N289" i="31"/>
  <c r="M289" i="31"/>
  <c r="O289" i="31"/>
  <c r="Q289" i="31"/>
  <c r="R289" i="31"/>
  <c r="P289" i="31"/>
  <c r="B290" i="31"/>
  <c r="C290" i="31"/>
  <c r="D290" i="31"/>
  <c r="E290" i="31"/>
  <c r="F290" i="31"/>
  <c r="G290" i="31"/>
  <c r="H290" i="31"/>
  <c r="I290" i="31"/>
  <c r="M290" i="31"/>
  <c r="N290" i="31"/>
  <c r="O290" i="31"/>
  <c r="P290" i="31"/>
  <c r="Q290" i="31"/>
  <c r="R290" i="31"/>
  <c r="B291" i="31"/>
  <c r="C291" i="31"/>
  <c r="D291" i="31"/>
  <c r="E291" i="31"/>
  <c r="M291" i="31"/>
  <c r="O291" i="31"/>
  <c r="F291" i="31"/>
  <c r="G291" i="31"/>
  <c r="H291" i="31"/>
  <c r="I291" i="31"/>
  <c r="N291" i="31"/>
  <c r="P291" i="31"/>
  <c r="Q291" i="31"/>
  <c r="R291" i="31"/>
  <c r="B292" i="31"/>
  <c r="C292" i="31"/>
  <c r="D292" i="31"/>
  <c r="E292" i="31"/>
  <c r="F292" i="31"/>
  <c r="G292" i="31"/>
  <c r="H292" i="31"/>
  <c r="I292" i="31"/>
  <c r="M292" i="31"/>
  <c r="O292" i="31"/>
  <c r="Q292" i="31"/>
  <c r="R292" i="31"/>
  <c r="N292" i="31"/>
  <c r="P292" i="31"/>
  <c r="B293" i="31"/>
  <c r="C293" i="31"/>
  <c r="D293" i="31"/>
  <c r="E293" i="31"/>
  <c r="M293" i="31"/>
  <c r="O293" i="31"/>
  <c r="Q293" i="31"/>
  <c r="R293" i="31"/>
  <c r="F293" i="31"/>
  <c r="G293" i="31"/>
  <c r="H293" i="31"/>
  <c r="I293" i="31"/>
  <c r="N293" i="31"/>
  <c r="P293" i="31"/>
  <c r="B294" i="31"/>
  <c r="C294" i="31"/>
  <c r="D294" i="31"/>
  <c r="E294" i="31"/>
  <c r="F294" i="31"/>
  <c r="G294" i="31"/>
  <c r="H294" i="31"/>
  <c r="I294" i="31"/>
  <c r="M294" i="31"/>
  <c r="N294" i="31"/>
  <c r="O294" i="31"/>
  <c r="P294" i="31"/>
  <c r="Q294" i="31"/>
  <c r="R294" i="31"/>
  <c r="B295" i="31"/>
  <c r="C295" i="31"/>
  <c r="D295" i="31"/>
  <c r="E295" i="31"/>
  <c r="M295" i="31"/>
  <c r="O295" i="31"/>
  <c r="Q295" i="31"/>
  <c r="R295" i="31"/>
  <c r="F295" i="31"/>
  <c r="G295" i="31"/>
  <c r="H295" i="31"/>
  <c r="I295" i="31"/>
  <c r="N295" i="31"/>
  <c r="P295" i="31"/>
  <c r="B296" i="31"/>
  <c r="C296" i="31"/>
  <c r="D296" i="31"/>
  <c r="E296" i="31"/>
  <c r="F296" i="31"/>
  <c r="G296" i="31"/>
  <c r="H296" i="31"/>
  <c r="I296" i="31"/>
  <c r="M296" i="31"/>
  <c r="O296" i="31"/>
  <c r="Q296" i="31"/>
  <c r="R296" i="31"/>
  <c r="N296" i="31"/>
  <c r="P296" i="31"/>
  <c r="B297" i="31"/>
  <c r="C297" i="31"/>
  <c r="D297" i="31"/>
  <c r="E297" i="31"/>
  <c r="F297" i="31"/>
  <c r="G297" i="31"/>
  <c r="H297" i="31"/>
  <c r="I297" i="31"/>
  <c r="N297" i="31"/>
  <c r="M297" i="31"/>
  <c r="O297" i="31"/>
  <c r="Q297" i="31"/>
  <c r="R297" i="31"/>
  <c r="P297" i="31"/>
  <c r="B298" i="31"/>
  <c r="C298" i="31"/>
  <c r="D298" i="31"/>
  <c r="E298" i="31"/>
  <c r="F298" i="31"/>
  <c r="G298" i="31"/>
  <c r="H298" i="31"/>
  <c r="I298" i="31"/>
  <c r="M298" i="31"/>
  <c r="N298" i="31"/>
  <c r="O298" i="31"/>
  <c r="Q298" i="31"/>
  <c r="R298" i="31"/>
  <c r="P298" i="31"/>
  <c r="B299" i="31"/>
  <c r="C299" i="31"/>
  <c r="D299" i="31"/>
  <c r="E299" i="31"/>
  <c r="M299" i="31"/>
  <c r="O299" i="31"/>
  <c r="Q299" i="31"/>
  <c r="R299" i="31"/>
  <c r="F299" i="31"/>
  <c r="G299" i="31"/>
  <c r="H299" i="31"/>
  <c r="I299" i="31"/>
  <c r="N299" i="31"/>
  <c r="P299" i="31"/>
  <c r="B300" i="31"/>
  <c r="C300" i="31"/>
  <c r="D300" i="31"/>
  <c r="E300" i="31"/>
  <c r="F300" i="31"/>
  <c r="G300" i="31"/>
  <c r="H300" i="31"/>
  <c r="I300" i="31"/>
  <c r="M300" i="31"/>
  <c r="O300" i="31"/>
  <c r="Q300" i="31"/>
  <c r="R300" i="31"/>
  <c r="N300" i="31"/>
  <c r="P300" i="31"/>
  <c r="B301" i="31"/>
  <c r="C301" i="31"/>
  <c r="D301" i="31"/>
  <c r="E301" i="31"/>
  <c r="F301" i="31"/>
  <c r="G301" i="31"/>
  <c r="H301" i="31"/>
  <c r="I301" i="31"/>
  <c r="N301" i="31"/>
  <c r="M301" i="31"/>
  <c r="O301" i="31"/>
  <c r="Q301" i="31"/>
  <c r="R301" i="31"/>
  <c r="P301" i="31"/>
  <c r="B302" i="31"/>
  <c r="C302" i="31"/>
  <c r="D302" i="31"/>
  <c r="E302" i="31"/>
  <c r="F302" i="31"/>
  <c r="G302" i="31"/>
  <c r="H302" i="31"/>
  <c r="I302" i="31"/>
  <c r="M302" i="31"/>
  <c r="N302" i="31"/>
  <c r="O302" i="31"/>
  <c r="P302" i="31"/>
  <c r="Q302" i="31"/>
  <c r="R302" i="31"/>
  <c r="B303" i="31"/>
  <c r="C303" i="31"/>
  <c r="D303" i="31"/>
  <c r="E303" i="31"/>
  <c r="M303" i="31"/>
  <c r="O303" i="31"/>
  <c r="F303" i="31"/>
  <c r="G303" i="31"/>
  <c r="H303" i="31"/>
  <c r="I303" i="31"/>
  <c r="N303" i="31"/>
  <c r="P303" i="31"/>
  <c r="Q303" i="31"/>
  <c r="R303" i="31"/>
  <c r="B304" i="31"/>
  <c r="C304" i="31"/>
  <c r="D304" i="31"/>
  <c r="E304" i="31"/>
  <c r="F304" i="31"/>
  <c r="G304" i="31"/>
  <c r="H304" i="31"/>
  <c r="I304" i="31"/>
  <c r="M304" i="31"/>
  <c r="O304" i="31"/>
  <c r="Q304" i="31"/>
  <c r="R304" i="31"/>
  <c r="N304" i="31"/>
  <c r="P304" i="31"/>
  <c r="B305" i="31"/>
  <c r="C305" i="31"/>
  <c r="D305" i="31"/>
  <c r="E305" i="31"/>
  <c r="F305" i="31"/>
  <c r="G305" i="31"/>
  <c r="H305" i="31"/>
  <c r="I305" i="31"/>
  <c r="N305" i="31"/>
  <c r="M305" i="31"/>
  <c r="O305" i="31"/>
  <c r="Q305" i="31"/>
  <c r="R305" i="31"/>
  <c r="P305" i="31"/>
  <c r="B306" i="31"/>
  <c r="C306" i="31"/>
  <c r="D306" i="31"/>
  <c r="E306" i="31"/>
  <c r="F306" i="31"/>
  <c r="G306" i="31"/>
  <c r="H306" i="31"/>
  <c r="I306" i="31"/>
  <c r="M306" i="31"/>
  <c r="N306" i="31"/>
  <c r="O306" i="31"/>
  <c r="Q306" i="31"/>
  <c r="R306" i="31"/>
  <c r="P306" i="31"/>
  <c r="B307" i="31"/>
  <c r="C307" i="31"/>
  <c r="D307" i="31"/>
  <c r="E307" i="31"/>
  <c r="M307" i="31"/>
  <c r="O307" i="31"/>
  <c r="F307" i="31"/>
  <c r="G307" i="31"/>
  <c r="H307" i="31"/>
  <c r="I307" i="31"/>
  <c r="N307" i="31"/>
  <c r="P307" i="31"/>
  <c r="Q307" i="31"/>
  <c r="R307" i="31"/>
  <c r="B308" i="31"/>
  <c r="C308" i="31"/>
  <c r="D308" i="31"/>
  <c r="E308" i="31"/>
  <c r="F308" i="31"/>
  <c r="G308" i="31"/>
  <c r="H308" i="31"/>
  <c r="I308" i="31"/>
  <c r="M308" i="31"/>
  <c r="O308" i="31"/>
  <c r="Q308" i="31"/>
  <c r="R308" i="31"/>
  <c r="N308" i="31"/>
  <c r="P308" i="31"/>
  <c r="B309" i="31"/>
  <c r="C309" i="31"/>
  <c r="D309" i="31"/>
  <c r="E309" i="31"/>
  <c r="M309" i="31"/>
  <c r="O309" i="31"/>
  <c r="Q309" i="31"/>
  <c r="R309" i="31"/>
  <c r="F309" i="31"/>
  <c r="G309" i="31"/>
  <c r="H309" i="31"/>
  <c r="I309" i="31"/>
  <c r="N309" i="31"/>
  <c r="P309" i="31"/>
  <c r="B310" i="31"/>
  <c r="C310" i="31"/>
  <c r="D310" i="31"/>
  <c r="E310" i="31"/>
  <c r="F310" i="31"/>
  <c r="G310" i="31"/>
  <c r="H310" i="31"/>
  <c r="I310" i="31"/>
  <c r="M310" i="31"/>
  <c r="N310" i="31"/>
  <c r="O310" i="31"/>
  <c r="P310" i="31"/>
  <c r="Q310" i="31"/>
  <c r="R310" i="31"/>
  <c r="B311" i="31"/>
  <c r="C311" i="31"/>
  <c r="D311" i="31"/>
  <c r="E311" i="31"/>
  <c r="M311" i="31"/>
  <c r="O311" i="31"/>
  <c r="Q311" i="31"/>
  <c r="R311" i="31"/>
  <c r="F311" i="31"/>
  <c r="G311" i="31"/>
  <c r="H311" i="31"/>
  <c r="I311" i="31"/>
  <c r="N311" i="31"/>
  <c r="P311" i="31"/>
  <c r="B312" i="31"/>
  <c r="C312" i="31"/>
  <c r="D312" i="31"/>
  <c r="E312" i="31"/>
  <c r="F312" i="31"/>
  <c r="G312" i="31"/>
  <c r="H312" i="31"/>
  <c r="I312" i="31"/>
  <c r="M312" i="31"/>
  <c r="O312" i="31"/>
  <c r="Q312" i="31"/>
  <c r="R312" i="31"/>
  <c r="N312" i="31"/>
  <c r="P312" i="31"/>
  <c r="B313" i="31"/>
  <c r="C313" i="31"/>
  <c r="D313" i="31"/>
  <c r="E313" i="31"/>
  <c r="F313" i="31"/>
  <c r="G313" i="31"/>
  <c r="H313" i="31"/>
  <c r="I313" i="31"/>
  <c r="N313" i="31"/>
  <c r="M313" i="31"/>
  <c r="O313" i="31"/>
  <c r="Q313" i="31"/>
  <c r="R313" i="31"/>
  <c r="P313" i="31"/>
  <c r="B314" i="31"/>
  <c r="C314" i="31"/>
  <c r="D314" i="31"/>
  <c r="E314" i="31"/>
  <c r="F314" i="31"/>
  <c r="G314" i="31"/>
  <c r="H314" i="31"/>
  <c r="I314" i="31"/>
  <c r="M314" i="31"/>
  <c r="N314" i="31"/>
  <c r="O314" i="31"/>
  <c r="Q314" i="31"/>
  <c r="R314" i="31"/>
  <c r="P314" i="31"/>
  <c r="B315" i="31"/>
  <c r="C315" i="31"/>
  <c r="D315" i="31"/>
  <c r="E315" i="31"/>
  <c r="M315" i="31"/>
  <c r="O315" i="31"/>
  <c r="Q315" i="31"/>
  <c r="R315" i="31"/>
  <c r="F315" i="31"/>
  <c r="G315" i="31"/>
  <c r="H315" i="31"/>
  <c r="I315" i="31"/>
  <c r="N315" i="31"/>
  <c r="P315" i="31"/>
  <c r="B316" i="31"/>
  <c r="C316" i="31"/>
  <c r="D316" i="31"/>
  <c r="E316" i="31"/>
  <c r="F316" i="31"/>
  <c r="G316" i="31"/>
  <c r="H316" i="31"/>
  <c r="I316" i="31"/>
  <c r="M316" i="31"/>
  <c r="O316" i="31"/>
  <c r="Q316" i="31"/>
  <c r="R316" i="31"/>
  <c r="N316" i="31"/>
  <c r="P316" i="31"/>
  <c r="B317" i="31"/>
  <c r="C317" i="31"/>
  <c r="D317" i="31"/>
  <c r="E317" i="31"/>
  <c r="F317" i="31"/>
  <c r="G317" i="31"/>
  <c r="H317" i="31"/>
  <c r="I317" i="31"/>
  <c r="N317" i="31"/>
  <c r="M317" i="31"/>
  <c r="O317" i="31"/>
  <c r="Q317" i="31"/>
  <c r="R317" i="31"/>
  <c r="P317" i="31"/>
  <c r="B318" i="31"/>
  <c r="C318" i="31"/>
  <c r="D318" i="31"/>
  <c r="E318" i="31"/>
  <c r="F318" i="31"/>
  <c r="G318" i="31"/>
  <c r="H318" i="31"/>
  <c r="I318" i="31"/>
  <c r="M318" i="31"/>
  <c r="N318" i="31"/>
  <c r="O318" i="31"/>
  <c r="P318" i="31"/>
  <c r="Q318" i="31"/>
  <c r="R318" i="31"/>
  <c r="B319" i="31"/>
  <c r="C319" i="31"/>
  <c r="D319" i="31"/>
  <c r="E319" i="31"/>
  <c r="M319" i="31"/>
  <c r="O319" i="31"/>
  <c r="F319" i="31"/>
  <c r="G319" i="31"/>
  <c r="H319" i="31"/>
  <c r="I319" i="31"/>
  <c r="N319" i="31"/>
  <c r="P319" i="31"/>
  <c r="Q319" i="31"/>
  <c r="R319" i="31"/>
  <c r="B320" i="31"/>
  <c r="C320" i="31"/>
  <c r="D320" i="31"/>
  <c r="E320" i="31"/>
  <c r="F320" i="31"/>
  <c r="G320" i="31"/>
  <c r="H320" i="31"/>
  <c r="I320" i="31"/>
  <c r="M320" i="31"/>
  <c r="O320" i="31"/>
  <c r="Q320" i="31"/>
  <c r="R320" i="31"/>
  <c r="N320" i="31"/>
  <c r="P320" i="31"/>
  <c r="B321" i="31"/>
  <c r="C321" i="31"/>
  <c r="D321" i="31"/>
  <c r="E321" i="31"/>
  <c r="F321" i="31"/>
  <c r="G321" i="31"/>
  <c r="H321" i="31"/>
  <c r="I321" i="31"/>
  <c r="N321" i="31"/>
  <c r="M321" i="31"/>
  <c r="O321" i="31"/>
  <c r="Q321" i="31"/>
  <c r="R321" i="31"/>
  <c r="P321" i="31"/>
  <c r="B322" i="31"/>
  <c r="C322" i="31"/>
  <c r="D322" i="31"/>
  <c r="E322" i="31"/>
  <c r="F322" i="31"/>
  <c r="G322" i="31"/>
  <c r="H322" i="31"/>
  <c r="I322" i="31"/>
  <c r="M322" i="31"/>
  <c r="N322" i="31"/>
  <c r="O322" i="31"/>
  <c r="Q322" i="31"/>
  <c r="R322" i="31"/>
  <c r="P322" i="31"/>
  <c r="B323" i="31"/>
  <c r="C323" i="31"/>
  <c r="D323" i="31"/>
  <c r="E323" i="31"/>
  <c r="M323" i="31"/>
  <c r="O323" i="31"/>
  <c r="F323" i="31"/>
  <c r="G323" i="31"/>
  <c r="H323" i="31"/>
  <c r="I323" i="31"/>
  <c r="N323" i="31"/>
  <c r="P323" i="31"/>
  <c r="Q323" i="31"/>
  <c r="R323" i="31"/>
  <c r="B324" i="31"/>
  <c r="C324" i="31"/>
  <c r="D324" i="31"/>
  <c r="E324" i="31"/>
  <c r="F324" i="31"/>
  <c r="G324" i="31"/>
  <c r="H324" i="31"/>
  <c r="I324" i="31"/>
  <c r="M324" i="31"/>
  <c r="O324" i="31"/>
  <c r="Q324" i="31"/>
  <c r="R324" i="31"/>
  <c r="N324" i="31"/>
  <c r="P324" i="31"/>
  <c r="B325" i="31"/>
  <c r="C325" i="31"/>
  <c r="D325" i="31"/>
  <c r="E325" i="31"/>
  <c r="M325" i="31"/>
  <c r="O325" i="31"/>
  <c r="Q325" i="31"/>
  <c r="R325" i="31"/>
  <c r="F325" i="31"/>
  <c r="G325" i="31"/>
  <c r="H325" i="31"/>
  <c r="I325" i="31"/>
  <c r="N325" i="31"/>
  <c r="P325" i="31"/>
  <c r="B326" i="31"/>
  <c r="C326" i="31"/>
  <c r="D326" i="31"/>
  <c r="E326" i="31"/>
  <c r="F326" i="31"/>
  <c r="G326" i="31"/>
  <c r="H326" i="31"/>
  <c r="I326" i="31"/>
  <c r="M326" i="31"/>
  <c r="N326" i="31"/>
  <c r="O326" i="31"/>
  <c r="P326" i="31"/>
  <c r="Q326" i="31"/>
  <c r="R326" i="31"/>
  <c r="B327" i="31"/>
  <c r="C327" i="31"/>
  <c r="D327" i="31"/>
  <c r="E327" i="31"/>
  <c r="M327" i="31"/>
  <c r="O327" i="31"/>
  <c r="Q327" i="31"/>
  <c r="R327" i="31"/>
  <c r="F327" i="31"/>
  <c r="G327" i="31"/>
  <c r="H327" i="31"/>
  <c r="I327" i="31"/>
  <c r="N327" i="31"/>
  <c r="P327" i="31"/>
  <c r="B328" i="31"/>
  <c r="C328" i="31"/>
  <c r="D328" i="31"/>
  <c r="E328" i="31"/>
  <c r="F328" i="31"/>
  <c r="G328" i="31"/>
  <c r="H328" i="31"/>
  <c r="I328" i="31"/>
  <c r="M328" i="31"/>
  <c r="O328" i="31"/>
  <c r="Q328" i="31"/>
  <c r="R328" i="31"/>
  <c r="N328" i="31"/>
  <c r="P328" i="31"/>
  <c r="B329" i="31"/>
  <c r="C329" i="31"/>
  <c r="D329" i="31"/>
  <c r="E329" i="31"/>
  <c r="F329" i="31"/>
  <c r="G329" i="31"/>
  <c r="H329" i="31"/>
  <c r="I329" i="31"/>
  <c r="N329" i="31"/>
  <c r="M329" i="31"/>
  <c r="O329" i="31"/>
  <c r="Q329" i="31"/>
  <c r="R329" i="31"/>
  <c r="P329" i="31"/>
  <c r="B330" i="31"/>
  <c r="C330" i="31"/>
  <c r="D330" i="31"/>
  <c r="E330" i="31"/>
  <c r="F330" i="31"/>
  <c r="G330" i="31"/>
  <c r="H330" i="31"/>
  <c r="I330" i="31"/>
  <c r="M330" i="31"/>
  <c r="N330" i="31"/>
  <c r="O330" i="31"/>
  <c r="Q330" i="31"/>
  <c r="R330" i="31"/>
  <c r="P330" i="31"/>
  <c r="B331" i="31"/>
  <c r="C331" i="31"/>
  <c r="D331" i="31"/>
  <c r="E331" i="31"/>
  <c r="M331" i="31"/>
  <c r="O331" i="31"/>
  <c r="Q331" i="31"/>
  <c r="R331" i="31"/>
  <c r="F331" i="31"/>
  <c r="G331" i="31"/>
  <c r="H331" i="31"/>
  <c r="I331" i="31"/>
  <c r="N331" i="31"/>
  <c r="P331" i="31"/>
  <c r="B332" i="31"/>
  <c r="C332" i="31"/>
  <c r="D332" i="31"/>
  <c r="E332" i="31"/>
  <c r="F332" i="31"/>
  <c r="G332" i="31"/>
  <c r="H332" i="31"/>
  <c r="I332" i="31"/>
  <c r="M332" i="31"/>
  <c r="O332" i="31"/>
  <c r="Q332" i="31"/>
  <c r="R332" i="31"/>
  <c r="N332" i="31"/>
  <c r="P332" i="31"/>
  <c r="B333" i="31"/>
  <c r="C333" i="31"/>
  <c r="D333" i="31"/>
  <c r="E333" i="31"/>
  <c r="F333" i="31"/>
  <c r="G333" i="31"/>
  <c r="H333" i="31"/>
  <c r="I333" i="31"/>
  <c r="N333" i="31"/>
  <c r="M333" i="31"/>
  <c r="O333" i="31"/>
  <c r="Q333" i="31"/>
  <c r="R333" i="31"/>
  <c r="P333" i="31"/>
  <c r="B334" i="31"/>
  <c r="C334" i="31"/>
  <c r="D334" i="31"/>
  <c r="E334" i="31"/>
  <c r="F334" i="31"/>
  <c r="G334" i="31"/>
  <c r="H334" i="31"/>
  <c r="I334" i="31"/>
  <c r="M334" i="31"/>
  <c r="N334" i="31"/>
  <c r="O334" i="31"/>
  <c r="P334" i="31"/>
  <c r="Q334" i="31"/>
  <c r="R334" i="31"/>
  <c r="B335" i="31"/>
  <c r="C335" i="31"/>
  <c r="D335" i="31"/>
  <c r="E335" i="31"/>
  <c r="M335" i="31"/>
  <c r="O335" i="31"/>
  <c r="F335" i="31"/>
  <c r="G335" i="31"/>
  <c r="H335" i="31"/>
  <c r="I335" i="31"/>
  <c r="N335" i="31"/>
  <c r="P335" i="31"/>
  <c r="Q335" i="31"/>
  <c r="R335" i="31"/>
  <c r="B336" i="31"/>
  <c r="C336" i="31"/>
  <c r="D336" i="31"/>
  <c r="E336" i="31"/>
  <c r="F336" i="31"/>
  <c r="G336" i="31"/>
  <c r="H336" i="31"/>
  <c r="I336" i="31"/>
  <c r="M336" i="31"/>
  <c r="O336" i="31"/>
  <c r="Q336" i="31"/>
  <c r="R336" i="31"/>
  <c r="N336" i="31"/>
  <c r="P336" i="31"/>
  <c r="B337" i="31"/>
  <c r="C337" i="31"/>
  <c r="D337" i="31"/>
  <c r="E337" i="31"/>
  <c r="F337" i="31"/>
  <c r="G337" i="31"/>
  <c r="H337" i="31"/>
  <c r="I337" i="31"/>
  <c r="N337" i="31"/>
  <c r="M337" i="31"/>
  <c r="O337" i="31"/>
  <c r="Q337" i="31"/>
  <c r="R337" i="31"/>
  <c r="P337" i="31"/>
  <c r="B338" i="31"/>
  <c r="C338" i="31"/>
  <c r="D338" i="31"/>
  <c r="E338" i="31"/>
  <c r="F338" i="31"/>
  <c r="G338" i="31"/>
  <c r="H338" i="31"/>
  <c r="I338" i="31"/>
  <c r="M338" i="31"/>
  <c r="N338" i="31"/>
  <c r="O338" i="31"/>
  <c r="Q338" i="31"/>
  <c r="R338" i="31"/>
  <c r="P338" i="31"/>
  <c r="B339" i="31"/>
  <c r="C339" i="31"/>
  <c r="D339" i="31"/>
  <c r="E339" i="31"/>
  <c r="F339" i="31"/>
  <c r="G339" i="31"/>
  <c r="H339" i="31"/>
  <c r="I339" i="31"/>
  <c r="N339" i="31"/>
  <c r="M339" i="31"/>
  <c r="O339" i="31"/>
  <c r="P339" i="31"/>
  <c r="Q339" i="31"/>
  <c r="R339" i="31"/>
  <c r="B340" i="31"/>
  <c r="C340" i="31"/>
  <c r="D340" i="31"/>
  <c r="E340" i="31"/>
  <c r="F340" i="31"/>
  <c r="G340" i="31"/>
  <c r="H340" i="31"/>
  <c r="I340" i="31"/>
  <c r="M340" i="31"/>
  <c r="O340" i="31"/>
  <c r="Q340" i="31"/>
  <c r="R340" i="31"/>
  <c r="N340" i="31"/>
  <c r="P340" i="31"/>
  <c r="B341" i="31"/>
  <c r="C341" i="31"/>
  <c r="D341" i="31"/>
  <c r="E341" i="31"/>
  <c r="F341" i="31"/>
  <c r="G341" i="31"/>
  <c r="H341" i="31"/>
  <c r="I341" i="31"/>
  <c r="N341" i="31"/>
  <c r="M341" i="31"/>
  <c r="O341" i="31"/>
  <c r="Q341" i="31"/>
  <c r="R341" i="31"/>
  <c r="P341" i="31"/>
  <c r="B342" i="31"/>
  <c r="C342" i="31"/>
  <c r="D342" i="31"/>
  <c r="E342" i="31"/>
  <c r="F342" i="31"/>
  <c r="G342" i="31"/>
  <c r="H342" i="31"/>
  <c r="I342" i="31"/>
  <c r="M342" i="31"/>
  <c r="N342" i="31"/>
  <c r="O342" i="31"/>
  <c r="Q342" i="31"/>
  <c r="R342" i="31"/>
  <c r="P342" i="31"/>
  <c r="B343" i="31"/>
  <c r="C343" i="31"/>
  <c r="D343" i="31"/>
  <c r="E343" i="31"/>
  <c r="F343" i="31"/>
  <c r="G343" i="31"/>
  <c r="H343" i="31"/>
  <c r="I343" i="31"/>
  <c r="N343" i="31"/>
  <c r="M343" i="31"/>
  <c r="O343" i="31"/>
  <c r="Q343" i="31"/>
  <c r="R343" i="31"/>
  <c r="P343" i="31"/>
  <c r="B344" i="31"/>
  <c r="C344" i="31"/>
  <c r="D344" i="31"/>
  <c r="E344" i="31"/>
  <c r="F344" i="31"/>
  <c r="G344" i="31"/>
  <c r="H344" i="31"/>
  <c r="I344" i="31"/>
  <c r="M344" i="31"/>
  <c r="O344" i="31"/>
  <c r="N344" i="31"/>
  <c r="P344" i="31"/>
  <c r="Q344" i="31"/>
  <c r="R344" i="31"/>
  <c r="B345" i="31"/>
  <c r="C345" i="31"/>
  <c r="D345" i="31"/>
  <c r="E345" i="31"/>
  <c r="F345" i="31"/>
  <c r="G345" i="31"/>
  <c r="H345" i="31"/>
  <c r="I345" i="31"/>
  <c r="M345" i="31"/>
  <c r="O345" i="31"/>
  <c r="Q345" i="31"/>
  <c r="R345" i="31"/>
  <c r="N345" i="31"/>
  <c r="P345" i="31"/>
  <c r="B346" i="31"/>
  <c r="C346" i="31"/>
  <c r="D346" i="31"/>
  <c r="E346" i="31"/>
  <c r="F346" i="31"/>
  <c r="G346" i="31"/>
  <c r="H346" i="31"/>
  <c r="I346" i="31"/>
  <c r="M346" i="31"/>
  <c r="O346" i="31"/>
  <c r="Q346" i="31"/>
  <c r="R346" i="31"/>
  <c r="N346" i="31"/>
  <c r="P346" i="31"/>
  <c r="B347" i="31"/>
  <c r="C347" i="31"/>
  <c r="D347" i="31"/>
  <c r="E347" i="31"/>
  <c r="F347" i="31"/>
  <c r="G347" i="31"/>
  <c r="H347" i="31"/>
  <c r="I347" i="31"/>
  <c r="N347" i="31"/>
  <c r="M347" i="31"/>
  <c r="O347" i="31"/>
  <c r="Q347" i="31"/>
  <c r="R347" i="31"/>
  <c r="P347" i="31"/>
  <c r="B348" i="31"/>
  <c r="C348" i="31"/>
  <c r="D348" i="31"/>
  <c r="E348" i="31"/>
  <c r="F348" i="31"/>
  <c r="G348" i="31"/>
  <c r="H348" i="31"/>
  <c r="I348" i="31"/>
  <c r="M348" i="31"/>
  <c r="O348" i="31"/>
  <c r="N348" i="31"/>
  <c r="P348" i="31"/>
  <c r="Q348" i="31"/>
  <c r="R348" i="31"/>
  <c r="B349" i="31"/>
  <c r="C349" i="31"/>
  <c r="D349" i="31"/>
  <c r="E349" i="31"/>
  <c r="M349" i="31"/>
  <c r="O349" i="31"/>
  <c r="Q349" i="31"/>
  <c r="R349" i="31"/>
  <c r="F349" i="31"/>
  <c r="G349" i="31"/>
  <c r="H349" i="31"/>
  <c r="I349" i="31"/>
  <c r="N349" i="31"/>
  <c r="P349" i="31"/>
  <c r="B350" i="31"/>
  <c r="C350" i="31"/>
  <c r="D350" i="31"/>
  <c r="E350" i="31"/>
  <c r="F350" i="31"/>
  <c r="G350" i="31"/>
  <c r="H350" i="31"/>
  <c r="I350" i="31"/>
  <c r="M350" i="31"/>
  <c r="N350" i="31"/>
  <c r="O350" i="31"/>
  <c r="Q350" i="31"/>
  <c r="R350" i="31"/>
  <c r="P350" i="31"/>
  <c r="B351" i="31"/>
  <c r="C351" i="31"/>
  <c r="D351" i="31"/>
  <c r="E351" i="31"/>
  <c r="F351" i="31"/>
  <c r="G351" i="31"/>
  <c r="H351" i="31"/>
  <c r="I351" i="31"/>
  <c r="N351" i="31"/>
  <c r="M351" i="31"/>
  <c r="O351" i="31"/>
  <c r="P351" i="31"/>
  <c r="Q351" i="31"/>
  <c r="R351" i="31"/>
  <c r="B352" i="31"/>
  <c r="C352" i="31"/>
  <c r="D352" i="31"/>
  <c r="E352" i="31"/>
  <c r="F352" i="31"/>
  <c r="G352" i="31"/>
  <c r="H352" i="31"/>
  <c r="I352" i="31"/>
  <c r="N352" i="31"/>
  <c r="M352" i="31"/>
  <c r="O352" i="31"/>
  <c r="Q352" i="31"/>
  <c r="R352" i="31"/>
  <c r="P352" i="31"/>
  <c r="B353" i="31"/>
  <c r="C353" i="31"/>
  <c r="D353" i="31"/>
  <c r="E353" i="31"/>
  <c r="M353" i="31"/>
  <c r="O353" i="31"/>
  <c r="Q353" i="31"/>
  <c r="R353" i="31"/>
  <c r="F353" i="31"/>
  <c r="G353" i="31"/>
  <c r="H353" i="31"/>
  <c r="I353" i="31"/>
  <c r="N353" i="31"/>
  <c r="P353" i="31"/>
  <c r="B354" i="31"/>
  <c r="C354" i="31"/>
  <c r="D354" i="31"/>
  <c r="E354" i="31"/>
  <c r="M354" i="31"/>
  <c r="O354" i="31"/>
  <c r="Q354" i="31"/>
  <c r="R354" i="31"/>
  <c r="F354" i="31"/>
  <c r="G354" i="31"/>
  <c r="H354" i="31"/>
  <c r="I354" i="31"/>
  <c r="N354" i="31"/>
  <c r="P354" i="31"/>
  <c r="B355" i="31"/>
  <c r="C355" i="31"/>
  <c r="D355" i="31"/>
  <c r="E355" i="31"/>
  <c r="F355" i="31"/>
  <c r="G355" i="31"/>
  <c r="H355" i="31"/>
  <c r="I355" i="31"/>
  <c r="M355" i="31"/>
  <c r="O355" i="31"/>
  <c r="Q355" i="31"/>
  <c r="R355" i="31"/>
  <c r="N355" i="31"/>
  <c r="P355" i="31"/>
  <c r="B356" i="31"/>
  <c r="C356" i="31"/>
  <c r="D356" i="31"/>
  <c r="E356" i="31"/>
  <c r="M356" i="31"/>
  <c r="O356" i="31"/>
  <c r="Q356" i="31"/>
  <c r="R356" i="31"/>
  <c r="F356" i="31"/>
  <c r="G356" i="31"/>
  <c r="H356" i="31"/>
  <c r="I356" i="31"/>
  <c r="N356" i="31"/>
  <c r="P356" i="31"/>
  <c r="B357" i="31"/>
  <c r="C357" i="31"/>
  <c r="D357" i="31"/>
  <c r="E357" i="31"/>
  <c r="M357" i="31"/>
  <c r="O357" i="31"/>
  <c r="Q357" i="31"/>
  <c r="R357" i="31"/>
  <c r="F357" i="31"/>
  <c r="G357" i="31"/>
  <c r="H357" i="31"/>
  <c r="I357" i="31"/>
  <c r="N357" i="31"/>
  <c r="P357" i="31"/>
  <c r="B358" i="31"/>
  <c r="C358" i="31"/>
  <c r="D358" i="31"/>
  <c r="E358" i="31"/>
  <c r="F358" i="31"/>
  <c r="G358" i="31"/>
  <c r="H358" i="31"/>
  <c r="I358" i="31"/>
  <c r="N358" i="31"/>
  <c r="M358" i="31"/>
  <c r="O358" i="31"/>
  <c r="Q358" i="31"/>
  <c r="R358" i="31"/>
  <c r="P358" i="31"/>
  <c r="B359" i="31"/>
  <c r="C359" i="31"/>
  <c r="D359" i="31"/>
  <c r="E359" i="31"/>
  <c r="F359" i="31"/>
  <c r="G359" i="31"/>
  <c r="H359" i="31"/>
  <c r="I359" i="31"/>
  <c r="M359" i="31"/>
  <c r="O359" i="31"/>
  <c r="Q359" i="31"/>
  <c r="R359" i="31"/>
  <c r="N359" i="31"/>
  <c r="P359" i="31"/>
  <c r="B360" i="31"/>
  <c r="C360" i="31"/>
  <c r="D360" i="31"/>
  <c r="E360" i="31"/>
  <c r="M360" i="31"/>
  <c r="O360" i="31"/>
  <c r="Q360" i="31"/>
  <c r="R360" i="31"/>
  <c r="F360" i="31"/>
  <c r="G360" i="31"/>
  <c r="H360" i="31"/>
  <c r="I360" i="31"/>
  <c r="N360" i="31"/>
  <c r="P360" i="31"/>
  <c r="B361" i="31"/>
  <c r="C361" i="31"/>
  <c r="D361" i="31"/>
  <c r="E361" i="31"/>
  <c r="M361" i="31"/>
  <c r="O361" i="31"/>
  <c r="Q361" i="31"/>
  <c r="R361" i="31"/>
  <c r="F361" i="31"/>
  <c r="G361" i="31"/>
  <c r="H361" i="31"/>
  <c r="I361" i="31"/>
  <c r="N361" i="31"/>
  <c r="P361" i="31"/>
  <c r="B362" i="31"/>
  <c r="C362" i="31"/>
  <c r="D362" i="31"/>
  <c r="E362" i="31"/>
  <c r="F362" i="31"/>
  <c r="G362" i="31"/>
  <c r="H362" i="31"/>
  <c r="I362" i="31"/>
  <c r="N362" i="31"/>
  <c r="M362" i="31"/>
  <c r="O362" i="31"/>
  <c r="Q362" i="31"/>
  <c r="R362" i="31"/>
  <c r="P362" i="31"/>
  <c r="B363" i="31"/>
  <c r="C363" i="31"/>
  <c r="D363" i="31"/>
  <c r="E363" i="31"/>
  <c r="F363" i="31"/>
  <c r="G363" i="31"/>
  <c r="H363" i="31"/>
  <c r="I363" i="31"/>
  <c r="M363" i="31"/>
  <c r="O363" i="31"/>
  <c r="Q363" i="31"/>
  <c r="R363" i="31"/>
  <c r="N363" i="31"/>
  <c r="P363" i="31"/>
  <c r="B364" i="31"/>
  <c r="C364" i="31"/>
  <c r="D364" i="31"/>
  <c r="E364" i="31"/>
  <c r="M364" i="31"/>
  <c r="O364" i="31"/>
  <c r="Q364" i="31"/>
  <c r="R364" i="31"/>
  <c r="F364" i="31"/>
  <c r="G364" i="31"/>
  <c r="H364" i="31"/>
  <c r="I364" i="31"/>
  <c r="N364" i="31"/>
  <c r="P364" i="31"/>
  <c r="B365" i="31"/>
  <c r="C365" i="31"/>
  <c r="D365" i="31"/>
  <c r="E365" i="31"/>
  <c r="M365" i="31"/>
  <c r="O365" i="31"/>
  <c r="Q365" i="31"/>
  <c r="R365" i="31"/>
  <c r="F365" i="31"/>
  <c r="G365" i="31"/>
  <c r="H365" i="31"/>
  <c r="I365" i="31"/>
  <c r="N365" i="31"/>
  <c r="P365" i="31"/>
  <c r="B366" i="31"/>
  <c r="C366" i="31"/>
  <c r="D366" i="31"/>
  <c r="E366" i="31"/>
  <c r="F366" i="31"/>
  <c r="G366" i="31"/>
  <c r="H366" i="31"/>
  <c r="I366" i="31"/>
  <c r="N366" i="31"/>
  <c r="M366" i="31"/>
  <c r="O366" i="31"/>
  <c r="Q366" i="31"/>
  <c r="R366" i="31"/>
  <c r="P366" i="31"/>
  <c r="B367" i="31"/>
  <c r="C367" i="31"/>
  <c r="D367" i="31"/>
  <c r="E367" i="31"/>
  <c r="F367" i="31"/>
  <c r="G367" i="31"/>
  <c r="H367" i="31"/>
  <c r="I367" i="31"/>
  <c r="M367" i="31"/>
  <c r="O367" i="31"/>
  <c r="Q367" i="31"/>
  <c r="R367" i="31"/>
  <c r="N367" i="31"/>
  <c r="P367" i="31"/>
  <c r="B368" i="31"/>
  <c r="C368" i="31"/>
  <c r="D368" i="31"/>
  <c r="E368" i="31"/>
  <c r="M368" i="31"/>
  <c r="O368" i="31"/>
  <c r="Q368" i="31"/>
  <c r="R368" i="31"/>
  <c r="F368" i="31"/>
  <c r="G368" i="31"/>
  <c r="H368" i="31"/>
  <c r="I368" i="31"/>
  <c r="N368" i="31"/>
  <c r="P368" i="31"/>
  <c r="B369" i="31"/>
  <c r="C369" i="31"/>
  <c r="D369" i="31"/>
  <c r="E369" i="31"/>
  <c r="M369" i="31"/>
  <c r="O369" i="31"/>
  <c r="Q369" i="31"/>
  <c r="R369" i="31"/>
  <c r="F369" i="31"/>
  <c r="G369" i="31"/>
  <c r="H369" i="31"/>
  <c r="I369" i="31"/>
  <c r="N369" i="31"/>
  <c r="P369" i="31"/>
  <c r="B370" i="31"/>
  <c r="C370" i="31"/>
  <c r="D370" i="31"/>
  <c r="E370" i="31"/>
  <c r="M370" i="31"/>
  <c r="O370" i="31"/>
  <c r="Q370" i="31"/>
  <c r="R370" i="31"/>
  <c r="F370" i="31"/>
  <c r="G370" i="31"/>
  <c r="H370" i="31"/>
  <c r="I370" i="31"/>
  <c r="N370" i="31"/>
  <c r="P370" i="31"/>
  <c r="B371" i="31"/>
  <c r="C371" i="31"/>
  <c r="D371" i="31"/>
  <c r="E371" i="31"/>
  <c r="F371" i="31"/>
  <c r="G371" i="31"/>
  <c r="H371" i="31"/>
  <c r="I371" i="31"/>
  <c r="M371" i="31"/>
  <c r="O371" i="31"/>
  <c r="Q371" i="31"/>
  <c r="R371" i="31"/>
  <c r="N371" i="31"/>
  <c r="P371" i="31"/>
  <c r="B372" i="31"/>
  <c r="C372" i="31"/>
  <c r="D372" i="31"/>
  <c r="E372" i="31"/>
  <c r="M372" i="31"/>
  <c r="O372" i="31"/>
  <c r="Q372" i="31"/>
  <c r="R372" i="31"/>
  <c r="F372" i="31"/>
  <c r="G372" i="31"/>
  <c r="H372" i="31"/>
  <c r="I372" i="31"/>
  <c r="N372" i="31"/>
  <c r="P372" i="31"/>
  <c r="B373" i="31"/>
  <c r="C373" i="31"/>
  <c r="D373" i="31"/>
  <c r="E373" i="31"/>
  <c r="M373" i="31"/>
  <c r="O373" i="31"/>
  <c r="Q373" i="31"/>
  <c r="R373" i="31"/>
  <c r="F373" i="31"/>
  <c r="G373" i="31"/>
  <c r="H373" i="31"/>
  <c r="I373" i="31"/>
  <c r="N373" i="31"/>
  <c r="P373" i="31"/>
  <c r="B374" i="31"/>
  <c r="C374" i="31"/>
  <c r="D374" i="31"/>
  <c r="E374" i="31"/>
  <c r="M374" i="31"/>
  <c r="O374" i="31"/>
  <c r="Q374" i="31"/>
  <c r="R374" i="31"/>
  <c r="F374" i="31"/>
  <c r="G374" i="31"/>
  <c r="H374" i="31"/>
  <c r="I374" i="31"/>
  <c r="N374" i="31"/>
  <c r="P374" i="31"/>
  <c r="B375" i="31"/>
  <c r="C375" i="31"/>
  <c r="D375" i="31"/>
  <c r="E375" i="31"/>
  <c r="F375" i="31"/>
  <c r="G375" i="31"/>
  <c r="H375" i="31"/>
  <c r="I375" i="31"/>
  <c r="M375" i="31"/>
  <c r="O375" i="31"/>
  <c r="Q375" i="31"/>
  <c r="R375" i="31"/>
  <c r="N375" i="31"/>
  <c r="P375" i="31"/>
  <c r="B376" i="31"/>
  <c r="C376" i="31"/>
  <c r="D376" i="31"/>
  <c r="E376" i="31"/>
  <c r="M376" i="31"/>
  <c r="O376" i="31"/>
  <c r="Q376" i="31"/>
  <c r="R376" i="31"/>
  <c r="F376" i="31"/>
  <c r="G376" i="31"/>
  <c r="H376" i="31"/>
  <c r="I376" i="31"/>
  <c r="N376" i="31"/>
  <c r="P376" i="31"/>
  <c r="B377" i="31"/>
  <c r="C377" i="31"/>
  <c r="D377" i="31"/>
  <c r="E377" i="31"/>
  <c r="M377" i="31"/>
  <c r="O377" i="31"/>
  <c r="Q377" i="31"/>
  <c r="R377" i="31"/>
  <c r="F377" i="31"/>
  <c r="G377" i="31"/>
  <c r="H377" i="31"/>
  <c r="I377" i="31"/>
  <c r="N377" i="31"/>
  <c r="P377" i="31"/>
  <c r="B378" i="31"/>
  <c r="C378" i="31"/>
  <c r="D378" i="31"/>
  <c r="E378" i="31"/>
  <c r="M378" i="31"/>
  <c r="O378" i="31"/>
  <c r="Q378" i="31"/>
  <c r="R378" i="31"/>
  <c r="F378" i="31"/>
  <c r="G378" i="31"/>
  <c r="H378" i="31"/>
  <c r="I378" i="31"/>
  <c r="N378" i="31"/>
  <c r="P378" i="31"/>
  <c r="B379" i="31"/>
  <c r="C379" i="31"/>
  <c r="D379" i="31"/>
  <c r="E379" i="31"/>
  <c r="F379" i="31"/>
  <c r="G379" i="31"/>
  <c r="H379" i="31"/>
  <c r="I379" i="31"/>
  <c r="M379" i="31"/>
  <c r="O379" i="31"/>
  <c r="Q379" i="31"/>
  <c r="R379" i="31"/>
  <c r="N379" i="31"/>
  <c r="P379" i="31"/>
  <c r="B380" i="31"/>
  <c r="C380" i="31"/>
  <c r="D380" i="31"/>
  <c r="E380" i="31"/>
  <c r="M380" i="31"/>
  <c r="O380" i="31"/>
  <c r="Q380" i="31"/>
  <c r="R380" i="31"/>
  <c r="F380" i="31"/>
  <c r="G380" i="31"/>
  <c r="H380" i="31"/>
  <c r="I380" i="31"/>
  <c r="N380" i="31"/>
  <c r="P380" i="31"/>
  <c r="B381" i="31"/>
  <c r="C381" i="31"/>
  <c r="D381" i="31"/>
  <c r="E381" i="31"/>
  <c r="M381" i="31"/>
  <c r="O381" i="31"/>
  <c r="Q381" i="31"/>
  <c r="R381" i="31"/>
  <c r="F381" i="31"/>
  <c r="G381" i="31"/>
  <c r="H381" i="31"/>
  <c r="I381" i="31"/>
  <c r="N381" i="31"/>
  <c r="P381" i="31"/>
  <c r="B382" i="31"/>
  <c r="C382" i="31"/>
  <c r="D382" i="31"/>
  <c r="E382" i="31"/>
  <c r="M382" i="31"/>
  <c r="O382" i="31"/>
  <c r="Q382" i="31"/>
  <c r="R382" i="31"/>
  <c r="F382" i="31"/>
  <c r="G382" i="31"/>
  <c r="H382" i="31"/>
  <c r="I382" i="31"/>
  <c r="N382" i="31"/>
  <c r="P382" i="31"/>
  <c r="B383" i="31"/>
  <c r="C383" i="31"/>
  <c r="D383" i="31"/>
  <c r="E383" i="31"/>
  <c r="F383" i="31"/>
  <c r="G383" i="31"/>
  <c r="H383" i="31"/>
  <c r="I383" i="31"/>
  <c r="M383" i="31"/>
  <c r="O383" i="31"/>
  <c r="Q383" i="31"/>
  <c r="R383" i="31"/>
  <c r="N383" i="31"/>
  <c r="P383" i="31"/>
  <c r="B384" i="31"/>
  <c r="C384" i="31"/>
  <c r="D384" i="31"/>
  <c r="E384" i="31"/>
  <c r="M384" i="31"/>
  <c r="O384" i="31"/>
  <c r="Q384" i="31"/>
  <c r="R384" i="31"/>
  <c r="F384" i="31"/>
  <c r="G384" i="31"/>
  <c r="H384" i="31"/>
  <c r="I384" i="31"/>
  <c r="N384" i="31"/>
  <c r="P384" i="31"/>
  <c r="B385" i="31"/>
  <c r="C385" i="31"/>
  <c r="D385" i="31"/>
  <c r="E385" i="31"/>
  <c r="M385" i="31"/>
  <c r="O385" i="31"/>
  <c r="Q385" i="31"/>
  <c r="R385" i="31"/>
  <c r="F385" i="31"/>
  <c r="G385" i="31"/>
  <c r="H385" i="31"/>
  <c r="I385" i="31"/>
  <c r="N385" i="31"/>
  <c r="P385" i="31"/>
  <c r="B386" i="31"/>
  <c r="C386" i="31"/>
  <c r="D386" i="31"/>
  <c r="E386" i="31"/>
  <c r="M386" i="31"/>
  <c r="O386" i="31"/>
  <c r="Q386" i="31"/>
  <c r="R386" i="31"/>
  <c r="F386" i="31"/>
  <c r="G386" i="31"/>
  <c r="H386" i="31"/>
  <c r="I386" i="31"/>
  <c r="N386" i="31"/>
  <c r="P386" i="31"/>
  <c r="B387" i="31"/>
  <c r="C387" i="31"/>
  <c r="D387" i="31"/>
  <c r="E387" i="31"/>
  <c r="F387" i="31"/>
  <c r="G387" i="31"/>
  <c r="H387" i="31"/>
  <c r="I387" i="31"/>
  <c r="M387" i="31"/>
  <c r="O387" i="31"/>
  <c r="Q387" i="31"/>
  <c r="R387" i="31"/>
  <c r="N387" i="31"/>
  <c r="P387" i="31"/>
  <c r="B388" i="31"/>
  <c r="C388" i="31"/>
  <c r="D388" i="31"/>
  <c r="E388" i="31"/>
  <c r="M388" i="31"/>
  <c r="O388" i="31"/>
  <c r="Q388" i="31"/>
  <c r="R388" i="31"/>
  <c r="F388" i="31"/>
  <c r="G388" i="31"/>
  <c r="H388" i="31"/>
  <c r="I388" i="31"/>
  <c r="N388" i="31"/>
  <c r="P388" i="31"/>
  <c r="B389" i="31"/>
  <c r="C389" i="31"/>
  <c r="D389" i="31"/>
  <c r="E389" i="31"/>
  <c r="M389" i="31"/>
  <c r="O389" i="31"/>
  <c r="Q389" i="31"/>
  <c r="R389" i="31"/>
  <c r="F389" i="31"/>
  <c r="G389" i="31"/>
  <c r="H389" i="31"/>
  <c r="I389" i="31"/>
  <c r="N389" i="31"/>
  <c r="P389" i="31"/>
  <c r="B390" i="31"/>
  <c r="C390" i="31"/>
  <c r="D390" i="31"/>
  <c r="E390" i="31"/>
  <c r="M390" i="31"/>
  <c r="O390" i="31"/>
  <c r="Q390" i="31"/>
  <c r="R390" i="31"/>
  <c r="F390" i="31"/>
  <c r="G390" i="31"/>
  <c r="H390" i="31"/>
  <c r="I390" i="31"/>
  <c r="N390" i="31"/>
  <c r="P390" i="31"/>
  <c r="B391" i="31"/>
  <c r="C391" i="31"/>
  <c r="D391" i="31"/>
  <c r="E391" i="31"/>
  <c r="F391" i="31"/>
  <c r="G391" i="31"/>
  <c r="H391" i="31"/>
  <c r="I391" i="31"/>
  <c r="M391" i="31"/>
  <c r="O391" i="31"/>
  <c r="Q391" i="31"/>
  <c r="R391" i="31"/>
  <c r="N391" i="31"/>
  <c r="P391" i="31"/>
  <c r="B392" i="31"/>
  <c r="C392" i="31"/>
  <c r="D392" i="31"/>
  <c r="E392" i="31"/>
  <c r="M392" i="31"/>
  <c r="O392" i="31"/>
  <c r="Q392" i="31"/>
  <c r="R392" i="31"/>
  <c r="F392" i="31"/>
  <c r="G392" i="31"/>
  <c r="H392" i="31"/>
  <c r="I392" i="31"/>
  <c r="N392" i="31"/>
  <c r="P392" i="31"/>
  <c r="B393" i="31"/>
  <c r="C393" i="31"/>
  <c r="D393" i="31"/>
  <c r="E393" i="31"/>
  <c r="M393" i="31"/>
  <c r="O393" i="31"/>
  <c r="Q393" i="31"/>
  <c r="R393" i="31"/>
  <c r="F393" i="31"/>
  <c r="G393" i="31"/>
  <c r="H393" i="31"/>
  <c r="I393" i="31"/>
  <c r="N393" i="31"/>
  <c r="P393" i="31"/>
  <c r="B394" i="31"/>
  <c r="C394" i="31"/>
  <c r="D394" i="31"/>
  <c r="E394" i="31"/>
  <c r="M394" i="31"/>
  <c r="O394" i="31"/>
  <c r="Q394" i="31"/>
  <c r="R394" i="31"/>
  <c r="F394" i="31"/>
  <c r="G394" i="31"/>
  <c r="H394" i="31"/>
  <c r="I394" i="31"/>
  <c r="N394" i="31"/>
  <c r="P394" i="31"/>
  <c r="B395" i="31"/>
  <c r="C395" i="31"/>
  <c r="D395" i="31"/>
  <c r="E395" i="31"/>
  <c r="F395" i="31"/>
  <c r="G395" i="31"/>
  <c r="H395" i="31"/>
  <c r="I395" i="31"/>
  <c r="M395" i="31"/>
  <c r="O395" i="31"/>
  <c r="Q395" i="31"/>
  <c r="R395" i="31"/>
  <c r="N395" i="31"/>
  <c r="P395" i="31"/>
  <c r="B396" i="31"/>
  <c r="C396" i="31"/>
  <c r="D396" i="31"/>
  <c r="E396" i="31"/>
  <c r="M396" i="31"/>
  <c r="O396" i="31"/>
  <c r="Q396" i="31"/>
  <c r="R396" i="31"/>
  <c r="F396" i="31"/>
  <c r="G396" i="31"/>
  <c r="H396" i="31"/>
  <c r="I396" i="31"/>
  <c r="N396" i="31"/>
  <c r="P396" i="31"/>
  <c r="B397" i="31"/>
  <c r="C397" i="31"/>
  <c r="D397" i="31"/>
  <c r="E397" i="31"/>
  <c r="M397" i="31"/>
  <c r="O397" i="31"/>
  <c r="Q397" i="31"/>
  <c r="R397" i="31"/>
  <c r="F397" i="31"/>
  <c r="G397" i="31"/>
  <c r="H397" i="31"/>
  <c r="I397" i="31"/>
  <c r="N397" i="31"/>
  <c r="P397" i="31"/>
  <c r="B398" i="31"/>
  <c r="C398" i="31"/>
  <c r="D398" i="31"/>
  <c r="E398" i="31"/>
  <c r="M398" i="31"/>
  <c r="O398" i="31"/>
  <c r="Q398" i="31"/>
  <c r="R398" i="31"/>
  <c r="F398" i="31"/>
  <c r="G398" i="31"/>
  <c r="H398" i="31"/>
  <c r="I398" i="31"/>
  <c r="N398" i="31"/>
  <c r="P398" i="31"/>
  <c r="B399" i="31"/>
  <c r="C399" i="31"/>
  <c r="D399" i="31"/>
  <c r="E399" i="31"/>
  <c r="F399" i="31"/>
  <c r="G399" i="31"/>
  <c r="H399" i="31"/>
  <c r="I399" i="31"/>
  <c r="M399" i="31"/>
  <c r="O399" i="31"/>
  <c r="Q399" i="31"/>
  <c r="R399" i="31"/>
  <c r="N399" i="31"/>
  <c r="P399" i="31"/>
  <c r="B400" i="31"/>
  <c r="C400" i="31"/>
  <c r="D400" i="31"/>
  <c r="E400" i="31"/>
  <c r="M400" i="31"/>
  <c r="O400" i="31"/>
  <c r="Q400" i="31"/>
  <c r="R400" i="31"/>
  <c r="F400" i="31"/>
  <c r="G400" i="31"/>
  <c r="H400" i="31"/>
  <c r="I400" i="31"/>
  <c r="N400" i="31"/>
  <c r="P400" i="31"/>
  <c r="B401" i="31"/>
  <c r="C401" i="31"/>
  <c r="D401" i="31"/>
  <c r="E401" i="31"/>
  <c r="M401" i="31"/>
  <c r="O401" i="31"/>
  <c r="Q401" i="31"/>
  <c r="R401" i="31"/>
  <c r="F401" i="31"/>
  <c r="G401" i="31"/>
  <c r="H401" i="31"/>
  <c r="I401" i="31"/>
  <c r="N401" i="31"/>
  <c r="P401" i="31"/>
  <c r="B402" i="31"/>
  <c r="C402" i="31"/>
  <c r="D402" i="31"/>
  <c r="E402" i="31"/>
  <c r="M402" i="31"/>
  <c r="O402" i="31"/>
  <c r="Q402" i="31"/>
  <c r="R402" i="31"/>
  <c r="F402" i="31"/>
  <c r="G402" i="31"/>
  <c r="H402" i="31"/>
  <c r="I402" i="31"/>
  <c r="N402" i="31"/>
  <c r="P402" i="31"/>
  <c r="B403" i="31"/>
  <c r="C403" i="31"/>
  <c r="D403" i="31"/>
  <c r="E403" i="31"/>
  <c r="F403" i="31"/>
  <c r="G403" i="31"/>
  <c r="H403" i="31"/>
  <c r="I403" i="31"/>
  <c r="M403" i="31"/>
  <c r="O403" i="31"/>
  <c r="Q403" i="31"/>
  <c r="R403" i="31"/>
  <c r="N403" i="31"/>
  <c r="P403" i="31"/>
  <c r="B404" i="31"/>
  <c r="C404" i="31"/>
  <c r="D404" i="31"/>
  <c r="E404" i="31"/>
  <c r="M404" i="31"/>
  <c r="O404" i="31"/>
  <c r="Q404" i="31"/>
  <c r="R404" i="31"/>
  <c r="F404" i="31"/>
  <c r="G404" i="31"/>
  <c r="H404" i="31"/>
  <c r="I404" i="31"/>
  <c r="N404" i="31"/>
  <c r="P404" i="31"/>
  <c r="B405" i="31"/>
  <c r="C405" i="31"/>
  <c r="D405" i="31"/>
  <c r="E405" i="31"/>
  <c r="M405" i="31"/>
  <c r="O405" i="31"/>
  <c r="Q405" i="31"/>
  <c r="R405" i="31"/>
  <c r="F405" i="31"/>
  <c r="G405" i="31"/>
  <c r="H405" i="31"/>
  <c r="I405" i="31"/>
  <c r="N405" i="31"/>
  <c r="P405" i="31"/>
  <c r="B406" i="31"/>
  <c r="C406" i="31"/>
  <c r="D406" i="31"/>
  <c r="E406" i="31"/>
  <c r="M406" i="31"/>
  <c r="O406" i="31"/>
  <c r="Q406" i="31"/>
  <c r="R406" i="31"/>
  <c r="F406" i="31"/>
  <c r="G406" i="31"/>
  <c r="H406" i="31"/>
  <c r="I406" i="31"/>
  <c r="N406" i="31"/>
  <c r="P406" i="31"/>
  <c r="B407" i="31"/>
  <c r="C407" i="31"/>
  <c r="D407" i="31"/>
  <c r="E407" i="31"/>
  <c r="F407" i="31"/>
  <c r="G407" i="31"/>
  <c r="H407" i="31"/>
  <c r="I407" i="31"/>
  <c r="M407" i="31"/>
  <c r="O407" i="31"/>
  <c r="Q407" i="31"/>
  <c r="R407" i="31"/>
  <c r="N407" i="31"/>
  <c r="P407" i="31"/>
  <c r="B408" i="31"/>
  <c r="C408" i="31"/>
  <c r="D408" i="31"/>
  <c r="E408" i="31"/>
  <c r="M408" i="31"/>
  <c r="O408" i="31"/>
  <c r="Q408" i="31"/>
  <c r="R408" i="31"/>
  <c r="F408" i="31"/>
  <c r="G408" i="31"/>
  <c r="H408" i="31"/>
  <c r="I408" i="31"/>
  <c r="N408" i="31"/>
  <c r="P408" i="31"/>
  <c r="B409" i="31"/>
  <c r="C409" i="31"/>
  <c r="D409" i="31"/>
  <c r="E409" i="31"/>
  <c r="M409" i="31"/>
  <c r="O409" i="31"/>
  <c r="Q409" i="31"/>
  <c r="F409" i="31"/>
  <c r="G409" i="31"/>
  <c r="H409" i="31"/>
  <c r="I409" i="31"/>
  <c r="N409" i="31"/>
  <c r="P409" i="31"/>
  <c r="R409" i="31"/>
  <c r="B410" i="31"/>
  <c r="C410" i="31"/>
  <c r="D410" i="31"/>
  <c r="E410" i="31"/>
  <c r="M410" i="31"/>
  <c r="O410" i="31"/>
  <c r="Q410" i="31"/>
  <c r="R410" i="31"/>
  <c r="F410" i="31"/>
  <c r="G410" i="31"/>
  <c r="H410" i="31"/>
  <c r="I410" i="31"/>
  <c r="N410" i="31"/>
  <c r="P410" i="31"/>
  <c r="B411" i="31"/>
  <c r="C411" i="31"/>
  <c r="D411" i="31"/>
  <c r="E411" i="31"/>
  <c r="F411" i="31"/>
  <c r="G411" i="31"/>
  <c r="H411" i="31"/>
  <c r="I411" i="31"/>
  <c r="M411" i="31"/>
  <c r="O411" i="31"/>
  <c r="Q411" i="31"/>
  <c r="R411" i="31"/>
  <c r="N411" i="31"/>
  <c r="P411" i="31"/>
  <c r="B412" i="31"/>
  <c r="C412" i="31"/>
  <c r="D412" i="31"/>
  <c r="E412" i="31"/>
  <c r="M412" i="31"/>
  <c r="O412" i="31"/>
  <c r="Q412" i="31"/>
  <c r="R412" i="31"/>
  <c r="F412" i="31"/>
  <c r="G412" i="31"/>
  <c r="H412" i="31"/>
  <c r="I412" i="31"/>
  <c r="N412" i="31"/>
  <c r="P412" i="31"/>
  <c r="B413" i="31"/>
  <c r="C413" i="31"/>
  <c r="D413" i="31"/>
  <c r="E413" i="31"/>
  <c r="M413" i="31"/>
  <c r="O413" i="31"/>
  <c r="Q413" i="31"/>
  <c r="F413" i="31"/>
  <c r="G413" i="31"/>
  <c r="H413" i="31"/>
  <c r="I413" i="31"/>
  <c r="N413" i="31"/>
  <c r="P413" i="31"/>
  <c r="R413" i="31"/>
  <c r="B414" i="31"/>
  <c r="C414" i="31"/>
  <c r="D414" i="31"/>
  <c r="E414" i="31"/>
  <c r="M414" i="31"/>
  <c r="O414" i="31"/>
  <c r="Q414" i="31"/>
  <c r="R414" i="31"/>
  <c r="F414" i="31"/>
  <c r="G414" i="31"/>
  <c r="H414" i="31"/>
  <c r="I414" i="31"/>
  <c r="N414" i="31"/>
  <c r="P414" i="31"/>
  <c r="B415" i="31"/>
  <c r="C415" i="31"/>
  <c r="D415" i="31"/>
  <c r="E415" i="31"/>
  <c r="F415" i="31"/>
  <c r="G415" i="31"/>
  <c r="H415" i="31"/>
  <c r="I415" i="31"/>
  <c r="M415" i="31"/>
  <c r="O415" i="31"/>
  <c r="Q415" i="31"/>
  <c r="R415" i="31"/>
  <c r="N415" i="31"/>
  <c r="P415" i="31"/>
  <c r="B416" i="31"/>
  <c r="C416" i="31"/>
  <c r="D416" i="31"/>
  <c r="E416" i="31"/>
  <c r="M416" i="31"/>
  <c r="O416" i="31"/>
  <c r="Q416" i="31"/>
  <c r="R416" i="31"/>
  <c r="F416" i="31"/>
  <c r="G416" i="31"/>
  <c r="H416" i="31"/>
  <c r="I416" i="31"/>
  <c r="N416" i="31"/>
  <c r="P416" i="31"/>
  <c r="B417" i="31"/>
  <c r="C417" i="31"/>
  <c r="D417" i="31"/>
  <c r="E417" i="31"/>
  <c r="M417" i="31"/>
  <c r="O417" i="31"/>
  <c r="Q417" i="31"/>
  <c r="F417" i="31"/>
  <c r="G417" i="31"/>
  <c r="H417" i="31"/>
  <c r="I417" i="31"/>
  <c r="N417" i="31"/>
  <c r="P417" i="31"/>
  <c r="R417" i="31"/>
  <c r="B418" i="31"/>
  <c r="C418" i="31"/>
  <c r="D418" i="31"/>
  <c r="E418" i="31"/>
  <c r="M418" i="31"/>
  <c r="O418" i="31"/>
  <c r="Q418" i="31"/>
  <c r="R418" i="31"/>
  <c r="F418" i="31"/>
  <c r="G418" i="31"/>
  <c r="H418" i="31"/>
  <c r="I418" i="31"/>
  <c r="N418" i="31"/>
  <c r="P418" i="31"/>
  <c r="B419" i="31"/>
  <c r="C419" i="31"/>
  <c r="D419" i="31"/>
  <c r="E419" i="31"/>
  <c r="F419" i="31"/>
  <c r="G419" i="31"/>
  <c r="H419" i="31"/>
  <c r="I419" i="31"/>
  <c r="M419" i="31"/>
  <c r="O419" i="31"/>
  <c r="Q419" i="31"/>
  <c r="R419" i="31"/>
  <c r="N419" i="31"/>
  <c r="P419" i="31"/>
  <c r="B420" i="31"/>
  <c r="C420" i="31"/>
  <c r="D420" i="31"/>
  <c r="E420" i="31"/>
  <c r="M420" i="31"/>
  <c r="O420" i="31"/>
  <c r="Q420" i="31"/>
  <c r="R420" i="31"/>
  <c r="F420" i="31"/>
  <c r="G420" i="31"/>
  <c r="H420" i="31"/>
  <c r="I420" i="31"/>
  <c r="N420" i="31"/>
  <c r="P420" i="31"/>
  <c r="B421" i="31"/>
  <c r="C421" i="31"/>
  <c r="D421" i="31"/>
  <c r="E421" i="31"/>
  <c r="M421" i="31"/>
  <c r="O421" i="31"/>
  <c r="Q421" i="31"/>
  <c r="F421" i="31"/>
  <c r="G421" i="31"/>
  <c r="H421" i="31"/>
  <c r="I421" i="31"/>
  <c r="N421" i="31"/>
  <c r="P421" i="31"/>
  <c r="R421" i="31"/>
  <c r="B422" i="31"/>
  <c r="C422" i="31"/>
  <c r="D422" i="31"/>
  <c r="E422" i="31"/>
  <c r="M422" i="31"/>
  <c r="O422" i="31"/>
  <c r="Q422" i="31"/>
  <c r="R422" i="31"/>
  <c r="F422" i="31"/>
  <c r="G422" i="31"/>
  <c r="H422" i="31"/>
  <c r="I422" i="31"/>
  <c r="N422" i="31"/>
  <c r="P422" i="31"/>
  <c r="B423" i="31"/>
  <c r="C423" i="31"/>
  <c r="D423" i="31"/>
  <c r="E423" i="31"/>
  <c r="F423" i="31"/>
  <c r="G423" i="31"/>
  <c r="H423" i="31"/>
  <c r="I423" i="31"/>
  <c r="M423" i="31"/>
  <c r="O423" i="31"/>
  <c r="Q423" i="31"/>
  <c r="R423" i="31"/>
  <c r="N423" i="31"/>
  <c r="P423" i="31"/>
  <c r="B424" i="31"/>
  <c r="C424" i="31"/>
  <c r="D424" i="31"/>
  <c r="E424" i="31"/>
  <c r="M424" i="31"/>
  <c r="O424" i="31"/>
  <c r="Q424" i="31"/>
  <c r="R424" i="31"/>
  <c r="F424" i="31"/>
  <c r="G424" i="31"/>
  <c r="H424" i="31"/>
  <c r="I424" i="31"/>
  <c r="N424" i="31"/>
  <c r="P424" i="31"/>
  <c r="B425" i="31"/>
  <c r="C425" i="31"/>
  <c r="D425" i="31"/>
  <c r="E425" i="31"/>
  <c r="M425" i="31"/>
  <c r="O425" i="31"/>
  <c r="Q425" i="31"/>
  <c r="F425" i="31"/>
  <c r="G425" i="31"/>
  <c r="H425" i="31"/>
  <c r="I425" i="31"/>
  <c r="N425" i="31"/>
  <c r="P425" i="31"/>
  <c r="R425" i="31"/>
  <c r="B426" i="31"/>
  <c r="C426" i="31"/>
  <c r="D426" i="31"/>
  <c r="E426" i="31"/>
  <c r="M426" i="31"/>
  <c r="O426" i="31"/>
  <c r="Q426" i="31"/>
  <c r="R426" i="31"/>
  <c r="F426" i="31"/>
  <c r="G426" i="31"/>
  <c r="H426" i="31"/>
  <c r="I426" i="31"/>
  <c r="N426" i="31"/>
  <c r="P426" i="31"/>
  <c r="B427" i="31"/>
  <c r="C427" i="31"/>
  <c r="D427" i="31"/>
  <c r="E427" i="31"/>
  <c r="F427" i="31"/>
  <c r="G427" i="31"/>
  <c r="H427" i="31"/>
  <c r="I427" i="31"/>
  <c r="M427" i="31"/>
  <c r="O427" i="31"/>
  <c r="Q427" i="31"/>
  <c r="R427" i="31"/>
  <c r="N427" i="31"/>
  <c r="P427" i="31"/>
  <c r="B428" i="31"/>
  <c r="C428" i="31"/>
  <c r="D428" i="31"/>
  <c r="E428" i="31"/>
  <c r="M428" i="31"/>
  <c r="O428" i="31"/>
  <c r="Q428" i="31"/>
  <c r="R428" i="31"/>
  <c r="F428" i="31"/>
  <c r="G428" i="31"/>
  <c r="H428" i="31"/>
  <c r="I428" i="31"/>
  <c r="N428" i="31"/>
  <c r="P428" i="31"/>
  <c r="B429" i="31"/>
  <c r="C429" i="31"/>
  <c r="D429" i="31"/>
  <c r="E429" i="31"/>
  <c r="M429" i="31"/>
  <c r="O429" i="31"/>
  <c r="Q429" i="31"/>
  <c r="F429" i="31"/>
  <c r="G429" i="31"/>
  <c r="H429" i="31"/>
  <c r="I429" i="31"/>
  <c r="N429" i="31"/>
  <c r="P429" i="31"/>
  <c r="R429" i="31"/>
  <c r="B430" i="31"/>
  <c r="C430" i="31"/>
  <c r="D430" i="31"/>
  <c r="E430" i="31"/>
  <c r="M430" i="31"/>
  <c r="O430" i="31"/>
  <c r="Q430" i="31"/>
  <c r="F430" i="31"/>
  <c r="G430" i="31"/>
  <c r="H430" i="31"/>
  <c r="I430" i="31"/>
  <c r="N430" i="31"/>
  <c r="P430" i="31"/>
  <c r="R430" i="31"/>
  <c r="B431" i="31"/>
  <c r="C431" i="31"/>
  <c r="D431" i="31"/>
  <c r="E431" i="31"/>
  <c r="F431" i="31"/>
  <c r="G431" i="31"/>
  <c r="H431" i="31"/>
  <c r="I431" i="31"/>
  <c r="N431" i="31"/>
  <c r="M431" i="31"/>
  <c r="O431" i="31"/>
  <c r="Q431" i="31"/>
  <c r="R431" i="31"/>
  <c r="P431" i="31"/>
  <c r="B432" i="31"/>
  <c r="C432" i="31"/>
  <c r="D432" i="31"/>
  <c r="E432" i="31"/>
  <c r="M432" i="31"/>
  <c r="O432" i="31"/>
  <c r="Q432" i="31"/>
  <c r="R432" i="31"/>
  <c r="F432" i="31"/>
  <c r="G432" i="31"/>
  <c r="H432" i="31"/>
  <c r="I432" i="31"/>
  <c r="N432" i="31"/>
  <c r="P432" i="31"/>
  <c r="B433" i="31"/>
  <c r="C433" i="31"/>
  <c r="D433" i="31"/>
  <c r="E433" i="31"/>
  <c r="M433" i="31"/>
  <c r="O433" i="31"/>
  <c r="F433" i="31"/>
  <c r="G433" i="31"/>
  <c r="H433" i="31"/>
  <c r="I433" i="31"/>
  <c r="N433" i="31"/>
  <c r="P433" i="31"/>
  <c r="Q433" i="31"/>
  <c r="R433" i="31"/>
  <c r="B434" i="31"/>
  <c r="C434" i="31"/>
  <c r="D434" i="31"/>
  <c r="E434" i="31"/>
  <c r="M434" i="31"/>
  <c r="O434" i="31"/>
  <c r="Q434" i="31"/>
  <c r="F434" i="31"/>
  <c r="G434" i="31"/>
  <c r="H434" i="31"/>
  <c r="I434" i="31"/>
  <c r="N434" i="31"/>
  <c r="P434" i="31"/>
  <c r="R434" i="31"/>
  <c r="B435" i="31"/>
  <c r="C435" i="31"/>
  <c r="D435" i="31"/>
  <c r="E435" i="31"/>
  <c r="F435" i="31"/>
  <c r="G435" i="31"/>
  <c r="H435" i="31"/>
  <c r="I435" i="31"/>
  <c r="N435" i="31"/>
  <c r="M435" i="31"/>
  <c r="O435" i="31"/>
  <c r="Q435" i="31"/>
  <c r="R435" i="31"/>
  <c r="P435" i="31"/>
  <c r="B436" i="31"/>
  <c r="C436" i="31"/>
  <c r="D436" i="31"/>
  <c r="E436" i="31"/>
  <c r="M436" i="31"/>
  <c r="F436" i="31"/>
  <c r="G436" i="31"/>
  <c r="H436" i="31"/>
  <c r="I436" i="31"/>
  <c r="N436" i="31"/>
  <c r="O436" i="31"/>
  <c r="Q436" i="31"/>
  <c r="R436" i="31"/>
  <c r="P436" i="31"/>
  <c r="B437" i="31"/>
  <c r="C437" i="31"/>
  <c r="D437" i="31"/>
  <c r="E437" i="31"/>
  <c r="M437" i="31"/>
  <c r="O437" i="31"/>
  <c r="F437" i="31"/>
  <c r="G437" i="31"/>
  <c r="H437" i="31"/>
  <c r="I437" i="31"/>
  <c r="N437" i="31"/>
  <c r="P437" i="31"/>
  <c r="Q437" i="31"/>
  <c r="R437" i="31"/>
  <c r="B438" i="31"/>
  <c r="C438" i="31"/>
  <c r="D438" i="31"/>
  <c r="E438" i="31"/>
  <c r="M438" i="31"/>
  <c r="O438" i="31"/>
  <c r="Q438" i="31"/>
  <c r="F438" i="31"/>
  <c r="G438" i="31"/>
  <c r="H438" i="31"/>
  <c r="I438" i="31"/>
  <c r="N438" i="31"/>
  <c r="P438" i="31"/>
  <c r="R438" i="31"/>
  <c r="B439" i="31"/>
  <c r="C439" i="31"/>
  <c r="D439" i="31"/>
  <c r="E439" i="31"/>
  <c r="F439" i="31"/>
  <c r="G439" i="31"/>
  <c r="H439" i="31"/>
  <c r="I439" i="31"/>
  <c r="N439" i="31"/>
  <c r="M439" i="31"/>
  <c r="O439" i="31"/>
  <c r="Q439" i="31"/>
  <c r="R439" i="31"/>
  <c r="P439" i="31"/>
  <c r="B440" i="31"/>
  <c r="C440" i="31"/>
  <c r="D440" i="31"/>
  <c r="E440" i="31"/>
  <c r="M440" i="31"/>
  <c r="F440" i="31"/>
  <c r="G440" i="31"/>
  <c r="H440" i="31"/>
  <c r="I440" i="31"/>
  <c r="N440" i="31"/>
  <c r="O440" i="31"/>
  <c r="P440" i="31"/>
  <c r="B441" i="31"/>
  <c r="C441" i="31"/>
  <c r="D441" i="31"/>
  <c r="E441" i="31"/>
  <c r="M441" i="31"/>
  <c r="O441" i="31"/>
  <c r="F441" i="31"/>
  <c r="G441" i="31"/>
  <c r="H441" i="31"/>
  <c r="I441" i="31"/>
  <c r="N441" i="31"/>
  <c r="P441" i="31"/>
  <c r="Q441" i="31"/>
  <c r="R441" i="31"/>
  <c r="B442" i="31"/>
  <c r="C442" i="31"/>
  <c r="D442" i="31"/>
  <c r="E442" i="31"/>
  <c r="M442" i="31"/>
  <c r="O442" i="31"/>
  <c r="Q442" i="31"/>
  <c r="R442" i="31"/>
  <c r="F442" i="31"/>
  <c r="G442" i="31"/>
  <c r="H442" i="31"/>
  <c r="I442" i="31"/>
  <c r="N442" i="31"/>
  <c r="P442" i="31"/>
  <c r="B443" i="31"/>
  <c r="C443" i="31"/>
  <c r="D443" i="31"/>
  <c r="E443" i="31"/>
  <c r="F443" i="31"/>
  <c r="G443" i="31"/>
  <c r="H443" i="31"/>
  <c r="I443" i="31"/>
  <c r="M443" i="31"/>
  <c r="O443" i="31"/>
  <c r="Q443" i="31"/>
  <c r="R443" i="31"/>
  <c r="N443" i="31"/>
  <c r="P443" i="31"/>
  <c r="B444" i="31"/>
  <c r="C444" i="31"/>
  <c r="D444" i="31"/>
  <c r="E444" i="31"/>
  <c r="M444" i="31"/>
  <c r="F444" i="31"/>
  <c r="G444" i="31"/>
  <c r="H444" i="31"/>
  <c r="I444" i="31"/>
  <c r="N444" i="31"/>
  <c r="O444" i="31"/>
  <c r="Q444" i="31"/>
  <c r="R444" i="31"/>
  <c r="P444" i="31"/>
  <c r="B445" i="31"/>
  <c r="C445" i="31"/>
  <c r="D445" i="31"/>
  <c r="E445" i="31"/>
  <c r="M445" i="31"/>
  <c r="O445" i="31"/>
  <c r="Q445" i="31"/>
  <c r="R445" i="31"/>
  <c r="F445" i="31"/>
  <c r="G445" i="31"/>
  <c r="H445" i="31"/>
  <c r="I445" i="31"/>
  <c r="N445" i="31"/>
  <c r="P445" i="31"/>
  <c r="B446" i="31"/>
  <c r="C446" i="31"/>
  <c r="D446" i="31"/>
  <c r="E446" i="31"/>
  <c r="M446" i="31"/>
  <c r="F446" i="31"/>
  <c r="G446" i="31"/>
  <c r="H446" i="31"/>
  <c r="I446" i="31"/>
  <c r="N446" i="31"/>
  <c r="O446" i="31"/>
  <c r="Q446" i="31"/>
  <c r="P446" i="31"/>
  <c r="R446" i="31"/>
  <c r="B447" i="31"/>
  <c r="C447" i="31"/>
  <c r="D447" i="31"/>
  <c r="E447" i="31"/>
  <c r="F447" i="31"/>
  <c r="G447" i="31"/>
  <c r="H447" i="31"/>
  <c r="I447" i="31"/>
  <c r="N447" i="31"/>
  <c r="M447" i="31"/>
  <c r="O447" i="31"/>
  <c r="Q447" i="31"/>
  <c r="R447" i="31"/>
  <c r="P447" i="31"/>
  <c r="B448" i="31"/>
  <c r="C448" i="31"/>
  <c r="D448" i="31"/>
  <c r="E448" i="31"/>
  <c r="M448" i="31"/>
  <c r="O448" i="31"/>
  <c r="Q448" i="31"/>
  <c r="R448" i="31"/>
  <c r="F448" i="31"/>
  <c r="G448" i="31"/>
  <c r="H448" i="31"/>
  <c r="I448" i="31"/>
  <c r="N448" i="31"/>
  <c r="P448" i="31"/>
  <c r="B449" i="31"/>
  <c r="C449" i="31"/>
  <c r="D449" i="31"/>
  <c r="E449" i="31"/>
  <c r="F449" i="31"/>
  <c r="G449" i="31"/>
  <c r="H449" i="31"/>
  <c r="I449" i="31"/>
  <c r="M449" i="31"/>
  <c r="O449" i="31"/>
  <c r="Q449" i="31"/>
  <c r="R449" i="31"/>
  <c r="N449" i="31"/>
  <c r="P449" i="31"/>
  <c r="B450" i="31"/>
  <c r="C450" i="31"/>
  <c r="D450" i="31"/>
  <c r="E450" i="31"/>
  <c r="M450" i="31"/>
  <c r="O450" i="31"/>
  <c r="Q450" i="31"/>
  <c r="R450" i="31"/>
  <c r="F450" i="31"/>
  <c r="G450" i="31"/>
  <c r="H450" i="31"/>
  <c r="I450" i="31"/>
  <c r="N450" i="31"/>
  <c r="P450" i="31"/>
  <c r="B451" i="31"/>
  <c r="C451" i="31"/>
  <c r="D451" i="31"/>
  <c r="E451" i="31"/>
  <c r="F451" i="31"/>
  <c r="G451" i="31"/>
  <c r="H451" i="31"/>
  <c r="I451" i="31"/>
  <c r="M451" i="31"/>
  <c r="O451" i="31"/>
  <c r="Q451" i="31"/>
  <c r="R451" i="31"/>
  <c r="N451" i="31"/>
  <c r="P451" i="31"/>
  <c r="B452" i="31"/>
  <c r="C452" i="31"/>
  <c r="D452" i="31"/>
  <c r="E452" i="31"/>
  <c r="M452" i="31"/>
  <c r="F452" i="31"/>
  <c r="G452" i="31"/>
  <c r="H452" i="31"/>
  <c r="I452" i="31"/>
  <c r="N452" i="31"/>
  <c r="O452" i="31"/>
  <c r="P452" i="31"/>
  <c r="B453" i="31"/>
  <c r="C453" i="31"/>
  <c r="D453" i="31"/>
  <c r="E453" i="31"/>
  <c r="M453" i="31"/>
  <c r="O453" i="31"/>
  <c r="Q453" i="31"/>
  <c r="R453" i="31"/>
  <c r="F453" i="31"/>
  <c r="G453" i="31"/>
  <c r="H453" i="31"/>
  <c r="I453" i="31"/>
  <c r="N453" i="31"/>
  <c r="P453" i="31"/>
  <c r="B454" i="31"/>
  <c r="C454" i="31"/>
  <c r="D454" i="31"/>
  <c r="E454" i="31"/>
  <c r="F454" i="31"/>
  <c r="G454" i="31"/>
  <c r="H454" i="31"/>
  <c r="I454" i="31"/>
  <c r="M454" i="31"/>
  <c r="N454" i="31"/>
  <c r="O454" i="31"/>
  <c r="P454" i="31"/>
  <c r="Q454" i="31"/>
  <c r="R454" i="31"/>
  <c r="B455" i="31"/>
  <c r="C455" i="31"/>
  <c r="D455" i="31"/>
  <c r="E455" i="31"/>
  <c r="M455" i="31"/>
  <c r="O455" i="31"/>
  <c r="Q455" i="31"/>
  <c r="R455" i="31"/>
  <c r="F455" i="31"/>
  <c r="G455" i="31"/>
  <c r="H455" i="31"/>
  <c r="I455" i="31"/>
  <c r="N455" i="31"/>
  <c r="P455" i="31"/>
  <c r="B456" i="31"/>
  <c r="C456" i="31"/>
  <c r="D456" i="31"/>
  <c r="E456" i="31"/>
  <c r="F456" i="31"/>
  <c r="G456" i="31"/>
  <c r="H456" i="31"/>
  <c r="I456" i="31"/>
  <c r="M456" i="31"/>
  <c r="O456" i="31"/>
  <c r="Q456" i="31"/>
  <c r="R456" i="31"/>
  <c r="N456" i="31"/>
  <c r="P456" i="31"/>
  <c r="B457" i="31"/>
  <c r="C457" i="31"/>
  <c r="D457" i="31"/>
  <c r="E457" i="31"/>
  <c r="F457" i="31"/>
  <c r="G457" i="31"/>
  <c r="H457" i="31"/>
  <c r="I457" i="31"/>
  <c r="N457" i="31"/>
  <c r="M457" i="31"/>
  <c r="O457" i="31"/>
  <c r="Q457" i="31"/>
  <c r="R457" i="31"/>
  <c r="P457" i="31"/>
  <c r="B458" i="31"/>
  <c r="C458" i="31"/>
  <c r="D458" i="31"/>
  <c r="E458" i="31"/>
  <c r="F458" i="31"/>
  <c r="G458" i="31"/>
  <c r="H458" i="31"/>
  <c r="I458" i="31"/>
  <c r="M458" i="31"/>
  <c r="N458" i="31"/>
  <c r="O458" i="31"/>
  <c r="P458" i="31"/>
  <c r="Q458" i="31"/>
  <c r="R458" i="31"/>
  <c r="B459" i="31"/>
  <c r="C459" i="31"/>
  <c r="D459" i="31"/>
  <c r="E459" i="31"/>
  <c r="M459" i="31"/>
  <c r="O459" i="31"/>
  <c r="Q459" i="31"/>
  <c r="R459" i="31"/>
  <c r="F459" i="31"/>
  <c r="G459" i="31"/>
  <c r="H459" i="31"/>
  <c r="I459" i="31"/>
  <c r="N459" i="31"/>
  <c r="P459" i="31"/>
  <c r="B460" i="31"/>
  <c r="C460" i="31"/>
  <c r="D460" i="31"/>
  <c r="E460" i="31"/>
  <c r="F460" i="31"/>
  <c r="G460" i="31"/>
  <c r="H460" i="31"/>
  <c r="I460" i="31"/>
  <c r="M460" i="31"/>
  <c r="O460" i="31"/>
  <c r="Q460" i="31"/>
  <c r="R460" i="31"/>
  <c r="N460" i="31"/>
  <c r="P460" i="31"/>
  <c r="B461" i="31"/>
  <c r="C461" i="31"/>
  <c r="D461" i="31"/>
  <c r="E461" i="31"/>
  <c r="F461" i="31"/>
  <c r="G461" i="31"/>
  <c r="H461" i="31"/>
  <c r="I461" i="31"/>
  <c r="N461" i="31"/>
  <c r="M461" i="31"/>
  <c r="O461" i="31"/>
  <c r="Q461" i="31"/>
  <c r="R461" i="31"/>
  <c r="P461" i="31"/>
  <c r="B462" i="31"/>
  <c r="C462" i="31"/>
  <c r="D462" i="31"/>
  <c r="E462" i="31"/>
  <c r="F462" i="31"/>
  <c r="G462" i="31"/>
  <c r="H462" i="31"/>
  <c r="I462" i="31"/>
  <c r="M462" i="31"/>
  <c r="N462" i="31"/>
  <c r="O462" i="31"/>
  <c r="P462" i="31"/>
  <c r="Q462" i="31"/>
  <c r="R462" i="31"/>
  <c r="B463" i="31"/>
  <c r="C463" i="31"/>
  <c r="D463" i="31"/>
  <c r="E463" i="31"/>
  <c r="M463" i="31"/>
  <c r="O463" i="31"/>
  <c r="Q463" i="31"/>
  <c r="R463" i="31"/>
  <c r="F463" i="31"/>
  <c r="G463" i="31"/>
  <c r="H463" i="31"/>
  <c r="I463" i="31"/>
  <c r="N463" i="31"/>
  <c r="P463" i="31"/>
  <c r="B464" i="31"/>
  <c r="C464" i="31"/>
  <c r="D464" i="31"/>
  <c r="E464" i="31"/>
  <c r="F464" i="31"/>
  <c r="G464" i="31"/>
  <c r="H464" i="31"/>
  <c r="I464" i="31"/>
  <c r="M464" i="31"/>
  <c r="O464" i="31"/>
  <c r="Q464" i="31"/>
  <c r="R464" i="31"/>
  <c r="N464" i="31"/>
  <c r="P464" i="31"/>
  <c r="B465" i="31"/>
  <c r="C465" i="31"/>
  <c r="D465" i="31"/>
  <c r="E465" i="31"/>
  <c r="F465" i="31"/>
  <c r="G465" i="31"/>
  <c r="H465" i="31"/>
  <c r="I465" i="31"/>
  <c r="N465" i="31"/>
  <c r="M465" i="31"/>
  <c r="O465" i="31"/>
  <c r="Q465" i="31"/>
  <c r="R465" i="31"/>
  <c r="P465" i="31"/>
  <c r="B466" i="31"/>
  <c r="C466" i="31"/>
  <c r="D466" i="31"/>
  <c r="E466" i="31"/>
  <c r="F466" i="31"/>
  <c r="G466" i="31"/>
  <c r="H466" i="31"/>
  <c r="I466" i="31"/>
  <c r="M466" i="31"/>
  <c r="N466" i="31"/>
  <c r="O466" i="31"/>
  <c r="P466" i="31"/>
  <c r="Q466" i="31"/>
  <c r="R466" i="31"/>
  <c r="B467" i="31"/>
  <c r="C467" i="31"/>
  <c r="D467" i="31"/>
  <c r="E467" i="31"/>
  <c r="M467" i="31"/>
  <c r="O467" i="31"/>
  <c r="Q467" i="31"/>
  <c r="R467" i="31"/>
  <c r="F467" i="31"/>
  <c r="G467" i="31"/>
  <c r="H467" i="31"/>
  <c r="I467" i="31"/>
  <c r="N467" i="31"/>
  <c r="P467" i="31"/>
  <c r="B468" i="31"/>
  <c r="C468" i="31"/>
  <c r="D468" i="31"/>
  <c r="E468" i="31"/>
  <c r="F468" i="31"/>
  <c r="G468" i="31"/>
  <c r="H468" i="31"/>
  <c r="I468" i="31"/>
  <c r="M468" i="31"/>
  <c r="O468" i="31"/>
  <c r="Q468" i="31"/>
  <c r="R468" i="31"/>
  <c r="N468" i="31"/>
  <c r="P468" i="31"/>
  <c r="B469" i="31"/>
  <c r="C469" i="31"/>
  <c r="D469" i="31"/>
  <c r="E469" i="31"/>
  <c r="F469" i="31"/>
  <c r="G469" i="31"/>
  <c r="H469" i="31"/>
  <c r="I469" i="31"/>
  <c r="N469" i="31"/>
  <c r="M469" i="31"/>
  <c r="O469" i="31"/>
  <c r="Q469" i="31"/>
  <c r="R469" i="31"/>
  <c r="P469" i="31"/>
  <c r="B470" i="31"/>
  <c r="C470" i="31"/>
  <c r="D470" i="31"/>
  <c r="E470" i="31"/>
  <c r="F470" i="31"/>
  <c r="G470" i="31"/>
  <c r="H470" i="31"/>
  <c r="I470" i="31"/>
  <c r="M470" i="31"/>
  <c r="N470" i="31"/>
  <c r="O470" i="31"/>
  <c r="P470" i="31"/>
  <c r="Q470" i="31"/>
  <c r="R470" i="31"/>
  <c r="B471" i="31"/>
  <c r="C471" i="31"/>
  <c r="D471" i="31"/>
  <c r="E471" i="31"/>
  <c r="M471" i="31"/>
  <c r="O471" i="31"/>
  <c r="Q471" i="31"/>
  <c r="R471" i="31"/>
  <c r="F471" i="31"/>
  <c r="G471" i="31"/>
  <c r="H471" i="31"/>
  <c r="I471" i="31"/>
  <c r="N471" i="31"/>
  <c r="P471" i="31"/>
  <c r="B472" i="31"/>
  <c r="C472" i="31"/>
  <c r="D472" i="31"/>
  <c r="E472" i="31"/>
  <c r="F472" i="31"/>
  <c r="G472" i="31"/>
  <c r="H472" i="31"/>
  <c r="I472" i="31"/>
  <c r="M472" i="31"/>
  <c r="O472" i="31"/>
  <c r="Q472" i="31"/>
  <c r="R472" i="31"/>
  <c r="N472" i="31"/>
  <c r="P472" i="31"/>
  <c r="B473" i="31"/>
  <c r="C473" i="31"/>
  <c r="D473" i="31"/>
  <c r="E473" i="31"/>
  <c r="F473" i="31"/>
  <c r="G473" i="31"/>
  <c r="H473" i="31"/>
  <c r="I473" i="31"/>
  <c r="N473" i="31"/>
  <c r="M473" i="31"/>
  <c r="O473" i="31"/>
  <c r="Q473" i="31"/>
  <c r="R473" i="31"/>
  <c r="P473" i="31"/>
  <c r="B474" i="31"/>
  <c r="C474" i="31"/>
  <c r="D474" i="31"/>
  <c r="E474" i="31"/>
  <c r="F474" i="31"/>
  <c r="G474" i="31"/>
  <c r="H474" i="31"/>
  <c r="I474" i="31"/>
  <c r="M474" i="31"/>
  <c r="N474" i="31"/>
  <c r="O474" i="31"/>
  <c r="P474" i="31"/>
  <c r="Q474" i="31"/>
  <c r="R474" i="31"/>
  <c r="B475" i="31"/>
  <c r="C475" i="31"/>
  <c r="D475" i="31"/>
  <c r="E475" i="31"/>
  <c r="M475" i="31"/>
  <c r="O475" i="31"/>
  <c r="Q475" i="31"/>
  <c r="R475" i="31"/>
  <c r="F475" i="31"/>
  <c r="G475" i="31"/>
  <c r="H475" i="31"/>
  <c r="I475" i="31"/>
  <c r="N475" i="31"/>
  <c r="P475" i="31"/>
  <c r="B476" i="31"/>
  <c r="C476" i="31"/>
  <c r="D476" i="31"/>
  <c r="E476" i="31"/>
  <c r="F476" i="31"/>
  <c r="G476" i="31"/>
  <c r="H476" i="31"/>
  <c r="I476" i="31"/>
  <c r="M476" i="31"/>
  <c r="O476" i="31"/>
  <c r="Q476" i="31"/>
  <c r="R476" i="31"/>
  <c r="N476" i="31"/>
  <c r="P476" i="31"/>
  <c r="B477" i="31"/>
  <c r="C477" i="31"/>
  <c r="D477" i="31"/>
  <c r="E477" i="31"/>
  <c r="F477" i="31"/>
  <c r="G477" i="31"/>
  <c r="H477" i="31"/>
  <c r="I477" i="31"/>
  <c r="N477" i="31"/>
  <c r="M477" i="31"/>
  <c r="O477" i="31"/>
  <c r="Q477" i="31"/>
  <c r="R477" i="31"/>
  <c r="P477" i="31"/>
  <c r="B478" i="31"/>
  <c r="C478" i="31"/>
  <c r="D478" i="31"/>
  <c r="E478" i="31"/>
  <c r="F478" i="31"/>
  <c r="G478" i="31"/>
  <c r="H478" i="31"/>
  <c r="I478" i="31"/>
  <c r="M478" i="31"/>
  <c r="N478" i="31"/>
  <c r="O478" i="31"/>
  <c r="P478" i="31"/>
  <c r="Q478" i="31"/>
  <c r="R478" i="31"/>
  <c r="B479" i="31"/>
  <c r="C479" i="31"/>
  <c r="D479" i="31"/>
  <c r="E479" i="31"/>
  <c r="M479" i="31"/>
  <c r="O479" i="31"/>
  <c r="Q479" i="31"/>
  <c r="R479" i="31"/>
  <c r="F479" i="31"/>
  <c r="G479" i="31"/>
  <c r="H479" i="31"/>
  <c r="I479" i="31"/>
  <c r="N479" i="31"/>
  <c r="P479" i="31"/>
  <c r="B480" i="31"/>
  <c r="C480" i="31"/>
  <c r="D480" i="31"/>
  <c r="E480" i="31"/>
  <c r="F480" i="31"/>
  <c r="G480" i="31"/>
  <c r="H480" i="31"/>
  <c r="I480" i="31"/>
  <c r="M480" i="31"/>
  <c r="O480" i="31"/>
  <c r="Q480" i="31"/>
  <c r="R480" i="31"/>
  <c r="N480" i="31"/>
  <c r="P480" i="31"/>
  <c r="B481" i="31"/>
  <c r="C481" i="31"/>
  <c r="D481" i="31"/>
  <c r="E481" i="31"/>
  <c r="F481" i="31"/>
  <c r="G481" i="31"/>
  <c r="H481" i="31"/>
  <c r="I481" i="31"/>
  <c r="N481" i="31"/>
  <c r="M481" i="31"/>
  <c r="O481" i="31"/>
  <c r="Q481" i="31"/>
  <c r="R481" i="31"/>
  <c r="P481" i="31"/>
  <c r="B482" i="31"/>
  <c r="C482" i="31"/>
  <c r="D482" i="31"/>
  <c r="E482" i="31"/>
  <c r="F482" i="31"/>
  <c r="G482" i="31"/>
  <c r="H482" i="31"/>
  <c r="I482" i="31"/>
  <c r="M482" i="31"/>
  <c r="N482" i="31"/>
  <c r="O482" i="31"/>
  <c r="P482" i="31"/>
  <c r="Q482" i="31"/>
  <c r="R482" i="31"/>
  <c r="B483" i="31"/>
  <c r="C483" i="31"/>
  <c r="D483" i="31"/>
  <c r="E483" i="31"/>
  <c r="M483" i="31"/>
  <c r="O483" i="31"/>
  <c r="Q483" i="31"/>
  <c r="R483" i="31"/>
  <c r="F483" i="31"/>
  <c r="G483" i="31"/>
  <c r="H483" i="31"/>
  <c r="I483" i="31"/>
  <c r="N483" i="31"/>
  <c r="P483" i="31"/>
  <c r="B484" i="31"/>
  <c r="C484" i="31"/>
  <c r="D484" i="31"/>
  <c r="E484" i="31"/>
  <c r="F484" i="31"/>
  <c r="G484" i="31"/>
  <c r="H484" i="31"/>
  <c r="I484" i="31"/>
  <c r="M484" i="31"/>
  <c r="O484" i="31"/>
  <c r="Q484" i="31"/>
  <c r="R484" i="31"/>
  <c r="N484" i="31"/>
  <c r="P484" i="31"/>
  <c r="B485" i="31"/>
  <c r="C485" i="31"/>
  <c r="D485" i="31"/>
  <c r="E485" i="31"/>
  <c r="F485" i="31"/>
  <c r="G485" i="31"/>
  <c r="H485" i="31"/>
  <c r="I485" i="31"/>
  <c r="N485" i="31"/>
  <c r="M485" i="31"/>
  <c r="O485" i="31"/>
  <c r="Q485" i="31"/>
  <c r="R485" i="31"/>
  <c r="P485" i="31"/>
  <c r="B486" i="31"/>
  <c r="C486" i="31"/>
  <c r="D486" i="31"/>
  <c r="E486" i="31"/>
  <c r="F486" i="31"/>
  <c r="G486" i="31"/>
  <c r="H486" i="31"/>
  <c r="I486" i="31"/>
  <c r="M486" i="31"/>
  <c r="N486" i="31"/>
  <c r="O486" i="31"/>
  <c r="P486" i="31"/>
  <c r="Q486" i="31"/>
  <c r="R486" i="31"/>
  <c r="B487" i="31"/>
  <c r="C487" i="31"/>
  <c r="D487" i="31"/>
  <c r="E487" i="31"/>
  <c r="M487" i="31"/>
  <c r="O487" i="31"/>
  <c r="Q487" i="31"/>
  <c r="R487" i="31"/>
  <c r="F487" i="31"/>
  <c r="G487" i="31"/>
  <c r="H487" i="31"/>
  <c r="I487" i="31"/>
  <c r="N487" i="31"/>
  <c r="P487" i="31"/>
  <c r="B488" i="31"/>
  <c r="C488" i="31"/>
  <c r="D488" i="31"/>
  <c r="E488" i="31"/>
  <c r="F488" i="31"/>
  <c r="G488" i="31"/>
  <c r="H488" i="31"/>
  <c r="I488" i="31"/>
  <c r="M488" i="31"/>
  <c r="O488" i="31"/>
  <c r="Q488" i="31"/>
  <c r="R488" i="31"/>
  <c r="N488" i="31"/>
  <c r="P488" i="31"/>
  <c r="B489" i="31"/>
  <c r="C489" i="31"/>
  <c r="D489" i="31"/>
  <c r="E489" i="31"/>
  <c r="F489" i="31"/>
  <c r="G489" i="31"/>
  <c r="H489" i="31"/>
  <c r="I489" i="31"/>
  <c r="N489" i="31"/>
  <c r="M489" i="31"/>
  <c r="O489" i="31"/>
  <c r="Q489" i="31"/>
  <c r="R489" i="31"/>
  <c r="P489" i="31"/>
  <c r="B490" i="31"/>
  <c r="C490" i="31"/>
  <c r="D490" i="31"/>
  <c r="E490" i="31"/>
  <c r="F490" i="31"/>
  <c r="G490" i="31"/>
  <c r="H490" i="31"/>
  <c r="I490" i="31"/>
  <c r="M490" i="31"/>
  <c r="N490" i="31"/>
  <c r="O490" i="31"/>
  <c r="P490" i="31"/>
  <c r="Q490" i="31"/>
  <c r="R490" i="31"/>
  <c r="B491" i="31"/>
  <c r="C491" i="31"/>
  <c r="D491" i="31"/>
  <c r="E491" i="31"/>
  <c r="M491" i="31"/>
  <c r="O491" i="31"/>
  <c r="Q491" i="31"/>
  <c r="R491" i="31"/>
  <c r="F491" i="31"/>
  <c r="G491" i="31"/>
  <c r="H491" i="31"/>
  <c r="I491" i="31"/>
  <c r="N491" i="31"/>
  <c r="P491" i="31"/>
  <c r="B492" i="31"/>
  <c r="C492" i="31"/>
  <c r="D492" i="31"/>
  <c r="E492" i="31"/>
  <c r="F492" i="31"/>
  <c r="G492" i="31"/>
  <c r="H492" i="31"/>
  <c r="I492" i="31"/>
  <c r="M492" i="31"/>
  <c r="O492" i="31"/>
  <c r="Q492" i="31"/>
  <c r="R492" i="31"/>
  <c r="N492" i="31"/>
  <c r="P492" i="31"/>
  <c r="B493" i="31"/>
  <c r="C493" i="31"/>
  <c r="D493" i="31"/>
  <c r="E493" i="31"/>
  <c r="F493" i="31"/>
  <c r="G493" i="31"/>
  <c r="H493" i="31"/>
  <c r="I493" i="31"/>
  <c r="N493" i="31"/>
  <c r="M493" i="31"/>
  <c r="O493" i="31"/>
  <c r="Q493" i="31"/>
  <c r="R493" i="31"/>
  <c r="P493" i="31"/>
  <c r="B494" i="31"/>
  <c r="C494" i="31"/>
  <c r="D494" i="31"/>
  <c r="E494" i="31"/>
  <c r="F494" i="31"/>
  <c r="G494" i="31"/>
  <c r="H494" i="31"/>
  <c r="I494" i="31"/>
  <c r="M494" i="31"/>
  <c r="N494" i="31"/>
  <c r="O494" i="31"/>
  <c r="P494" i="31"/>
  <c r="Q494" i="31"/>
  <c r="R494" i="31"/>
  <c r="B495" i="31"/>
  <c r="C495" i="31"/>
  <c r="D495" i="31"/>
  <c r="E495" i="31"/>
  <c r="M495" i="31"/>
  <c r="O495" i="31"/>
  <c r="Q495" i="31"/>
  <c r="R495" i="31"/>
  <c r="F495" i="31"/>
  <c r="G495" i="31"/>
  <c r="H495" i="31"/>
  <c r="I495" i="31"/>
  <c r="N495" i="31"/>
  <c r="P495" i="31"/>
  <c r="B496" i="31"/>
  <c r="C496" i="31"/>
  <c r="D496" i="31"/>
  <c r="E496" i="31"/>
  <c r="F496" i="31"/>
  <c r="G496" i="31"/>
  <c r="H496" i="31"/>
  <c r="I496" i="31"/>
  <c r="M496" i="31"/>
  <c r="O496" i="31"/>
  <c r="Q496" i="31"/>
  <c r="R496" i="31"/>
  <c r="N496" i="31"/>
  <c r="P496" i="31"/>
  <c r="B497" i="31"/>
  <c r="C497" i="31"/>
  <c r="D497" i="31"/>
  <c r="E497" i="31"/>
  <c r="F497" i="31"/>
  <c r="G497" i="31"/>
  <c r="H497" i="31"/>
  <c r="I497" i="31"/>
  <c r="N497" i="31"/>
  <c r="M497" i="31"/>
  <c r="O497" i="31"/>
  <c r="Q497" i="31"/>
  <c r="R497" i="31"/>
  <c r="P497" i="31"/>
  <c r="B498" i="31"/>
  <c r="C498" i="31"/>
  <c r="D498" i="31"/>
  <c r="E498" i="31"/>
  <c r="F498" i="31"/>
  <c r="G498" i="31"/>
  <c r="H498" i="31"/>
  <c r="I498" i="31"/>
  <c r="M498" i="31"/>
  <c r="N498" i="31"/>
  <c r="O498" i="31"/>
  <c r="P498" i="31"/>
  <c r="Q498" i="31"/>
  <c r="R498" i="31"/>
  <c r="B499" i="31"/>
  <c r="C499" i="31"/>
  <c r="D499" i="31"/>
  <c r="E499" i="31"/>
  <c r="M499" i="31"/>
  <c r="O499" i="31"/>
  <c r="Q499" i="31"/>
  <c r="R499" i="31"/>
  <c r="F499" i="31"/>
  <c r="G499" i="31"/>
  <c r="H499" i="31"/>
  <c r="I499" i="31"/>
  <c r="N499" i="31"/>
  <c r="P499" i="31"/>
  <c r="B500" i="31"/>
  <c r="C500" i="31"/>
  <c r="D500" i="31"/>
  <c r="E500" i="31"/>
  <c r="F500" i="31"/>
  <c r="G500" i="31"/>
  <c r="H500" i="31"/>
  <c r="I500" i="31"/>
  <c r="M500" i="31"/>
  <c r="O500" i="31"/>
  <c r="Q500" i="31"/>
  <c r="R500" i="31"/>
  <c r="N500" i="31"/>
  <c r="P500" i="31"/>
  <c r="B501" i="31"/>
  <c r="C501" i="31"/>
  <c r="D501" i="31"/>
  <c r="E501" i="31"/>
  <c r="F501" i="31"/>
  <c r="G501" i="31"/>
  <c r="H501" i="31"/>
  <c r="I501" i="31"/>
  <c r="N501" i="31"/>
  <c r="M501" i="31"/>
  <c r="O501" i="31"/>
  <c r="Q501" i="31"/>
  <c r="R501" i="31"/>
  <c r="P501" i="31"/>
  <c r="B502" i="31"/>
  <c r="C502" i="31"/>
  <c r="D502" i="31"/>
  <c r="E502" i="31"/>
  <c r="F502" i="31"/>
  <c r="G502" i="31"/>
  <c r="H502" i="31"/>
  <c r="I502" i="31"/>
  <c r="M502" i="31"/>
  <c r="N502" i="31"/>
  <c r="O502" i="31"/>
  <c r="P502" i="31"/>
  <c r="Q502" i="31"/>
  <c r="R502" i="31"/>
  <c r="B503" i="31"/>
  <c r="C503" i="31"/>
  <c r="D503" i="31"/>
  <c r="E503" i="31"/>
  <c r="M503" i="31"/>
  <c r="O503" i="31"/>
  <c r="Q503" i="31"/>
  <c r="R503" i="31"/>
  <c r="F503" i="31"/>
  <c r="G503" i="31"/>
  <c r="H503" i="31"/>
  <c r="I503" i="31"/>
  <c r="N503" i="31"/>
  <c r="P503" i="31"/>
  <c r="B504" i="31"/>
  <c r="C504" i="31"/>
  <c r="D504" i="31"/>
  <c r="E504" i="31"/>
  <c r="F504" i="31"/>
  <c r="G504" i="31"/>
  <c r="H504" i="31"/>
  <c r="I504" i="31"/>
  <c r="M504" i="31"/>
  <c r="O504" i="31"/>
  <c r="Q504" i="31"/>
  <c r="R504" i="31"/>
  <c r="N504" i="31"/>
  <c r="P504" i="31"/>
  <c r="B505" i="31"/>
  <c r="C505" i="31"/>
  <c r="D505" i="31"/>
  <c r="E505" i="31"/>
  <c r="F505" i="31"/>
  <c r="G505" i="31"/>
  <c r="H505" i="31"/>
  <c r="I505" i="31"/>
  <c r="N505" i="31"/>
  <c r="M505" i="31"/>
  <c r="O505" i="31"/>
  <c r="Q505" i="31"/>
  <c r="R505" i="31"/>
  <c r="P505" i="31"/>
  <c r="B506" i="31"/>
  <c r="C506" i="31"/>
  <c r="D506" i="31"/>
  <c r="E506" i="31"/>
  <c r="F506" i="31"/>
  <c r="G506" i="31"/>
  <c r="H506" i="31"/>
  <c r="I506" i="31"/>
  <c r="M506" i="31"/>
  <c r="N506" i="31"/>
  <c r="O506" i="31"/>
  <c r="P506" i="31"/>
  <c r="Q506" i="31"/>
  <c r="R506" i="31"/>
  <c r="J8" i="32"/>
  <c r="L8" i="32"/>
  <c r="J9" i="32"/>
  <c r="L9" i="32"/>
  <c r="J10" i="32"/>
  <c r="L10" i="32"/>
  <c r="J11" i="32"/>
  <c r="L11" i="32"/>
  <c r="J12" i="32"/>
  <c r="L12" i="32"/>
  <c r="J13" i="32"/>
  <c r="L13" i="32"/>
  <c r="J14" i="32"/>
  <c r="L14" i="32"/>
  <c r="J15" i="32"/>
  <c r="L15" i="32"/>
  <c r="J16" i="32"/>
  <c r="L16" i="32"/>
  <c r="J17" i="32"/>
  <c r="L17" i="32"/>
  <c r="J18" i="32"/>
  <c r="L18" i="32"/>
  <c r="J19" i="32"/>
  <c r="L19" i="32"/>
  <c r="J20" i="32"/>
  <c r="L20" i="32"/>
  <c r="J21" i="32"/>
  <c r="L21" i="32"/>
  <c r="J22" i="32"/>
  <c r="L22" i="32"/>
  <c r="J23" i="32"/>
  <c r="L23" i="32"/>
  <c r="J24" i="32"/>
  <c r="L24" i="32"/>
  <c r="J25" i="32"/>
  <c r="L25" i="32"/>
  <c r="J26" i="32"/>
  <c r="L26" i="32"/>
  <c r="J27" i="32"/>
  <c r="L27" i="32"/>
  <c r="J28" i="32"/>
  <c r="L28" i="32"/>
  <c r="J29" i="32"/>
  <c r="L29" i="32"/>
  <c r="J30" i="32"/>
  <c r="L30" i="32"/>
  <c r="J31" i="32"/>
  <c r="L31" i="32"/>
  <c r="J32" i="32"/>
  <c r="L32" i="32"/>
  <c r="J33" i="32"/>
  <c r="L33" i="32"/>
  <c r="J34" i="32"/>
  <c r="L34" i="32"/>
  <c r="J35" i="32"/>
  <c r="L35" i="32"/>
  <c r="J36" i="32"/>
  <c r="L36" i="32"/>
  <c r="J37" i="32"/>
  <c r="L37" i="32"/>
  <c r="J38" i="32"/>
  <c r="L38" i="32"/>
  <c r="J39" i="32"/>
  <c r="L39" i="32"/>
  <c r="J40" i="32"/>
  <c r="L40" i="32"/>
  <c r="J41" i="32"/>
  <c r="L41" i="32"/>
  <c r="J42" i="32"/>
  <c r="L42" i="32"/>
  <c r="J43" i="32"/>
  <c r="L43" i="32"/>
  <c r="J44" i="32"/>
  <c r="L44" i="32"/>
  <c r="J45" i="32"/>
  <c r="L45" i="32"/>
  <c r="J46" i="32"/>
  <c r="L46" i="32"/>
  <c r="J47" i="32"/>
  <c r="L47" i="32"/>
  <c r="J48" i="32"/>
  <c r="L48" i="32"/>
  <c r="J49" i="32"/>
  <c r="L49" i="32"/>
  <c r="J50" i="32"/>
  <c r="L50" i="32"/>
  <c r="J51" i="32"/>
  <c r="L51" i="32"/>
  <c r="J52" i="32"/>
  <c r="L52" i="32"/>
  <c r="J53" i="32"/>
  <c r="L53" i="32"/>
  <c r="J54" i="32"/>
  <c r="L54" i="32"/>
  <c r="J55" i="32"/>
  <c r="L55" i="32"/>
  <c r="J56" i="32"/>
  <c r="L56" i="32"/>
  <c r="J57" i="32"/>
  <c r="L57" i="32"/>
  <c r="J58" i="32"/>
  <c r="L58" i="32"/>
  <c r="J59" i="32"/>
  <c r="L59" i="32"/>
  <c r="J60" i="32"/>
  <c r="L60" i="32"/>
  <c r="J61" i="32"/>
  <c r="L61" i="32"/>
  <c r="J62" i="32"/>
  <c r="L62" i="32"/>
  <c r="J63" i="32"/>
  <c r="L63" i="32"/>
  <c r="J64" i="32"/>
  <c r="L64" i="32"/>
  <c r="J65" i="32"/>
  <c r="L65" i="32"/>
  <c r="J66" i="32"/>
  <c r="L66" i="32"/>
  <c r="J67" i="32"/>
  <c r="L67" i="32"/>
  <c r="J68" i="32"/>
  <c r="L68" i="32"/>
  <c r="J69" i="32"/>
  <c r="L69" i="32"/>
  <c r="J70" i="32"/>
  <c r="L70" i="32"/>
  <c r="J71" i="32"/>
  <c r="L71" i="32"/>
  <c r="J72" i="32"/>
  <c r="L72" i="32"/>
  <c r="J73" i="32"/>
  <c r="L73" i="32"/>
  <c r="J74" i="32"/>
  <c r="L74" i="32"/>
  <c r="J75" i="32"/>
  <c r="L75" i="32"/>
  <c r="J76" i="32"/>
  <c r="L76" i="32"/>
  <c r="J77" i="32"/>
  <c r="L77" i="32"/>
  <c r="J78" i="32"/>
  <c r="L78" i="32"/>
  <c r="J79" i="32"/>
  <c r="L79" i="32"/>
  <c r="J80" i="32"/>
  <c r="L80" i="32"/>
  <c r="J81" i="32"/>
  <c r="L81" i="32"/>
  <c r="J82" i="32"/>
  <c r="L82" i="32"/>
  <c r="J83" i="32"/>
  <c r="L83" i="32"/>
  <c r="J84" i="32"/>
  <c r="L84" i="32"/>
  <c r="J85" i="32"/>
  <c r="L85" i="32"/>
  <c r="J86" i="32"/>
  <c r="L86" i="32"/>
  <c r="J87" i="32"/>
  <c r="L87" i="32"/>
  <c r="J88" i="32"/>
  <c r="L88" i="32"/>
  <c r="J89" i="32"/>
  <c r="L89" i="32"/>
  <c r="J90" i="32"/>
  <c r="L90" i="32"/>
  <c r="J91" i="32"/>
  <c r="L91" i="32"/>
  <c r="J92" i="32"/>
  <c r="L92" i="32"/>
  <c r="J93" i="32"/>
  <c r="L93" i="32"/>
  <c r="J94" i="32"/>
  <c r="L94" i="32"/>
  <c r="J95" i="32"/>
  <c r="L95" i="32"/>
  <c r="J96" i="32"/>
  <c r="L96" i="32"/>
  <c r="J97" i="32"/>
  <c r="L97" i="32"/>
  <c r="J98" i="32"/>
  <c r="L98" i="32"/>
  <c r="J99" i="32"/>
  <c r="L99" i="32"/>
  <c r="J100" i="32"/>
  <c r="L100" i="32"/>
  <c r="J101" i="32"/>
  <c r="L101" i="32"/>
  <c r="J102" i="32"/>
  <c r="L102" i="32"/>
  <c r="J103" i="32"/>
  <c r="L103" i="32"/>
  <c r="J104" i="32"/>
  <c r="L104" i="32"/>
  <c r="J105" i="32"/>
  <c r="L105" i="32"/>
  <c r="J106" i="32"/>
  <c r="L106" i="32"/>
  <c r="J107" i="32"/>
  <c r="L107" i="32"/>
  <c r="J108" i="32"/>
  <c r="L108" i="32"/>
  <c r="J109" i="32"/>
  <c r="L109" i="32"/>
  <c r="J110" i="32"/>
  <c r="L110" i="32"/>
  <c r="J111" i="32"/>
  <c r="L111" i="32"/>
  <c r="J112" i="32"/>
  <c r="L112" i="32"/>
  <c r="J113" i="32"/>
  <c r="L113" i="32"/>
  <c r="J114" i="32"/>
  <c r="L114" i="32"/>
  <c r="J115" i="32"/>
  <c r="L115" i="32"/>
  <c r="J116" i="32"/>
  <c r="L116" i="32"/>
  <c r="J117" i="32"/>
  <c r="L117" i="32"/>
  <c r="J118" i="32"/>
  <c r="L118" i="32"/>
  <c r="J119" i="32"/>
  <c r="L119" i="32"/>
  <c r="J120" i="32"/>
  <c r="L120" i="32"/>
  <c r="J121" i="32"/>
  <c r="L121" i="32"/>
  <c r="J122" i="32"/>
  <c r="L122" i="32"/>
  <c r="J123" i="32"/>
  <c r="L123" i="32"/>
  <c r="J124" i="32"/>
  <c r="L124" i="32"/>
  <c r="J125" i="32"/>
  <c r="L125" i="32"/>
  <c r="J126" i="32"/>
  <c r="L126" i="32"/>
  <c r="J127" i="32"/>
  <c r="L127" i="32"/>
  <c r="J128" i="32"/>
  <c r="L128" i="32"/>
  <c r="J129" i="32"/>
  <c r="L129" i="32"/>
  <c r="J130" i="32"/>
  <c r="L130" i="32"/>
  <c r="J131" i="32"/>
  <c r="L131" i="32"/>
  <c r="J132" i="32"/>
  <c r="L132" i="32"/>
  <c r="J133" i="32"/>
  <c r="L133" i="32"/>
  <c r="J134" i="32"/>
  <c r="L134" i="32"/>
  <c r="J135" i="32"/>
  <c r="L135" i="32"/>
  <c r="J136" i="32"/>
  <c r="L136" i="32"/>
  <c r="J137" i="32"/>
  <c r="L137" i="32"/>
  <c r="J138" i="32"/>
  <c r="L138" i="32"/>
  <c r="J139" i="32"/>
  <c r="L139" i="32"/>
  <c r="J140" i="32"/>
  <c r="L140" i="32"/>
  <c r="J141" i="32"/>
  <c r="L141" i="32"/>
  <c r="J142" i="32"/>
  <c r="L142" i="32"/>
  <c r="J143" i="32"/>
  <c r="L143" i="32"/>
  <c r="J144" i="32"/>
  <c r="L144" i="32"/>
  <c r="J145" i="32"/>
  <c r="L145" i="32"/>
  <c r="J146" i="32"/>
  <c r="L146" i="32"/>
  <c r="J147" i="32"/>
  <c r="L147" i="32"/>
  <c r="J148" i="32"/>
  <c r="L148" i="32"/>
  <c r="J149" i="32"/>
  <c r="L149" i="32"/>
  <c r="J150" i="32"/>
  <c r="L150" i="32"/>
  <c r="J151" i="32"/>
  <c r="L151" i="32"/>
  <c r="J152" i="32"/>
  <c r="L152" i="32"/>
  <c r="J153" i="32"/>
  <c r="L153" i="32"/>
  <c r="J154" i="32"/>
  <c r="L154" i="32"/>
  <c r="J155" i="32"/>
  <c r="L155" i="32"/>
  <c r="J156" i="32"/>
  <c r="L156" i="32"/>
  <c r="J157" i="32"/>
  <c r="L157" i="32"/>
  <c r="J158" i="32"/>
  <c r="L158" i="32"/>
  <c r="J159" i="32"/>
  <c r="L159" i="32"/>
  <c r="J160" i="32"/>
  <c r="L160" i="32"/>
  <c r="J161" i="32"/>
  <c r="L161" i="32"/>
  <c r="J162" i="32"/>
  <c r="L162" i="32"/>
  <c r="J163" i="32"/>
  <c r="L163" i="32"/>
  <c r="J164" i="32"/>
  <c r="L164" i="32"/>
  <c r="J165" i="32"/>
  <c r="L165" i="32"/>
  <c r="J166" i="32"/>
  <c r="L166" i="32"/>
  <c r="J167" i="32"/>
  <c r="L167" i="32"/>
  <c r="J168" i="32"/>
  <c r="L168" i="32"/>
  <c r="J169" i="32"/>
  <c r="L169" i="32"/>
  <c r="J170" i="32"/>
  <c r="L170" i="32"/>
  <c r="J171" i="32"/>
  <c r="L171" i="32"/>
  <c r="J172" i="32"/>
  <c r="L172" i="32"/>
  <c r="J173" i="32"/>
  <c r="L173" i="32"/>
  <c r="J174" i="32"/>
  <c r="L174" i="32"/>
  <c r="J175" i="32"/>
  <c r="L175" i="32"/>
  <c r="J176" i="32"/>
  <c r="L176" i="32"/>
  <c r="J177" i="32"/>
  <c r="L177" i="32"/>
  <c r="J178" i="32"/>
  <c r="L178" i="32"/>
  <c r="J179" i="32"/>
  <c r="L179" i="32"/>
  <c r="J180" i="32"/>
  <c r="L180" i="32"/>
  <c r="J181" i="32"/>
  <c r="L181" i="32"/>
  <c r="J182" i="32"/>
  <c r="L182" i="32"/>
  <c r="J183" i="32"/>
  <c r="L183" i="32"/>
  <c r="J184" i="32"/>
  <c r="L184" i="32"/>
  <c r="J185" i="32"/>
  <c r="L185" i="32"/>
  <c r="J186" i="32"/>
  <c r="L186" i="32"/>
  <c r="J187" i="32"/>
  <c r="L187" i="32"/>
  <c r="J188" i="32"/>
  <c r="L188" i="32"/>
  <c r="J189" i="32"/>
  <c r="L189" i="32"/>
  <c r="J190" i="32"/>
  <c r="L190" i="32"/>
  <c r="J191" i="32"/>
  <c r="L191" i="32"/>
  <c r="J192" i="32"/>
  <c r="L192" i="32"/>
  <c r="J193" i="32"/>
  <c r="L193" i="32"/>
  <c r="J194" i="32"/>
  <c r="L194" i="32"/>
  <c r="J195" i="32"/>
  <c r="L195" i="32"/>
  <c r="J196" i="32"/>
  <c r="L196" i="32"/>
  <c r="J197" i="32"/>
  <c r="L197" i="32"/>
  <c r="J198" i="32"/>
  <c r="L198" i="32"/>
  <c r="J199" i="32"/>
  <c r="L199" i="32"/>
  <c r="J200" i="32"/>
  <c r="L200" i="32"/>
  <c r="J201" i="32"/>
  <c r="L201" i="32"/>
  <c r="J202" i="32"/>
  <c r="L202" i="32"/>
  <c r="J203" i="32"/>
  <c r="L203" i="32"/>
  <c r="J204" i="32"/>
  <c r="L204" i="32"/>
  <c r="J205" i="32"/>
  <c r="L205" i="32"/>
  <c r="J206" i="32"/>
  <c r="L206" i="32"/>
  <c r="J207" i="32"/>
  <c r="L207" i="32"/>
  <c r="J208" i="32"/>
  <c r="L208" i="32"/>
  <c r="J209" i="32"/>
  <c r="L209" i="32"/>
  <c r="J210" i="32"/>
  <c r="L210" i="32"/>
  <c r="J211" i="32"/>
  <c r="L211" i="32"/>
  <c r="J212" i="32"/>
  <c r="L212" i="32"/>
  <c r="J213" i="32"/>
  <c r="L213" i="32"/>
  <c r="J214" i="32"/>
  <c r="L214" i="32"/>
  <c r="J215" i="32"/>
  <c r="L215" i="32"/>
  <c r="J216" i="32"/>
  <c r="L216" i="32"/>
  <c r="J217" i="32"/>
  <c r="L217" i="32"/>
  <c r="J218" i="32"/>
  <c r="L218" i="32"/>
  <c r="J219" i="32"/>
  <c r="L219" i="32"/>
  <c r="J220" i="32"/>
  <c r="L220" i="32"/>
  <c r="J221" i="32"/>
  <c r="L221" i="32"/>
  <c r="J222" i="32"/>
  <c r="L222" i="32"/>
  <c r="J223" i="32"/>
  <c r="L223" i="32"/>
  <c r="J224" i="32"/>
  <c r="L224" i="32"/>
  <c r="J225" i="32"/>
  <c r="L225" i="32"/>
  <c r="J226" i="32"/>
  <c r="L226" i="32"/>
  <c r="J227" i="32"/>
  <c r="L227" i="32"/>
  <c r="J228" i="32"/>
  <c r="L228" i="32"/>
  <c r="J229" i="32"/>
  <c r="L229" i="32"/>
  <c r="J230" i="32"/>
  <c r="L230" i="32"/>
  <c r="J231" i="32"/>
  <c r="L231" i="32"/>
  <c r="J232" i="32"/>
  <c r="L232" i="32"/>
  <c r="J233" i="32"/>
  <c r="L233" i="32"/>
  <c r="J234" i="32"/>
  <c r="L234" i="32"/>
  <c r="J235" i="32"/>
  <c r="L235" i="32"/>
  <c r="J236" i="32"/>
  <c r="L236" i="32"/>
  <c r="J237" i="32"/>
  <c r="L237" i="32"/>
  <c r="J238" i="32"/>
  <c r="L238" i="32"/>
  <c r="J239" i="32"/>
  <c r="L239" i="32"/>
  <c r="J240" i="32"/>
  <c r="L240" i="32"/>
  <c r="J241" i="32"/>
  <c r="L241" i="32"/>
  <c r="J242" i="32"/>
  <c r="L242" i="32"/>
  <c r="J243" i="32"/>
  <c r="L243" i="32"/>
  <c r="J244" i="32"/>
  <c r="L244" i="32"/>
  <c r="J245" i="32"/>
  <c r="L245" i="32"/>
  <c r="J246" i="32"/>
  <c r="L246" i="32"/>
  <c r="J247" i="32"/>
  <c r="L247" i="32"/>
  <c r="J248" i="32"/>
  <c r="L248" i="32"/>
  <c r="J249" i="32"/>
  <c r="L249" i="32"/>
  <c r="J250" i="32"/>
  <c r="L250" i="32"/>
  <c r="J251" i="32"/>
  <c r="L251" i="32"/>
  <c r="J252" i="32"/>
  <c r="L252" i="32"/>
  <c r="J253" i="32"/>
  <c r="L253" i="32"/>
  <c r="J254" i="32"/>
  <c r="L254" i="32"/>
  <c r="J255" i="32"/>
  <c r="L255" i="32"/>
  <c r="J256" i="32"/>
  <c r="L256" i="32"/>
  <c r="J257" i="32"/>
  <c r="L257" i="32"/>
  <c r="J258" i="32"/>
  <c r="L258" i="32"/>
  <c r="J259" i="32"/>
  <c r="L259" i="32"/>
  <c r="J260" i="32"/>
  <c r="L260" i="32"/>
  <c r="J261" i="32"/>
  <c r="L261" i="32"/>
  <c r="J262" i="32"/>
  <c r="L262" i="32"/>
  <c r="J263" i="32"/>
  <c r="L263" i="32"/>
  <c r="J264" i="32"/>
  <c r="L264" i="32"/>
  <c r="J265" i="32"/>
  <c r="L265" i="32"/>
  <c r="J266" i="32"/>
  <c r="L266" i="32"/>
  <c r="J267" i="32"/>
  <c r="L267" i="32"/>
  <c r="J268" i="32"/>
  <c r="L268" i="32"/>
  <c r="J269" i="32"/>
  <c r="L269" i="32"/>
  <c r="J270" i="32"/>
  <c r="L270" i="32"/>
  <c r="J271" i="32"/>
  <c r="L271" i="32"/>
  <c r="J272" i="32"/>
  <c r="L272" i="32"/>
  <c r="J273" i="32"/>
  <c r="L273" i="32"/>
  <c r="J274" i="32"/>
  <c r="L274" i="32"/>
  <c r="J275" i="32"/>
  <c r="L275" i="32"/>
  <c r="J276" i="32"/>
  <c r="L276" i="32"/>
  <c r="J277" i="32"/>
  <c r="L277" i="32"/>
  <c r="J278" i="32"/>
  <c r="L278" i="32"/>
  <c r="J279" i="32"/>
  <c r="L279" i="32"/>
  <c r="J280" i="32"/>
  <c r="L280" i="32"/>
  <c r="J281" i="32"/>
  <c r="L281" i="32"/>
  <c r="J282" i="32"/>
  <c r="L282" i="32"/>
  <c r="J283" i="32"/>
  <c r="L283" i="32"/>
  <c r="J284" i="32"/>
  <c r="L284" i="32"/>
  <c r="J285" i="32"/>
  <c r="L285" i="32"/>
  <c r="J286" i="32"/>
  <c r="L286" i="32"/>
  <c r="J287" i="32"/>
  <c r="L287" i="32"/>
  <c r="J288" i="32"/>
  <c r="L288" i="32"/>
  <c r="J289" i="32"/>
  <c r="L289" i="32"/>
  <c r="J290" i="32"/>
  <c r="L290" i="32"/>
  <c r="J291" i="32"/>
  <c r="L291" i="32"/>
  <c r="J292" i="32"/>
  <c r="L292" i="32"/>
  <c r="J293" i="32"/>
  <c r="L293" i="32"/>
  <c r="J294" i="32"/>
  <c r="L294" i="32"/>
  <c r="J295" i="32"/>
  <c r="L295" i="32"/>
  <c r="J296" i="32"/>
  <c r="L296" i="32"/>
  <c r="J297" i="32"/>
  <c r="L297" i="32"/>
  <c r="J298" i="32"/>
  <c r="L298" i="32"/>
  <c r="J299" i="32"/>
  <c r="L299" i="32"/>
  <c r="J300" i="32"/>
  <c r="L300" i="32"/>
  <c r="J301" i="32"/>
  <c r="L301" i="32"/>
  <c r="J302" i="32"/>
  <c r="L302" i="32"/>
  <c r="J303" i="32"/>
  <c r="L303" i="32"/>
  <c r="J304" i="32"/>
  <c r="L304" i="32"/>
  <c r="J305" i="32"/>
  <c r="L305" i="32"/>
  <c r="J306" i="32"/>
  <c r="L306" i="32"/>
  <c r="J307" i="32"/>
  <c r="L307" i="32"/>
  <c r="J308" i="32"/>
  <c r="L308" i="32"/>
  <c r="J309" i="32"/>
  <c r="L309" i="32"/>
  <c r="J310" i="32"/>
  <c r="L310" i="32"/>
  <c r="J311" i="32"/>
  <c r="L311" i="32"/>
  <c r="J312" i="32"/>
  <c r="L312" i="32"/>
  <c r="J313" i="32"/>
  <c r="L313" i="32"/>
  <c r="J314" i="32"/>
  <c r="L314" i="32"/>
  <c r="J315" i="32"/>
  <c r="L315" i="32"/>
  <c r="J316" i="32"/>
  <c r="L316" i="32"/>
  <c r="J317" i="32"/>
  <c r="L317" i="32"/>
  <c r="J318" i="32"/>
  <c r="L318" i="32"/>
  <c r="J319" i="32"/>
  <c r="L319" i="32"/>
  <c r="J320" i="32"/>
  <c r="L320" i="32"/>
  <c r="J321" i="32"/>
  <c r="L321" i="32"/>
  <c r="J322" i="32"/>
  <c r="L322" i="32"/>
  <c r="J323" i="32"/>
  <c r="L323" i="32"/>
  <c r="J324" i="32"/>
  <c r="L324" i="32"/>
  <c r="J325" i="32"/>
  <c r="L325" i="32"/>
  <c r="J326" i="32"/>
  <c r="L326" i="32"/>
  <c r="J327" i="32"/>
  <c r="L327" i="32"/>
  <c r="J328" i="32"/>
  <c r="L328" i="32"/>
  <c r="J329" i="32"/>
  <c r="L329" i="32"/>
  <c r="J330" i="32"/>
  <c r="L330" i="32"/>
  <c r="J331" i="32"/>
  <c r="L331" i="32"/>
  <c r="J332" i="32"/>
  <c r="L332" i="32"/>
  <c r="J333" i="32"/>
  <c r="L333" i="32"/>
  <c r="J334" i="32"/>
  <c r="L334" i="32"/>
  <c r="J335" i="32"/>
  <c r="L335" i="32"/>
  <c r="J336" i="32"/>
  <c r="L336" i="32"/>
  <c r="J337" i="32"/>
  <c r="L337" i="32"/>
  <c r="J338" i="32"/>
  <c r="L338" i="32"/>
  <c r="J339" i="32"/>
  <c r="L339" i="32"/>
  <c r="J340" i="32"/>
  <c r="L340" i="32"/>
  <c r="J341" i="32"/>
  <c r="L341" i="32"/>
  <c r="J342" i="32"/>
  <c r="L342" i="32"/>
  <c r="J343" i="32"/>
  <c r="L343" i="32"/>
  <c r="J344" i="32"/>
  <c r="L344" i="32"/>
  <c r="J345" i="32"/>
  <c r="L345" i="32"/>
  <c r="J346" i="32"/>
  <c r="L346" i="32"/>
  <c r="J347" i="32"/>
  <c r="L347" i="32"/>
  <c r="J348" i="32"/>
  <c r="L348" i="32"/>
  <c r="J349" i="32"/>
  <c r="L349" i="32"/>
  <c r="J350" i="32"/>
  <c r="L350" i="32"/>
  <c r="J351" i="32"/>
  <c r="L351" i="32"/>
  <c r="J352" i="32"/>
  <c r="L352" i="32"/>
  <c r="J353" i="32"/>
  <c r="L353" i="32"/>
  <c r="J354" i="32"/>
  <c r="L354" i="32"/>
  <c r="J355" i="32"/>
  <c r="L355" i="32"/>
  <c r="J356" i="32"/>
  <c r="L356" i="32"/>
  <c r="J357" i="32"/>
  <c r="L357" i="32"/>
  <c r="J358" i="32"/>
  <c r="L358" i="32"/>
  <c r="J359" i="32"/>
  <c r="L359" i="32"/>
  <c r="J360" i="32"/>
  <c r="L360" i="32"/>
  <c r="J361" i="32"/>
  <c r="L361" i="32"/>
  <c r="J362" i="32"/>
  <c r="L362" i="32"/>
  <c r="J363" i="32"/>
  <c r="L363" i="32"/>
  <c r="J364" i="32"/>
  <c r="L364" i="32"/>
  <c r="J365" i="32"/>
  <c r="L365" i="32"/>
  <c r="J366" i="32"/>
  <c r="L366" i="32"/>
  <c r="J367" i="32"/>
  <c r="L367" i="32"/>
  <c r="J368" i="32"/>
  <c r="L368" i="32"/>
  <c r="J369" i="32"/>
  <c r="L369" i="32"/>
  <c r="J370" i="32"/>
  <c r="L370" i="32"/>
  <c r="J371" i="32"/>
  <c r="L371" i="32"/>
  <c r="J372" i="32"/>
  <c r="L372" i="32"/>
  <c r="J373" i="32"/>
  <c r="L373" i="32"/>
  <c r="J374" i="32"/>
  <c r="L374" i="32"/>
  <c r="J375" i="32"/>
  <c r="L375" i="32"/>
  <c r="J376" i="32"/>
  <c r="L376" i="32"/>
  <c r="J377" i="32"/>
  <c r="L377" i="32"/>
  <c r="J378" i="32"/>
  <c r="L378" i="32"/>
  <c r="J379" i="32"/>
  <c r="L379" i="32"/>
  <c r="J380" i="32"/>
  <c r="L380" i="32"/>
  <c r="J381" i="32"/>
  <c r="L381" i="32"/>
  <c r="J382" i="32"/>
  <c r="L382" i="32"/>
  <c r="J383" i="32"/>
  <c r="L383" i="32"/>
  <c r="J384" i="32"/>
  <c r="L384" i="32"/>
  <c r="J385" i="32"/>
  <c r="L385" i="32"/>
  <c r="J386" i="32"/>
  <c r="L386" i="32"/>
  <c r="J387" i="32"/>
  <c r="L387" i="32"/>
  <c r="J388" i="32"/>
  <c r="L388" i="32"/>
  <c r="J389" i="32"/>
  <c r="L389" i="32"/>
  <c r="J390" i="32"/>
  <c r="L390" i="32"/>
  <c r="J391" i="32"/>
  <c r="L391" i="32"/>
  <c r="J392" i="32"/>
  <c r="L392" i="32"/>
  <c r="J393" i="32"/>
  <c r="L393" i="32"/>
  <c r="J394" i="32"/>
  <c r="L394" i="32"/>
  <c r="J395" i="32"/>
  <c r="L395" i="32"/>
  <c r="J396" i="32"/>
  <c r="L396" i="32"/>
  <c r="J397" i="32"/>
  <c r="L397" i="32"/>
  <c r="J398" i="32"/>
  <c r="L398" i="32"/>
  <c r="J399" i="32"/>
  <c r="L399" i="32"/>
  <c r="J400" i="32"/>
  <c r="L400" i="32"/>
  <c r="J401" i="32"/>
  <c r="L401" i="32"/>
  <c r="J402" i="32"/>
  <c r="L402" i="32"/>
  <c r="J403" i="32"/>
  <c r="L403" i="32"/>
  <c r="J404" i="32"/>
  <c r="L404" i="32"/>
  <c r="J405" i="32"/>
  <c r="L405" i="32"/>
  <c r="J406" i="32"/>
  <c r="L406" i="32"/>
  <c r="J407" i="32"/>
  <c r="L407" i="32"/>
  <c r="J408" i="32"/>
  <c r="L408" i="32"/>
  <c r="J409" i="32"/>
  <c r="L409" i="32"/>
  <c r="J410" i="32"/>
  <c r="L410" i="32"/>
  <c r="J411" i="32"/>
  <c r="L411" i="32"/>
  <c r="J412" i="32"/>
  <c r="L412" i="32"/>
  <c r="J413" i="32"/>
  <c r="L413" i="32"/>
  <c r="J414" i="32"/>
  <c r="L414" i="32"/>
  <c r="J415" i="32"/>
  <c r="L415" i="32"/>
  <c r="J416" i="32"/>
  <c r="L416" i="32"/>
  <c r="J417" i="32"/>
  <c r="L417" i="32"/>
  <c r="J418" i="32"/>
  <c r="L418" i="32"/>
  <c r="J419" i="32"/>
  <c r="L419" i="32"/>
  <c r="J420" i="32"/>
  <c r="L420" i="32"/>
  <c r="J421" i="32"/>
  <c r="L421" i="32"/>
  <c r="J422" i="32"/>
  <c r="L422" i="32"/>
  <c r="J423" i="32"/>
  <c r="L423" i="32"/>
  <c r="J424" i="32"/>
  <c r="L424" i="32"/>
  <c r="J425" i="32"/>
  <c r="L425" i="32"/>
  <c r="J426" i="32"/>
  <c r="L426" i="32"/>
  <c r="J427" i="32"/>
  <c r="L427" i="32"/>
  <c r="J428" i="32"/>
  <c r="L428" i="32"/>
  <c r="J429" i="32"/>
  <c r="L429" i="32"/>
  <c r="J430" i="32"/>
  <c r="L430" i="32"/>
  <c r="J431" i="32"/>
  <c r="L431" i="32"/>
  <c r="J432" i="32"/>
  <c r="L432" i="32"/>
  <c r="J433" i="32"/>
  <c r="L433" i="32"/>
  <c r="J434" i="32"/>
  <c r="L434" i="32"/>
  <c r="J435" i="32"/>
  <c r="L435" i="32"/>
  <c r="J436" i="32"/>
  <c r="L436" i="32"/>
  <c r="J437" i="32"/>
  <c r="L437" i="32"/>
  <c r="J438" i="32"/>
  <c r="L438" i="32"/>
  <c r="J439" i="32"/>
  <c r="L439" i="32"/>
  <c r="J440" i="32"/>
  <c r="L440" i="32"/>
  <c r="J441" i="32"/>
  <c r="L441" i="32"/>
  <c r="J442" i="32"/>
  <c r="L442" i="32"/>
  <c r="J443" i="32"/>
  <c r="L443" i="32"/>
  <c r="J444" i="32"/>
  <c r="L444" i="32"/>
  <c r="J445" i="32"/>
  <c r="L445" i="32"/>
  <c r="J446" i="32"/>
  <c r="L446" i="32"/>
  <c r="J447" i="32"/>
  <c r="L447" i="32"/>
  <c r="J448" i="32"/>
  <c r="L448" i="32"/>
  <c r="J449" i="32"/>
  <c r="L449" i="32"/>
  <c r="J450" i="32"/>
  <c r="L450" i="32"/>
  <c r="J451" i="32"/>
  <c r="L451" i="32"/>
  <c r="J452" i="32"/>
  <c r="L452" i="32"/>
  <c r="J453" i="32"/>
  <c r="L453" i="32"/>
  <c r="J454" i="32"/>
  <c r="L454" i="32"/>
  <c r="J455" i="32"/>
  <c r="L455" i="32"/>
  <c r="J456" i="32"/>
  <c r="L456" i="32"/>
  <c r="J457" i="32"/>
  <c r="L457" i="32"/>
  <c r="J458" i="32"/>
  <c r="L458" i="32"/>
  <c r="J459" i="32"/>
  <c r="L459" i="32"/>
  <c r="J460" i="32"/>
  <c r="L460" i="32"/>
  <c r="J461" i="32"/>
  <c r="L461" i="32"/>
  <c r="J462" i="32"/>
  <c r="L462" i="32"/>
  <c r="J463" i="32"/>
  <c r="L463" i="32"/>
  <c r="J464" i="32"/>
  <c r="L464" i="32"/>
  <c r="J465" i="32"/>
  <c r="L465" i="32"/>
  <c r="J466" i="32"/>
  <c r="L466" i="32"/>
  <c r="J467" i="32"/>
  <c r="L467" i="32"/>
  <c r="J468" i="32"/>
  <c r="L468" i="32"/>
  <c r="J469" i="32"/>
  <c r="L469" i="32"/>
  <c r="J470" i="32"/>
  <c r="L470" i="32"/>
  <c r="J471" i="32"/>
  <c r="L471" i="32"/>
  <c r="J472" i="32"/>
  <c r="L472" i="32"/>
  <c r="J473" i="32"/>
  <c r="L473" i="32"/>
  <c r="J474" i="32"/>
  <c r="L474" i="32"/>
  <c r="J475" i="32"/>
  <c r="L475" i="32"/>
  <c r="J476" i="32"/>
  <c r="L476" i="32"/>
  <c r="J477" i="32"/>
  <c r="L477" i="32"/>
  <c r="J478" i="32"/>
  <c r="L478" i="32"/>
  <c r="J479" i="32"/>
  <c r="L479" i="32"/>
  <c r="J480" i="32"/>
  <c r="L480" i="32"/>
  <c r="J481" i="32"/>
  <c r="L481" i="32"/>
  <c r="J482" i="32"/>
  <c r="L482" i="32"/>
  <c r="J483" i="32"/>
  <c r="L483" i="32"/>
  <c r="J484" i="32"/>
  <c r="L484" i="32"/>
  <c r="J485" i="32"/>
  <c r="L485" i="32"/>
  <c r="J486" i="32"/>
  <c r="L486" i="32"/>
  <c r="J487" i="32"/>
  <c r="L487" i="32"/>
  <c r="J488" i="32"/>
  <c r="L488" i="32"/>
  <c r="J489" i="32"/>
  <c r="L489" i="32"/>
  <c r="J490" i="32"/>
  <c r="L490" i="32"/>
  <c r="J491" i="32"/>
  <c r="L491" i="32"/>
  <c r="J492" i="32"/>
  <c r="L492" i="32"/>
  <c r="J493" i="32"/>
  <c r="L493" i="32"/>
  <c r="J494" i="32"/>
  <c r="L494" i="32"/>
  <c r="J495" i="32"/>
  <c r="L495" i="32"/>
  <c r="J496" i="32"/>
  <c r="L496" i="32"/>
  <c r="J497" i="32"/>
  <c r="L497" i="32"/>
  <c r="J498" i="32"/>
  <c r="L498" i="32"/>
  <c r="J499" i="32"/>
  <c r="L499" i="32"/>
  <c r="J500" i="32"/>
  <c r="L500" i="32"/>
  <c r="J501" i="32"/>
  <c r="L501" i="32"/>
  <c r="J502" i="32"/>
  <c r="L502" i="32"/>
  <c r="J503" i="32"/>
  <c r="L503" i="32"/>
  <c r="J504" i="32"/>
  <c r="L504" i="32"/>
  <c r="J505" i="32"/>
  <c r="L505" i="32"/>
  <c r="J506" i="32"/>
  <c r="L506" i="32"/>
  <c r="H500" i="28"/>
  <c r="M500" i="28"/>
  <c r="L495" i="28"/>
  <c r="I493" i="28"/>
  <c r="K489" i="28"/>
  <c r="J486" i="28"/>
  <c r="K484" i="28"/>
  <c r="K480" i="28"/>
  <c r="J475" i="28"/>
  <c r="H469" i="28"/>
  <c r="M469" i="28"/>
  <c r="J469" i="28"/>
  <c r="H461" i="28"/>
  <c r="M461" i="28"/>
  <c r="J461" i="28"/>
  <c r="I445" i="28"/>
  <c r="K445" i="28"/>
  <c r="H437" i="28"/>
  <c r="M437" i="28"/>
  <c r="J437" i="28"/>
  <c r="L437" i="28"/>
  <c r="L433" i="28"/>
  <c r="L430" i="28"/>
  <c r="J428" i="28"/>
  <c r="K428" i="28"/>
  <c r="H411" i="28"/>
  <c r="M411" i="28"/>
  <c r="J411" i="28"/>
  <c r="I405" i="28"/>
  <c r="H405" i="28"/>
  <c r="M405" i="28"/>
  <c r="H403" i="28"/>
  <c r="M403" i="28"/>
  <c r="J403" i="28"/>
  <c r="L383" i="28"/>
  <c r="K356" i="28"/>
  <c r="L356" i="28"/>
  <c r="H333" i="28"/>
  <c r="M333" i="28"/>
  <c r="L333" i="28"/>
  <c r="K327" i="28"/>
  <c r="H327" i="28"/>
  <c r="M327" i="28"/>
  <c r="H309" i="28"/>
  <c r="M309" i="28"/>
  <c r="J309" i="28"/>
  <c r="H279" i="28"/>
  <c r="M279" i="28"/>
  <c r="I279" i="28"/>
  <c r="J279" i="28"/>
  <c r="H266" i="28"/>
  <c r="M266" i="28"/>
  <c r="I266" i="28"/>
  <c r="J266" i="28"/>
  <c r="K266" i="28"/>
  <c r="L266" i="28"/>
  <c r="L503" i="28"/>
  <c r="K497" i="28"/>
  <c r="K495" i="28"/>
  <c r="L491" i="28"/>
  <c r="J489" i="28"/>
  <c r="J484" i="28"/>
  <c r="J460" i="28"/>
  <c r="I460" i="28"/>
  <c r="K427" i="28"/>
  <c r="J425" i="28"/>
  <c r="K425" i="28"/>
  <c r="H419" i="28"/>
  <c r="M419" i="28"/>
  <c r="J419" i="28"/>
  <c r="K390" i="28"/>
  <c r="H377" i="28"/>
  <c r="M377" i="28"/>
  <c r="L377" i="28"/>
  <c r="K308" i="28"/>
  <c r="I308" i="28"/>
  <c r="H301" i="28"/>
  <c r="M301" i="28"/>
  <c r="L301" i="28"/>
  <c r="I263" i="28"/>
  <c r="H263" i="28"/>
  <c r="M263" i="28"/>
  <c r="I399" i="28"/>
  <c r="L399" i="28"/>
  <c r="J267" i="28"/>
  <c r="K267" i="28"/>
  <c r="L267" i="28"/>
  <c r="H267" i="28"/>
  <c r="M267" i="28"/>
  <c r="H114" i="28"/>
  <c r="M114" i="28"/>
  <c r="I114" i="28"/>
  <c r="J114" i="28"/>
  <c r="K114" i="28"/>
  <c r="L114" i="28"/>
  <c r="K505" i="28"/>
  <c r="K503" i="28"/>
  <c r="L499" i="28"/>
  <c r="J497" i="28"/>
  <c r="I495" i="28"/>
  <c r="J491" i="28"/>
  <c r="I489" i="28"/>
  <c r="K487" i="28"/>
  <c r="I484" i="28"/>
  <c r="I482" i="28"/>
  <c r="H475" i="28"/>
  <c r="M475" i="28"/>
  <c r="K462" i="28"/>
  <c r="I454" i="28"/>
  <c r="K454" i="28"/>
  <c r="K438" i="28"/>
  <c r="J427" i="28"/>
  <c r="L418" i="28"/>
  <c r="L412" i="28"/>
  <c r="K410" i="28"/>
  <c r="I410" i="28"/>
  <c r="L406" i="28"/>
  <c r="K402" i="28"/>
  <c r="L402" i="28"/>
  <c r="J390" i="28"/>
  <c r="I380" i="28"/>
  <c r="K380" i="28"/>
  <c r="I366" i="28"/>
  <c r="K366" i="28"/>
  <c r="L363" i="28"/>
  <c r="H363" i="28"/>
  <c r="M363" i="28"/>
  <c r="J363" i="28"/>
  <c r="K359" i="28"/>
  <c r="I359" i="28"/>
  <c r="L359" i="28"/>
  <c r="J341" i="28"/>
  <c r="H341" i="28"/>
  <c r="M341" i="28"/>
  <c r="J315" i="28"/>
  <c r="L315" i="28"/>
  <c r="H315" i="28"/>
  <c r="M315" i="28"/>
  <c r="L282" i="28"/>
  <c r="J505" i="28"/>
  <c r="I503" i="28"/>
  <c r="J499" i="28"/>
  <c r="I497" i="28"/>
  <c r="H495" i="28"/>
  <c r="M495" i="28"/>
  <c r="H491" i="28"/>
  <c r="M491" i="28"/>
  <c r="H489" i="28"/>
  <c r="M489" i="28"/>
  <c r="J487" i="28"/>
  <c r="H484" i="28"/>
  <c r="M484" i="28"/>
  <c r="I480" i="28"/>
  <c r="L480" i="28"/>
  <c r="K471" i="28"/>
  <c r="I468" i="28"/>
  <c r="L468" i="28"/>
  <c r="H456" i="28"/>
  <c r="M456" i="28"/>
  <c r="L456" i="28"/>
  <c r="H449" i="28"/>
  <c r="M449" i="28"/>
  <c r="L449" i="28"/>
  <c r="L440" i="28"/>
  <c r="H430" i="28"/>
  <c r="M430" i="28"/>
  <c r="J430" i="28"/>
  <c r="L415" i="28"/>
  <c r="J392" i="28"/>
  <c r="H362" i="28"/>
  <c r="M362" i="28"/>
  <c r="I355" i="28"/>
  <c r="H355" i="28"/>
  <c r="M355" i="28"/>
  <c r="K355" i="28"/>
  <c r="K345" i="28"/>
  <c r="I323" i="28"/>
  <c r="H323" i="28"/>
  <c r="M323" i="28"/>
  <c r="K323" i="28"/>
  <c r="L323" i="28"/>
  <c r="J297" i="28"/>
  <c r="L297" i="28"/>
  <c r="H297" i="28"/>
  <c r="M297" i="28"/>
  <c r="L269" i="28"/>
  <c r="L429" i="28"/>
  <c r="H429" i="28"/>
  <c r="M429" i="28"/>
  <c r="L485" i="28"/>
  <c r="L467" i="28"/>
  <c r="I467" i="28"/>
  <c r="H462" i="28"/>
  <c r="M462" i="28"/>
  <c r="J462" i="28"/>
  <c r="L462" i="28"/>
  <c r="K448" i="28"/>
  <c r="L448" i="28"/>
  <c r="K429" i="28"/>
  <c r="L427" i="28"/>
  <c r="H427" i="28"/>
  <c r="M427" i="28"/>
  <c r="H412" i="28"/>
  <c r="M412" i="28"/>
  <c r="I412" i="28"/>
  <c r="K412" i="28"/>
  <c r="J409" i="28"/>
  <c r="K409" i="28"/>
  <c r="J406" i="28"/>
  <c r="H406" i="28"/>
  <c r="M406" i="28"/>
  <c r="K406" i="28"/>
  <c r="L390" i="28"/>
  <c r="H390" i="28"/>
  <c r="M390" i="28"/>
  <c r="K319" i="28"/>
  <c r="H319" i="28"/>
  <c r="M319" i="28"/>
  <c r="J319" i="28"/>
  <c r="L319" i="28"/>
  <c r="L312" i="28"/>
  <c r="H312" i="28"/>
  <c r="M312" i="28"/>
  <c r="K312" i="28"/>
  <c r="H282" i="28"/>
  <c r="M282" i="28"/>
  <c r="K282" i="28"/>
  <c r="I282" i="28"/>
  <c r="H184" i="28"/>
  <c r="M184" i="28"/>
  <c r="I184" i="28"/>
  <c r="J184" i="28"/>
  <c r="K184" i="28"/>
  <c r="L184" i="28"/>
  <c r="J414" i="28"/>
  <c r="I414" i="28"/>
  <c r="L414" i="28"/>
  <c r="H347" i="28"/>
  <c r="M347" i="28"/>
  <c r="I347" i="28"/>
  <c r="J347" i="28"/>
  <c r="L347" i="28"/>
  <c r="L149" i="28"/>
  <c r="H149" i="28"/>
  <c r="M149" i="28"/>
  <c r="I149" i="28"/>
  <c r="K149" i="28"/>
  <c r="H83" i="28"/>
  <c r="M83" i="28"/>
  <c r="I83" i="28"/>
  <c r="J83" i="28"/>
  <c r="K83" i="28"/>
  <c r="L83" i="28"/>
  <c r="H19" i="28"/>
  <c r="M19" i="28"/>
  <c r="I19" i="28"/>
  <c r="J19" i="28"/>
  <c r="K19" i="28"/>
  <c r="L19" i="28"/>
  <c r="K490" i="28"/>
  <c r="J485" i="28"/>
  <c r="K481" i="28"/>
  <c r="K474" i="28"/>
  <c r="H474" i="28"/>
  <c r="M474" i="28"/>
  <c r="L474" i="28"/>
  <c r="J438" i="28"/>
  <c r="L438" i="28"/>
  <c r="J429" i="28"/>
  <c r="K418" i="28"/>
  <c r="H418" i="28"/>
  <c r="M418" i="28"/>
  <c r="K414" i="28"/>
  <c r="L395" i="28"/>
  <c r="I395" i="28"/>
  <c r="K395" i="28"/>
  <c r="I365" i="28"/>
  <c r="H365" i="28"/>
  <c r="M365" i="28"/>
  <c r="K365" i="28"/>
  <c r="J345" i="28"/>
  <c r="L345" i="28"/>
  <c r="H345" i="28"/>
  <c r="M345" i="28"/>
  <c r="H299" i="28"/>
  <c r="M299" i="28"/>
  <c r="I299" i="28"/>
  <c r="J299" i="28"/>
  <c r="L299" i="28"/>
  <c r="H479" i="28"/>
  <c r="M479" i="28"/>
  <c r="I479" i="28"/>
  <c r="H447" i="28"/>
  <c r="M447" i="28"/>
  <c r="J447" i="28"/>
  <c r="J434" i="28"/>
  <c r="H434" i="28"/>
  <c r="M434" i="28"/>
  <c r="J339" i="28"/>
  <c r="L339" i="28"/>
  <c r="H339" i="28"/>
  <c r="M339" i="28"/>
  <c r="L328" i="28"/>
  <c r="I328" i="28"/>
  <c r="K328" i="28"/>
  <c r="J243" i="28"/>
  <c r="H243" i="28"/>
  <c r="M243" i="28"/>
  <c r="I243" i="28"/>
  <c r="K243" i="28"/>
  <c r="L243" i="28"/>
  <c r="I496" i="28"/>
  <c r="L493" i="28"/>
  <c r="I490" i="28"/>
  <c r="H485" i="28"/>
  <c r="M485" i="28"/>
  <c r="H481" i="28"/>
  <c r="M481" i="28"/>
  <c r="J479" i="28"/>
  <c r="H458" i="28"/>
  <c r="M458" i="28"/>
  <c r="I458" i="28"/>
  <c r="L451" i="28"/>
  <c r="I451" i="28"/>
  <c r="K447" i="28"/>
  <c r="I434" i="28"/>
  <c r="I429" i="28"/>
  <c r="L425" i="28"/>
  <c r="L419" i="28"/>
  <c r="H414" i="28"/>
  <c r="M414" i="28"/>
  <c r="J399" i="28"/>
  <c r="I397" i="28"/>
  <c r="H397" i="28"/>
  <c r="M397" i="28"/>
  <c r="J384" i="28"/>
  <c r="H375" i="28"/>
  <c r="M375" i="28"/>
  <c r="I375" i="28"/>
  <c r="I373" i="28"/>
  <c r="H373" i="28"/>
  <c r="M373" i="28"/>
  <c r="K373" i="28"/>
  <c r="I364" i="28"/>
  <c r="K347" i="28"/>
  <c r="I339" i="28"/>
  <c r="H317" i="28"/>
  <c r="M317" i="28"/>
  <c r="L317" i="28"/>
  <c r="H295" i="28"/>
  <c r="M295" i="28"/>
  <c r="J295" i="28"/>
  <c r="H281" i="28"/>
  <c r="M281" i="28"/>
  <c r="J281" i="28"/>
  <c r="K281" i="28"/>
  <c r="L281" i="28"/>
  <c r="I267" i="28"/>
  <c r="J249" i="28"/>
  <c r="H249" i="28"/>
  <c r="M249" i="28"/>
  <c r="I249" i="28"/>
  <c r="K249" i="28"/>
  <c r="L249" i="28"/>
  <c r="I422" i="28"/>
  <c r="K346" i="28"/>
  <c r="L340" i="28"/>
  <c r="L332" i="28"/>
  <c r="L322" i="28"/>
  <c r="K298" i="28"/>
  <c r="J290" i="28"/>
  <c r="J283" i="28"/>
  <c r="J255" i="28"/>
  <c r="H241" i="28"/>
  <c r="M241" i="28"/>
  <c r="H196" i="28"/>
  <c r="M196" i="28"/>
  <c r="L196" i="28"/>
  <c r="H187" i="28"/>
  <c r="M187" i="28"/>
  <c r="J187" i="28"/>
  <c r="K148" i="28"/>
  <c r="H148" i="28"/>
  <c r="M148" i="28"/>
  <c r="J148" i="28"/>
  <c r="L148" i="28"/>
  <c r="H50" i="28"/>
  <c r="M50" i="28"/>
  <c r="I50" i="28"/>
  <c r="J50" i="28"/>
  <c r="K50" i="28"/>
  <c r="L50" i="28"/>
  <c r="H258" i="28"/>
  <c r="M258" i="28"/>
  <c r="I258" i="28"/>
  <c r="H234" i="28"/>
  <c r="M234" i="28"/>
  <c r="I234" i="28"/>
  <c r="J234" i="28"/>
  <c r="K234" i="28"/>
  <c r="H227" i="28"/>
  <c r="M227" i="28"/>
  <c r="I227" i="28"/>
  <c r="J227" i="28"/>
  <c r="L227" i="28"/>
  <c r="H205" i="28"/>
  <c r="M205" i="28"/>
  <c r="L205" i="28"/>
  <c r="L125" i="28"/>
  <c r="H125" i="28"/>
  <c r="M125" i="28"/>
  <c r="I125" i="28"/>
  <c r="K125" i="28"/>
  <c r="H116" i="28"/>
  <c r="M116" i="28"/>
  <c r="I116" i="28"/>
  <c r="K116" i="28"/>
  <c r="K350" i="28"/>
  <c r="I346" i="28"/>
  <c r="L338" i="28"/>
  <c r="K316" i="28"/>
  <c r="K307" i="28"/>
  <c r="I298" i="28"/>
  <c r="H283" i="28"/>
  <c r="M283" i="28"/>
  <c r="K273" i="28"/>
  <c r="K259" i="28"/>
  <c r="L257" i="28"/>
  <c r="L251" i="28"/>
  <c r="H250" i="28"/>
  <c r="M250" i="28"/>
  <c r="I250" i="28"/>
  <c r="I247" i="28"/>
  <c r="J240" i="28"/>
  <c r="H236" i="28"/>
  <c r="M236" i="28"/>
  <c r="K236" i="28"/>
  <c r="I230" i="28"/>
  <c r="H230" i="28"/>
  <c r="M230" i="28"/>
  <c r="I217" i="28"/>
  <c r="J217" i="28"/>
  <c r="K217" i="28"/>
  <c r="H195" i="28"/>
  <c r="M195" i="28"/>
  <c r="I195" i="28"/>
  <c r="J195" i="28"/>
  <c r="L195" i="28"/>
  <c r="H186" i="28"/>
  <c r="M186" i="28"/>
  <c r="I186" i="28"/>
  <c r="J186" i="28"/>
  <c r="L186" i="28"/>
  <c r="K158" i="28"/>
  <c r="H158" i="28"/>
  <c r="M158" i="28"/>
  <c r="I158" i="28"/>
  <c r="L133" i="28"/>
  <c r="H133" i="28"/>
  <c r="M133" i="28"/>
  <c r="I133" i="28"/>
  <c r="K133" i="28"/>
  <c r="I128" i="28"/>
  <c r="H128" i="28"/>
  <c r="M128" i="28"/>
  <c r="J128" i="28"/>
  <c r="K95" i="28"/>
  <c r="H95" i="28"/>
  <c r="M95" i="28"/>
  <c r="I95" i="28"/>
  <c r="J95" i="28"/>
  <c r="K31" i="28"/>
  <c r="H31" i="28"/>
  <c r="M31" i="28"/>
  <c r="I31" i="28"/>
  <c r="J31" i="28"/>
  <c r="I259" i="28"/>
  <c r="H221" i="28"/>
  <c r="M221" i="28"/>
  <c r="L221" i="28"/>
  <c r="H199" i="28"/>
  <c r="M199" i="28"/>
  <c r="I199" i="28"/>
  <c r="L157" i="28"/>
  <c r="H157" i="28"/>
  <c r="M157" i="28"/>
  <c r="I157" i="28"/>
  <c r="K157" i="28"/>
  <c r="I136" i="28"/>
  <c r="H136" i="28"/>
  <c r="M136" i="28"/>
  <c r="J136" i="28"/>
  <c r="K124" i="28"/>
  <c r="H124" i="28"/>
  <c r="M124" i="28"/>
  <c r="J124" i="28"/>
  <c r="L108" i="28"/>
  <c r="J108" i="28"/>
  <c r="K108" i="28"/>
  <c r="I102" i="28"/>
  <c r="H102" i="28"/>
  <c r="M102" i="28"/>
  <c r="L102" i="28"/>
  <c r="H53" i="28"/>
  <c r="M53" i="28"/>
  <c r="K53" i="28"/>
  <c r="L53" i="28"/>
  <c r="H37" i="28"/>
  <c r="M37" i="28"/>
  <c r="L37" i="28"/>
  <c r="J338" i="28"/>
  <c r="L274" i="28"/>
  <c r="H259" i="28"/>
  <c r="M259" i="28"/>
  <c r="I257" i="28"/>
  <c r="I251" i="28"/>
  <c r="H215" i="28"/>
  <c r="M215" i="28"/>
  <c r="I215" i="28"/>
  <c r="L211" i="28"/>
  <c r="H211" i="28"/>
  <c r="M211" i="28"/>
  <c r="I211" i="28"/>
  <c r="H170" i="28"/>
  <c r="M170" i="28"/>
  <c r="I170" i="28"/>
  <c r="J170" i="28"/>
  <c r="L170" i="28"/>
  <c r="I160" i="28"/>
  <c r="H160" i="28"/>
  <c r="M160" i="28"/>
  <c r="J160" i="28"/>
  <c r="K132" i="28"/>
  <c r="H132" i="28"/>
  <c r="M132" i="28"/>
  <c r="J132" i="28"/>
  <c r="I120" i="28"/>
  <c r="J120" i="28"/>
  <c r="K120" i="28"/>
  <c r="L120" i="28"/>
  <c r="L241" i="28"/>
  <c r="J214" i="28"/>
  <c r="H214" i="28"/>
  <c r="M214" i="28"/>
  <c r="I214" i="28"/>
  <c r="J198" i="28"/>
  <c r="H198" i="28"/>
  <c r="M198" i="28"/>
  <c r="I198" i="28"/>
  <c r="K156" i="28"/>
  <c r="H156" i="28"/>
  <c r="M156" i="28"/>
  <c r="J156" i="28"/>
  <c r="L258" i="28"/>
  <c r="K241" i="28"/>
  <c r="H228" i="28"/>
  <c r="M228" i="28"/>
  <c r="L228" i="28"/>
  <c r="H210" i="28"/>
  <c r="M210" i="28"/>
  <c r="J210" i="28"/>
  <c r="K210" i="28"/>
  <c r="L210" i="28"/>
  <c r="L162" i="28"/>
  <c r="H162" i="28"/>
  <c r="M162" i="28"/>
  <c r="I162" i="28"/>
  <c r="I152" i="28"/>
  <c r="J152" i="28"/>
  <c r="K152" i="28"/>
  <c r="L152" i="28"/>
  <c r="I146" i="28"/>
  <c r="J146" i="28"/>
  <c r="K146" i="28"/>
  <c r="H59" i="28"/>
  <c r="M59" i="28"/>
  <c r="I59" i="28"/>
  <c r="J59" i="28"/>
  <c r="K59" i="28"/>
  <c r="L59" i="28"/>
  <c r="K55" i="28"/>
  <c r="H55" i="28"/>
  <c r="M55" i="28"/>
  <c r="I55" i="28"/>
  <c r="J55" i="28"/>
  <c r="L12" i="28"/>
  <c r="K12" i="28"/>
  <c r="L101" i="28"/>
  <c r="K52" i="28"/>
  <c r="H49" i="28"/>
  <c r="M49" i="28"/>
  <c r="H41" i="28"/>
  <c r="M41" i="28"/>
  <c r="H39" i="28"/>
  <c r="M39" i="28"/>
  <c r="J33" i="28"/>
  <c r="H15" i="28"/>
  <c r="M15" i="28"/>
  <c r="H9" i="28"/>
  <c r="M9" i="28"/>
  <c r="J226" i="28"/>
  <c r="J219" i="28"/>
  <c r="L212" i="28"/>
  <c r="L202" i="28"/>
  <c r="J194" i="28"/>
  <c r="K189" i="28"/>
  <c r="L182" i="28"/>
  <c r="K173" i="28"/>
  <c r="K168" i="28"/>
  <c r="J166" i="28"/>
  <c r="L140" i="28"/>
  <c r="J119" i="28"/>
  <c r="L107" i="28"/>
  <c r="H101" i="28"/>
  <c r="M101" i="28"/>
  <c r="H69" i="28"/>
  <c r="M69" i="28"/>
  <c r="L58" i="28"/>
  <c r="H33" i="28"/>
  <c r="M33" i="28"/>
  <c r="L29" i="28"/>
  <c r="L25" i="28"/>
  <c r="K20" i="28"/>
  <c r="L18" i="28"/>
  <c r="L35" i="28"/>
  <c r="K25" i="28"/>
  <c r="K18" i="28"/>
  <c r="H206" i="28"/>
  <c r="M206" i="28"/>
  <c r="L203" i="28"/>
  <c r="L197" i="28"/>
  <c r="H168" i="28"/>
  <c r="M168" i="28"/>
  <c r="H166" i="28"/>
  <c r="M166" i="28"/>
  <c r="H140" i="28"/>
  <c r="M140" i="28"/>
  <c r="H119" i="28"/>
  <c r="M119" i="28"/>
  <c r="H109" i="28"/>
  <c r="M109" i="28"/>
  <c r="J107" i="28"/>
  <c r="J100" i="28"/>
  <c r="J79" i="28"/>
  <c r="L74" i="28"/>
  <c r="H73" i="28"/>
  <c r="M73" i="28"/>
  <c r="J68" i="28"/>
  <c r="J64" i="28"/>
  <c r="J58" i="28"/>
  <c r="I48" i="28"/>
  <c r="K35" i="28"/>
  <c r="K28" i="28"/>
  <c r="L26" i="28"/>
  <c r="J25" i="28"/>
  <c r="H23" i="28"/>
  <c r="M23" i="28"/>
  <c r="J18" i="28"/>
  <c r="J7" i="28"/>
  <c r="K203" i="28"/>
  <c r="L174" i="28"/>
  <c r="L115" i="28"/>
  <c r="I107" i="28"/>
  <c r="L98" i="28"/>
  <c r="K89" i="28"/>
  <c r="I79" i="28"/>
  <c r="L75" i="28"/>
  <c r="K74" i="28"/>
  <c r="L66" i="28"/>
  <c r="I58" i="28"/>
  <c r="L51" i="28"/>
  <c r="J35" i="28"/>
  <c r="K26" i="28"/>
  <c r="I25" i="28"/>
  <c r="I18" i="28"/>
  <c r="L9" i="28"/>
  <c r="I7" i="28"/>
  <c r="L218" i="28"/>
  <c r="L176" i="28"/>
  <c r="J174" i="28"/>
  <c r="K165" i="28"/>
  <c r="K141" i="28"/>
  <c r="L134" i="28"/>
  <c r="L126" i="28"/>
  <c r="H89" i="28"/>
  <c r="M89" i="28"/>
  <c r="H79" i="28"/>
  <c r="M79" i="28"/>
  <c r="J63" i="28"/>
  <c r="K51" i="28"/>
  <c r="J47" i="28"/>
  <c r="L41" i="28"/>
  <c r="I35" i="28"/>
  <c r="L27" i="28"/>
  <c r="H7" i="28"/>
  <c r="M7" i="28"/>
  <c r="H407" i="28"/>
  <c r="M407" i="28"/>
  <c r="K407" i="28"/>
  <c r="J407" i="28"/>
  <c r="L407" i="28"/>
  <c r="I407" i="28"/>
  <c r="J342" i="28"/>
  <c r="L342" i="28"/>
  <c r="K342" i="28"/>
  <c r="H342" i="28"/>
  <c r="M342" i="28"/>
  <c r="I342" i="28"/>
  <c r="H494" i="28"/>
  <c r="M494" i="28"/>
  <c r="I494" i="28"/>
  <c r="J494" i="28"/>
  <c r="K494" i="28"/>
  <c r="L494" i="28"/>
  <c r="H502" i="28"/>
  <c r="M502" i="28"/>
  <c r="I502" i="28"/>
  <c r="J502" i="28"/>
  <c r="K502" i="28"/>
  <c r="L502" i="28"/>
  <c r="I421" i="28"/>
  <c r="L421" i="28"/>
  <c r="H421" i="28"/>
  <c r="M421" i="28"/>
  <c r="J421" i="28"/>
  <c r="K421" i="28"/>
  <c r="H504" i="28"/>
  <c r="M504" i="28"/>
  <c r="K499" i="28"/>
  <c r="J498" i="28"/>
  <c r="H496" i="28"/>
  <c r="M496" i="28"/>
  <c r="K491" i="28"/>
  <c r="J490" i="28"/>
  <c r="K485" i="28"/>
  <c r="L481" i="28"/>
  <c r="K476" i="28"/>
  <c r="L472" i="28"/>
  <c r="H471" i="28"/>
  <c r="M471" i="28"/>
  <c r="I471" i="28"/>
  <c r="K468" i="28"/>
  <c r="H467" i="28"/>
  <c r="M467" i="28"/>
  <c r="L465" i="28"/>
  <c r="I464" i="28"/>
  <c r="J464" i="28"/>
  <c r="H460" i="28"/>
  <c r="M460" i="28"/>
  <c r="J458" i="28"/>
  <c r="J457" i="28"/>
  <c r="K457" i="28"/>
  <c r="J451" i="28"/>
  <c r="K450" i="28"/>
  <c r="L450" i="28"/>
  <c r="J442" i="28"/>
  <c r="K442" i="28"/>
  <c r="L442" i="28"/>
  <c r="H440" i="28"/>
  <c r="M440" i="28"/>
  <c r="I440" i="28"/>
  <c r="J440" i="28"/>
  <c r="H415" i="28"/>
  <c r="M415" i="28"/>
  <c r="K415" i="28"/>
  <c r="J415" i="28"/>
  <c r="I413" i="28"/>
  <c r="H413" i="28"/>
  <c r="M413" i="28"/>
  <c r="J413" i="28"/>
  <c r="K413" i="28"/>
  <c r="J393" i="28"/>
  <c r="H393" i="28"/>
  <c r="M393" i="28"/>
  <c r="I393" i="28"/>
  <c r="K393" i="28"/>
  <c r="H360" i="28"/>
  <c r="M360" i="28"/>
  <c r="I360" i="28"/>
  <c r="J360" i="28"/>
  <c r="L360" i="28"/>
  <c r="K360" i="28"/>
  <c r="H448" i="28"/>
  <c r="M448" i="28"/>
  <c r="I448" i="28"/>
  <c r="J448" i="28"/>
  <c r="K435" i="28"/>
  <c r="L435" i="28"/>
  <c r="H435" i="28"/>
  <c r="M435" i="28"/>
  <c r="I433" i="28"/>
  <c r="J433" i="28"/>
  <c r="K433" i="28"/>
  <c r="H428" i="28"/>
  <c r="M428" i="28"/>
  <c r="L428" i="28"/>
  <c r="I428" i="28"/>
  <c r="H420" i="28"/>
  <c r="M420" i="28"/>
  <c r="I420" i="28"/>
  <c r="J420" i="28"/>
  <c r="K420" i="28"/>
  <c r="K501" i="28"/>
  <c r="H498" i="28"/>
  <c r="M498" i="28"/>
  <c r="K493" i="28"/>
  <c r="H490" i="28"/>
  <c r="M490" i="28"/>
  <c r="L487" i="28"/>
  <c r="L482" i="28"/>
  <c r="I481" i="28"/>
  <c r="K477" i="28"/>
  <c r="L473" i="28"/>
  <c r="K459" i="28"/>
  <c r="H455" i="28"/>
  <c r="M455" i="28"/>
  <c r="I455" i="28"/>
  <c r="K452" i="28"/>
  <c r="H451" i="28"/>
  <c r="M451" i="28"/>
  <c r="I443" i="28"/>
  <c r="L441" i="28"/>
  <c r="L432" i="28"/>
  <c r="K401" i="28"/>
  <c r="I381" i="28"/>
  <c r="L381" i="28"/>
  <c r="H381" i="28"/>
  <c r="M381" i="28"/>
  <c r="H368" i="28"/>
  <c r="M368" i="28"/>
  <c r="I368" i="28"/>
  <c r="J368" i="28"/>
  <c r="L368" i="28"/>
  <c r="K368" i="28"/>
  <c r="I472" i="28"/>
  <c r="J472" i="28"/>
  <c r="J465" i="28"/>
  <c r="K465" i="28"/>
  <c r="K458" i="28"/>
  <c r="L458" i="28"/>
  <c r="K426" i="28"/>
  <c r="H426" i="28"/>
  <c r="M426" i="28"/>
  <c r="I426" i="28"/>
  <c r="J426" i="28"/>
  <c r="H376" i="28"/>
  <c r="M376" i="28"/>
  <c r="I376" i="28"/>
  <c r="L376" i="28"/>
  <c r="J376" i="28"/>
  <c r="L504" i="28"/>
  <c r="L496" i="28"/>
  <c r="L460" i="28"/>
  <c r="K443" i="28"/>
  <c r="L443" i="28"/>
  <c r="I441" i="28"/>
  <c r="J441" i="28"/>
  <c r="K441" i="28"/>
  <c r="H432" i="28"/>
  <c r="M432" i="28"/>
  <c r="I432" i="28"/>
  <c r="J432" i="28"/>
  <c r="J401" i="28"/>
  <c r="I401" i="28"/>
  <c r="L378" i="28"/>
  <c r="L344" i="28"/>
  <c r="H344" i="28"/>
  <c r="M344" i="28"/>
  <c r="J344" i="28"/>
  <c r="K344" i="28"/>
  <c r="I344" i="28"/>
  <c r="K504" i="28"/>
  <c r="K496" i="28"/>
  <c r="K488" i="28"/>
  <c r="I487" i="28"/>
  <c r="J483" i="28"/>
  <c r="H482" i="28"/>
  <c r="M482" i="28"/>
  <c r="K479" i="28"/>
  <c r="J474" i="28"/>
  <c r="H473" i="28"/>
  <c r="M473" i="28"/>
  <c r="L471" i="28"/>
  <c r="K467" i="28"/>
  <c r="L464" i="28"/>
  <c r="H463" i="28"/>
  <c r="M463" i="28"/>
  <c r="I463" i="28"/>
  <c r="K460" i="28"/>
  <c r="H459" i="28"/>
  <c r="M459" i="28"/>
  <c r="L457" i="28"/>
  <c r="I456" i="28"/>
  <c r="J456" i="28"/>
  <c r="J450" i="28"/>
  <c r="J449" i="28"/>
  <c r="K449" i="28"/>
  <c r="J444" i="28"/>
  <c r="I408" i="28"/>
  <c r="L408" i="28"/>
  <c r="J408" i="28"/>
  <c r="L372" i="28"/>
  <c r="H372" i="28"/>
  <c r="M372" i="28"/>
  <c r="I372" i="28"/>
  <c r="J372" i="28"/>
  <c r="K372" i="28"/>
  <c r="L364" i="28"/>
  <c r="H364" i="28"/>
  <c r="M364" i="28"/>
  <c r="J364" i="28"/>
  <c r="J467" i="28"/>
  <c r="K466" i="28"/>
  <c r="L466" i="28"/>
  <c r="L436" i="28"/>
  <c r="I436" i="28"/>
  <c r="I400" i="28"/>
  <c r="L400" i="28"/>
  <c r="J400" i="28"/>
  <c r="K400" i="28"/>
  <c r="K394" i="28"/>
  <c r="L394" i="28"/>
  <c r="H394" i="28"/>
  <c r="M394" i="28"/>
  <c r="H388" i="28"/>
  <c r="M388" i="28"/>
  <c r="J388" i="28"/>
  <c r="K386" i="28"/>
  <c r="H386" i="28"/>
  <c r="M386" i="28"/>
  <c r="I386" i="28"/>
  <c r="J386" i="28"/>
  <c r="J378" i="28"/>
  <c r="K378" i="28"/>
  <c r="H378" i="28"/>
  <c r="M378" i="28"/>
  <c r="I361" i="28"/>
  <c r="J361" i="28"/>
  <c r="K361" i="28"/>
  <c r="H361" i="28"/>
  <c r="M361" i="28"/>
  <c r="L361" i="28"/>
  <c r="I349" i="28"/>
  <c r="K349" i="28"/>
  <c r="L349" i="28"/>
  <c r="H349" i="28"/>
  <c r="M349" i="28"/>
  <c r="I424" i="28"/>
  <c r="L424" i="28"/>
  <c r="H391" i="28"/>
  <c r="M391" i="28"/>
  <c r="K391" i="28"/>
  <c r="I384" i="28"/>
  <c r="L384" i="28"/>
  <c r="J370" i="28"/>
  <c r="K370" i="28"/>
  <c r="L370" i="28"/>
  <c r="H330" i="28"/>
  <c r="M330" i="28"/>
  <c r="I330" i="28"/>
  <c r="J330" i="28"/>
  <c r="K330" i="28"/>
  <c r="J302" i="28"/>
  <c r="K302" i="28"/>
  <c r="L302" i="28"/>
  <c r="H302" i="28"/>
  <c r="M302" i="28"/>
  <c r="J294" i="28"/>
  <c r="K294" i="28"/>
  <c r="L294" i="28"/>
  <c r="H294" i="28"/>
  <c r="M294" i="28"/>
  <c r="J286" i="28"/>
  <c r="K286" i="28"/>
  <c r="L286" i="28"/>
  <c r="H286" i="28"/>
  <c r="M286" i="28"/>
  <c r="J278" i="28"/>
  <c r="K278" i="28"/>
  <c r="L278" i="28"/>
  <c r="H278" i="28"/>
  <c r="M278" i="28"/>
  <c r="J270" i="28"/>
  <c r="K270" i="28"/>
  <c r="L270" i="28"/>
  <c r="H270" i="28"/>
  <c r="M270" i="28"/>
  <c r="J262" i="28"/>
  <c r="K262" i="28"/>
  <c r="L262" i="28"/>
  <c r="H262" i="28"/>
  <c r="M262" i="28"/>
  <c r="J254" i="28"/>
  <c r="K254" i="28"/>
  <c r="L254" i="28"/>
  <c r="H254" i="28"/>
  <c r="M254" i="28"/>
  <c r="J246" i="28"/>
  <c r="K246" i="28"/>
  <c r="L246" i="28"/>
  <c r="H246" i="28"/>
  <c r="M246" i="28"/>
  <c r="H216" i="28"/>
  <c r="M216" i="28"/>
  <c r="I216" i="28"/>
  <c r="J216" i="28"/>
  <c r="K216" i="28"/>
  <c r="L216" i="28"/>
  <c r="L304" i="28"/>
  <c r="H304" i="28"/>
  <c r="M304" i="28"/>
  <c r="J304" i="28"/>
  <c r="K304" i="28"/>
  <c r="L296" i="28"/>
  <c r="H296" i="28"/>
  <c r="M296" i="28"/>
  <c r="J296" i="28"/>
  <c r="K296" i="28"/>
  <c r="L288" i="28"/>
  <c r="H288" i="28"/>
  <c r="M288" i="28"/>
  <c r="J288" i="28"/>
  <c r="K288" i="28"/>
  <c r="L280" i="28"/>
  <c r="H280" i="28"/>
  <c r="M280" i="28"/>
  <c r="J280" i="28"/>
  <c r="K280" i="28"/>
  <c r="L272" i="28"/>
  <c r="H272" i="28"/>
  <c r="M272" i="28"/>
  <c r="J272" i="28"/>
  <c r="K272" i="28"/>
  <c r="L264" i="28"/>
  <c r="H264" i="28"/>
  <c r="M264" i="28"/>
  <c r="J264" i="28"/>
  <c r="K264" i="28"/>
  <c r="L256" i="28"/>
  <c r="H256" i="28"/>
  <c r="M256" i="28"/>
  <c r="J256" i="28"/>
  <c r="K256" i="28"/>
  <c r="L248" i="28"/>
  <c r="H248" i="28"/>
  <c r="M248" i="28"/>
  <c r="J248" i="28"/>
  <c r="K248" i="28"/>
  <c r="I447" i="28"/>
  <c r="I439" i="28"/>
  <c r="L434" i="28"/>
  <c r="I431" i="28"/>
  <c r="J423" i="28"/>
  <c r="J416" i="28"/>
  <c r="I409" i="28"/>
  <c r="I402" i="28"/>
  <c r="J396" i="28"/>
  <c r="I392" i="28"/>
  <c r="L392" i="28"/>
  <c r="J389" i="28"/>
  <c r="J383" i="28"/>
  <c r="J380" i="28"/>
  <c r="K377" i="28"/>
  <c r="I369" i="28"/>
  <c r="J369" i="28"/>
  <c r="K369" i="28"/>
  <c r="J362" i="28"/>
  <c r="K362" i="28"/>
  <c r="L362" i="28"/>
  <c r="J318" i="28"/>
  <c r="L318" i="28"/>
  <c r="H318" i="28"/>
  <c r="M318" i="28"/>
  <c r="K318" i="28"/>
  <c r="H239" i="28"/>
  <c r="M239" i="28"/>
  <c r="J239" i="28"/>
  <c r="K239" i="28"/>
  <c r="L239" i="28"/>
  <c r="I239" i="28"/>
  <c r="K434" i="28"/>
  <c r="L417" i="28"/>
  <c r="L410" i="28"/>
  <c r="H409" i="28"/>
  <c r="M409" i="28"/>
  <c r="L404" i="28"/>
  <c r="H402" i="28"/>
  <c r="M402" i="28"/>
  <c r="H399" i="28"/>
  <c r="M399" i="28"/>
  <c r="K399" i="28"/>
  <c r="L397" i="28"/>
  <c r="I396" i="28"/>
  <c r="H389" i="28"/>
  <c r="M389" i="28"/>
  <c r="K335" i="28"/>
  <c r="J335" i="28"/>
  <c r="H335" i="28"/>
  <c r="M335" i="28"/>
  <c r="K424" i="28"/>
  <c r="H423" i="28"/>
  <c r="M423" i="28"/>
  <c r="K423" i="28"/>
  <c r="K417" i="28"/>
  <c r="I416" i="28"/>
  <c r="L416" i="28"/>
  <c r="J410" i="28"/>
  <c r="K404" i="28"/>
  <c r="K397" i="28"/>
  <c r="L391" i="28"/>
  <c r="K384" i="28"/>
  <c r="H383" i="28"/>
  <c r="M383" i="28"/>
  <c r="K383" i="28"/>
  <c r="L380" i="28"/>
  <c r="H380" i="28"/>
  <c r="M380" i="28"/>
  <c r="I377" i="28"/>
  <c r="J377" i="28"/>
  <c r="I357" i="28"/>
  <c r="K357" i="28"/>
  <c r="H357" i="28"/>
  <c r="M357" i="28"/>
  <c r="J357" i="28"/>
  <c r="L357" i="28"/>
  <c r="K351" i="28"/>
  <c r="H351" i="28"/>
  <c r="M351" i="28"/>
  <c r="J351" i="28"/>
  <c r="L351" i="28"/>
  <c r="H324" i="28"/>
  <c r="M324" i="28"/>
  <c r="J324" i="28"/>
  <c r="I324" i="28"/>
  <c r="K324" i="28"/>
  <c r="L324" i="28"/>
  <c r="L320" i="28"/>
  <c r="H320" i="28"/>
  <c r="M320" i="28"/>
  <c r="I320" i="28"/>
  <c r="J320" i="28"/>
  <c r="K320" i="28"/>
  <c r="H300" i="28"/>
  <c r="M300" i="28"/>
  <c r="I300" i="28"/>
  <c r="J300" i="28"/>
  <c r="K300" i="28"/>
  <c r="H292" i="28"/>
  <c r="M292" i="28"/>
  <c r="I292" i="28"/>
  <c r="J292" i="28"/>
  <c r="K292" i="28"/>
  <c r="H284" i="28"/>
  <c r="M284" i="28"/>
  <c r="I284" i="28"/>
  <c r="J284" i="28"/>
  <c r="K284" i="28"/>
  <c r="H276" i="28"/>
  <c r="M276" i="28"/>
  <c r="I276" i="28"/>
  <c r="J276" i="28"/>
  <c r="K276" i="28"/>
  <c r="H268" i="28"/>
  <c r="M268" i="28"/>
  <c r="I268" i="28"/>
  <c r="J268" i="28"/>
  <c r="K268" i="28"/>
  <c r="H260" i="28"/>
  <c r="M260" i="28"/>
  <c r="I260" i="28"/>
  <c r="J260" i="28"/>
  <c r="K260" i="28"/>
  <c r="H252" i="28"/>
  <c r="M252" i="28"/>
  <c r="I252" i="28"/>
  <c r="J252" i="28"/>
  <c r="K252" i="28"/>
  <c r="K311" i="28"/>
  <c r="H311" i="28"/>
  <c r="M311" i="28"/>
  <c r="J311" i="28"/>
  <c r="L311" i="28"/>
  <c r="K375" i="28"/>
  <c r="K367" i="28"/>
  <c r="J358" i="28"/>
  <c r="L358" i="28"/>
  <c r="I352" i="28"/>
  <c r="L343" i="28"/>
  <c r="K336" i="28"/>
  <c r="H332" i="28"/>
  <c r="M332" i="28"/>
  <c r="J332" i="28"/>
  <c r="H328" i="28"/>
  <c r="M328" i="28"/>
  <c r="I325" i="28"/>
  <c r="K325" i="28"/>
  <c r="I322" i="28"/>
  <c r="I319" i="28"/>
  <c r="I312" i="28"/>
  <c r="H316" i="28"/>
  <c r="M316" i="28"/>
  <c r="J316" i="28"/>
  <c r="I309" i="28"/>
  <c r="K309" i="28"/>
  <c r="H192" i="28"/>
  <c r="M192" i="28"/>
  <c r="I192" i="28"/>
  <c r="J192" i="28"/>
  <c r="K192" i="28"/>
  <c r="L192" i="28"/>
  <c r="I77" i="28"/>
  <c r="J77" i="28"/>
  <c r="H77" i="28"/>
  <c r="M77" i="28"/>
  <c r="K77" i="28"/>
  <c r="L77" i="28"/>
  <c r="I367" i="28"/>
  <c r="H356" i="28"/>
  <c r="M356" i="28"/>
  <c r="J356" i="28"/>
  <c r="L354" i="28"/>
  <c r="I350" i="28"/>
  <c r="I343" i="28"/>
  <c r="I336" i="28"/>
  <c r="L327" i="28"/>
  <c r="J317" i="28"/>
  <c r="L314" i="28"/>
  <c r="I310" i="28"/>
  <c r="H245" i="28"/>
  <c r="M245" i="28"/>
  <c r="I245" i="28"/>
  <c r="J245" i="28"/>
  <c r="K245" i="28"/>
  <c r="H224" i="28"/>
  <c r="M224" i="28"/>
  <c r="I224" i="28"/>
  <c r="K224" i="28"/>
  <c r="L224" i="28"/>
  <c r="H80" i="28"/>
  <c r="M80" i="28"/>
  <c r="L80" i="28"/>
  <c r="I80" i="28"/>
  <c r="K80" i="28"/>
  <c r="J80" i="28"/>
  <c r="K354" i="28"/>
  <c r="L348" i="28"/>
  <c r="H343" i="28"/>
  <c r="M343" i="28"/>
  <c r="L341" i="28"/>
  <c r="H340" i="28"/>
  <c r="M340" i="28"/>
  <c r="J340" i="28"/>
  <c r="H336" i="28"/>
  <c r="M336" i="28"/>
  <c r="K334" i="28"/>
  <c r="I333" i="28"/>
  <c r="K333" i="28"/>
  <c r="J327" i="28"/>
  <c r="J326" i="28"/>
  <c r="L326" i="28"/>
  <c r="K314" i="28"/>
  <c r="L308" i="28"/>
  <c r="K303" i="28"/>
  <c r="L303" i="28"/>
  <c r="I301" i="28"/>
  <c r="J301" i="28"/>
  <c r="K301" i="28"/>
  <c r="K295" i="28"/>
  <c r="L295" i="28"/>
  <c r="I293" i="28"/>
  <c r="J293" i="28"/>
  <c r="K293" i="28"/>
  <c r="K287" i="28"/>
  <c r="L287" i="28"/>
  <c r="I285" i="28"/>
  <c r="J285" i="28"/>
  <c r="K285" i="28"/>
  <c r="K279" i="28"/>
  <c r="L279" i="28"/>
  <c r="I277" i="28"/>
  <c r="J277" i="28"/>
  <c r="K277" i="28"/>
  <c r="K271" i="28"/>
  <c r="L271" i="28"/>
  <c r="I269" i="28"/>
  <c r="J269" i="28"/>
  <c r="K269" i="28"/>
  <c r="K263" i="28"/>
  <c r="L263" i="28"/>
  <c r="I261" i="28"/>
  <c r="J261" i="28"/>
  <c r="K261" i="28"/>
  <c r="K255" i="28"/>
  <c r="L255" i="28"/>
  <c r="I253" i="28"/>
  <c r="J253" i="28"/>
  <c r="K253" i="28"/>
  <c r="K247" i="28"/>
  <c r="L247" i="28"/>
  <c r="I240" i="28"/>
  <c r="K240" i="28"/>
  <c r="L240" i="28"/>
  <c r="H237" i="28"/>
  <c r="M237" i="28"/>
  <c r="I237" i="28"/>
  <c r="J237" i="28"/>
  <c r="K237" i="28"/>
  <c r="I232" i="28"/>
  <c r="K232" i="28"/>
  <c r="L232" i="28"/>
  <c r="H229" i="28"/>
  <c r="M229" i="28"/>
  <c r="I229" i="28"/>
  <c r="J229" i="28"/>
  <c r="K229" i="28"/>
  <c r="H200" i="28"/>
  <c r="M200" i="28"/>
  <c r="I200" i="28"/>
  <c r="J200" i="28"/>
  <c r="K200" i="28"/>
  <c r="L200" i="28"/>
  <c r="I188" i="28"/>
  <c r="H188" i="28"/>
  <c r="M188" i="28"/>
  <c r="J188" i="28"/>
  <c r="K188" i="28"/>
  <c r="L188" i="28"/>
  <c r="J354" i="28"/>
  <c r="J350" i="28"/>
  <c r="L350" i="28"/>
  <c r="I327" i="28"/>
  <c r="I317" i="28"/>
  <c r="K317" i="28"/>
  <c r="J314" i="28"/>
  <c r="J310" i="28"/>
  <c r="L310" i="28"/>
  <c r="L112" i="28"/>
  <c r="H112" i="28"/>
  <c r="M112" i="28"/>
  <c r="J112" i="28"/>
  <c r="K112" i="28"/>
  <c r="I112" i="28"/>
  <c r="H231" i="28"/>
  <c r="M231" i="28"/>
  <c r="J231" i="28"/>
  <c r="K231" i="28"/>
  <c r="L231" i="28"/>
  <c r="H208" i="28"/>
  <c r="M208" i="28"/>
  <c r="I208" i="28"/>
  <c r="J208" i="28"/>
  <c r="K208" i="28"/>
  <c r="L208" i="28"/>
  <c r="J139" i="28"/>
  <c r="L139" i="28"/>
  <c r="H139" i="28"/>
  <c r="M139" i="28"/>
  <c r="I139" i="28"/>
  <c r="K139" i="28"/>
  <c r="H348" i="28"/>
  <c r="M348" i="28"/>
  <c r="J348" i="28"/>
  <c r="I341" i="28"/>
  <c r="K341" i="28"/>
  <c r="J334" i="28"/>
  <c r="L334" i="28"/>
  <c r="J328" i="28"/>
  <c r="K322" i="28"/>
  <c r="L316" i="28"/>
  <c r="L309" i="28"/>
  <c r="H308" i="28"/>
  <c r="M308" i="28"/>
  <c r="J308" i="28"/>
  <c r="J244" i="28"/>
  <c r="L238" i="28"/>
  <c r="J236" i="28"/>
  <c r="L230" i="28"/>
  <c r="J228" i="28"/>
  <c r="L222" i="28"/>
  <c r="K221" i="28"/>
  <c r="J220" i="28"/>
  <c r="L214" i="28"/>
  <c r="K213" i="28"/>
  <c r="J212" i="28"/>
  <c r="L206" i="28"/>
  <c r="K205" i="28"/>
  <c r="J204" i="28"/>
  <c r="L198" i="28"/>
  <c r="K197" i="28"/>
  <c r="J196" i="28"/>
  <c r="J190" i="28"/>
  <c r="H189" i="28"/>
  <c r="M189" i="28"/>
  <c r="J185" i="28"/>
  <c r="L181" i="28"/>
  <c r="J181" i="28"/>
  <c r="J179" i="28"/>
  <c r="L179" i="28"/>
  <c r="H179" i="28"/>
  <c r="M179" i="28"/>
  <c r="L173" i="28"/>
  <c r="J173" i="28"/>
  <c r="J171" i="28"/>
  <c r="L171" i="28"/>
  <c r="H171" i="28"/>
  <c r="M171" i="28"/>
  <c r="L164" i="28"/>
  <c r="H137" i="28"/>
  <c r="M137" i="28"/>
  <c r="J137" i="28"/>
  <c r="K137" i="28"/>
  <c r="L137" i="28"/>
  <c r="H135" i="28"/>
  <c r="M135" i="28"/>
  <c r="I135" i="28"/>
  <c r="J135" i="28"/>
  <c r="L135" i="28"/>
  <c r="L92" i="28"/>
  <c r="H92" i="28"/>
  <c r="M92" i="28"/>
  <c r="I92" i="28"/>
  <c r="J92" i="28"/>
  <c r="H30" i="28"/>
  <c r="M30" i="28"/>
  <c r="I30" i="28"/>
  <c r="J30" i="28"/>
  <c r="K30" i="28"/>
  <c r="L30" i="28"/>
  <c r="I244" i="28"/>
  <c r="K238" i="28"/>
  <c r="I236" i="28"/>
  <c r="K230" i="28"/>
  <c r="I228" i="28"/>
  <c r="L223" i="28"/>
  <c r="K222" i="28"/>
  <c r="J221" i="28"/>
  <c r="I220" i="28"/>
  <c r="L215" i="28"/>
  <c r="K214" i="28"/>
  <c r="J213" i="28"/>
  <c r="I212" i="28"/>
  <c r="L207" i="28"/>
  <c r="K206" i="28"/>
  <c r="J205" i="28"/>
  <c r="I204" i="28"/>
  <c r="L199" i="28"/>
  <c r="K198" i="28"/>
  <c r="J197" i="28"/>
  <c r="I196" i="28"/>
  <c r="K191" i="28"/>
  <c r="I190" i="28"/>
  <c r="L187" i="28"/>
  <c r="I185" i="28"/>
  <c r="L180" i="28"/>
  <c r="L177" i="28"/>
  <c r="L172" i="28"/>
  <c r="L169" i="28"/>
  <c r="J164" i="28"/>
  <c r="H161" i="28"/>
  <c r="M161" i="28"/>
  <c r="J161" i="28"/>
  <c r="K161" i="28"/>
  <c r="K155" i="28"/>
  <c r="J131" i="28"/>
  <c r="L131" i="28"/>
  <c r="H131" i="28"/>
  <c r="M131" i="28"/>
  <c r="K123" i="28"/>
  <c r="L76" i="28"/>
  <c r="H76" i="28"/>
  <c r="M76" i="28"/>
  <c r="I76" i="28"/>
  <c r="J76" i="28"/>
  <c r="J238" i="28"/>
  <c r="J230" i="28"/>
  <c r="K223" i="28"/>
  <c r="J222" i="28"/>
  <c r="I221" i="28"/>
  <c r="K215" i="28"/>
  <c r="I213" i="28"/>
  <c r="K207" i="28"/>
  <c r="I205" i="28"/>
  <c r="K199" i="28"/>
  <c r="I197" i="28"/>
  <c r="J191" i="28"/>
  <c r="H190" i="28"/>
  <c r="M190" i="28"/>
  <c r="K187" i="28"/>
  <c r="J180" i="28"/>
  <c r="K177" i="28"/>
  <c r="J172" i="28"/>
  <c r="K169" i="28"/>
  <c r="H159" i="28"/>
  <c r="M159" i="28"/>
  <c r="I159" i="28"/>
  <c r="L159" i="28"/>
  <c r="H129" i="28"/>
  <c r="M129" i="28"/>
  <c r="J129" i="28"/>
  <c r="K129" i="28"/>
  <c r="L129" i="28"/>
  <c r="H127" i="28"/>
  <c r="M127" i="28"/>
  <c r="I127" i="28"/>
  <c r="J127" i="28"/>
  <c r="L127" i="28"/>
  <c r="L97" i="28"/>
  <c r="J223" i="28"/>
  <c r="J215" i="28"/>
  <c r="J207" i="28"/>
  <c r="J199" i="28"/>
  <c r="K183" i="28"/>
  <c r="K175" i="28"/>
  <c r="K164" i="28"/>
  <c r="I164" i="28"/>
  <c r="J155" i="28"/>
  <c r="L155" i="28"/>
  <c r="H155" i="28"/>
  <c r="M155" i="28"/>
  <c r="J123" i="28"/>
  <c r="L123" i="28"/>
  <c r="H123" i="28"/>
  <c r="M123" i="28"/>
  <c r="J94" i="28"/>
  <c r="K94" i="28"/>
  <c r="H94" i="28"/>
  <c r="M94" i="28"/>
  <c r="L94" i="28"/>
  <c r="K180" i="28"/>
  <c r="I180" i="28"/>
  <c r="H177" i="28"/>
  <c r="M177" i="28"/>
  <c r="J177" i="28"/>
  <c r="K172" i="28"/>
  <c r="I172" i="28"/>
  <c r="H169" i="28"/>
  <c r="M169" i="28"/>
  <c r="J169" i="28"/>
  <c r="H153" i="28"/>
  <c r="M153" i="28"/>
  <c r="J153" i="28"/>
  <c r="K153" i="28"/>
  <c r="L153" i="28"/>
  <c r="H151" i="28"/>
  <c r="M151" i="28"/>
  <c r="I151" i="28"/>
  <c r="J151" i="28"/>
  <c r="L151" i="28"/>
  <c r="H121" i="28"/>
  <c r="M121" i="28"/>
  <c r="J121" i="28"/>
  <c r="K121" i="28"/>
  <c r="L121" i="28"/>
  <c r="K103" i="28"/>
  <c r="L103" i="28"/>
  <c r="J103" i="28"/>
  <c r="H103" i="28"/>
  <c r="M103" i="28"/>
  <c r="I97" i="28"/>
  <c r="K97" i="28"/>
  <c r="H97" i="28"/>
  <c r="M97" i="28"/>
  <c r="H167" i="28"/>
  <c r="M167" i="28"/>
  <c r="I167" i="28"/>
  <c r="L167" i="28"/>
  <c r="J147" i="28"/>
  <c r="L147" i="28"/>
  <c r="H147" i="28"/>
  <c r="M147" i="28"/>
  <c r="H105" i="28"/>
  <c r="M105" i="28"/>
  <c r="J105" i="28"/>
  <c r="K105" i="28"/>
  <c r="L105" i="28"/>
  <c r="H96" i="28"/>
  <c r="M96" i="28"/>
  <c r="L96" i="28"/>
  <c r="I96" i="28"/>
  <c r="J96" i="28"/>
  <c r="K96" i="28"/>
  <c r="I61" i="28"/>
  <c r="J61" i="28"/>
  <c r="H61" i="28"/>
  <c r="M61" i="28"/>
  <c r="K61" i="28"/>
  <c r="L61" i="28"/>
  <c r="I45" i="28"/>
  <c r="J45" i="28"/>
  <c r="K45" i="28"/>
  <c r="H45" i="28"/>
  <c r="M45" i="28"/>
  <c r="L45" i="28"/>
  <c r="H183" i="28"/>
  <c r="M183" i="28"/>
  <c r="L183" i="28"/>
  <c r="H175" i="28"/>
  <c r="M175" i="28"/>
  <c r="L175" i="28"/>
  <c r="J163" i="28"/>
  <c r="L163" i="28"/>
  <c r="H163" i="28"/>
  <c r="M163" i="28"/>
  <c r="H145" i="28"/>
  <c r="M145" i="28"/>
  <c r="J145" i="28"/>
  <c r="K145" i="28"/>
  <c r="L145" i="28"/>
  <c r="H143" i="28"/>
  <c r="M143" i="28"/>
  <c r="I143" i="28"/>
  <c r="J143" i="28"/>
  <c r="L143" i="28"/>
  <c r="J110" i="28"/>
  <c r="K110" i="28"/>
  <c r="L110" i="28"/>
  <c r="H110" i="28"/>
  <c r="M110" i="28"/>
  <c r="J78" i="28"/>
  <c r="K78" i="28"/>
  <c r="L78" i="28"/>
  <c r="H78" i="28"/>
  <c r="M78" i="28"/>
  <c r="J165" i="28"/>
  <c r="J157" i="28"/>
  <c r="I156" i="28"/>
  <c r="J149" i="28"/>
  <c r="I148" i="28"/>
  <c r="J141" i="28"/>
  <c r="I140" i="28"/>
  <c r="J133" i="28"/>
  <c r="I132" i="28"/>
  <c r="J125" i="28"/>
  <c r="I124" i="28"/>
  <c r="L119" i="28"/>
  <c r="I118" i="28"/>
  <c r="I113" i="28"/>
  <c r="K104" i="28"/>
  <c r="J89" i="28"/>
  <c r="J86" i="28"/>
  <c r="K86" i="28"/>
  <c r="L84" i="28"/>
  <c r="H84" i="28"/>
  <c r="M84" i="28"/>
  <c r="I84" i="28"/>
  <c r="K81" i="28"/>
  <c r="L73" i="28"/>
  <c r="H72" i="28"/>
  <c r="M72" i="28"/>
  <c r="L72" i="28"/>
  <c r="I53" i="28"/>
  <c r="J53" i="28"/>
  <c r="H40" i="28"/>
  <c r="M40" i="28"/>
  <c r="L40" i="28"/>
  <c r="J38" i="28"/>
  <c r="K38" i="28"/>
  <c r="L38" i="28"/>
  <c r="H24" i="28"/>
  <c r="M24" i="28"/>
  <c r="J24" i="28"/>
  <c r="K24" i="28"/>
  <c r="L24" i="28"/>
  <c r="L65" i="28"/>
  <c r="H64" i="28"/>
  <c r="M64" i="28"/>
  <c r="L64" i="28"/>
  <c r="H32" i="28"/>
  <c r="M32" i="28"/>
  <c r="J32" i="28"/>
  <c r="K32" i="28"/>
  <c r="L32" i="28"/>
  <c r="I101" i="28"/>
  <c r="J101" i="28"/>
  <c r="J70" i="28"/>
  <c r="K70" i="28"/>
  <c r="L68" i="28"/>
  <c r="H68" i="28"/>
  <c r="M68" i="28"/>
  <c r="I68" i="28"/>
  <c r="K65" i="28"/>
  <c r="L57" i="28"/>
  <c r="H56" i="28"/>
  <c r="M56" i="28"/>
  <c r="L56" i="28"/>
  <c r="L49" i="28"/>
  <c r="H48" i="28"/>
  <c r="M48" i="28"/>
  <c r="L48" i="28"/>
  <c r="L44" i="28"/>
  <c r="H44" i="28"/>
  <c r="M44" i="28"/>
  <c r="I44" i="28"/>
  <c r="J44" i="28"/>
  <c r="H8" i="28"/>
  <c r="M8" i="28"/>
  <c r="I8" i="28"/>
  <c r="J8" i="28"/>
  <c r="K8" i="28"/>
  <c r="L8" i="28"/>
  <c r="H108" i="28"/>
  <c r="M108" i="28"/>
  <c r="I108" i="28"/>
  <c r="I93" i="28"/>
  <c r="J93" i="28"/>
  <c r="K88" i="28"/>
  <c r="L69" i="28"/>
  <c r="J65" i="28"/>
  <c r="J62" i="28"/>
  <c r="K62" i="28"/>
  <c r="L60" i="28"/>
  <c r="H60" i="28"/>
  <c r="M60" i="28"/>
  <c r="I60" i="28"/>
  <c r="K57" i="28"/>
  <c r="K49" i="28"/>
  <c r="I37" i="28"/>
  <c r="J37" i="28"/>
  <c r="K37" i="28"/>
  <c r="J116" i="28"/>
  <c r="K111" i="28"/>
  <c r="L111" i="28"/>
  <c r="I85" i="28"/>
  <c r="J85" i="28"/>
  <c r="H65" i="28"/>
  <c r="M65" i="28"/>
  <c r="J57" i="28"/>
  <c r="J54" i="28"/>
  <c r="K54" i="28"/>
  <c r="L52" i="28"/>
  <c r="H52" i="28"/>
  <c r="M52" i="28"/>
  <c r="I52" i="28"/>
  <c r="J49" i="28"/>
  <c r="J46" i="28"/>
  <c r="K46" i="28"/>
  <c r="H16" i="28"/>
  <c r="M16" i="28"/>
  <c r="I16" i="28"/>
  <c r="J16" i="28"/>
  <c r="K16" i="28"/>
  <c r="L16" i="28"/>
  <c r="L118" i="28"/>
  <c r="I109" i="28"/>
  <c r="J109" i="28"/>
  <c r="J102" i="28"/>
  <c r="K102" i="28"/>
  <c r="L100" i="28"/>
  <c r="H100" i="28"/>
  <c r="M100" i="28"/>
  <c r="I100" i="28"/>
  <c r="L89" i="28"/>
  <c r="H88" i="28"/>
  <c r="M88" i="28"/>
  <c r="L88" i="28"/>
  <c r="I69" i="28"/>
  <c r="J69" i="28"/>
  <c r="K64" i="28"/>
  <c r="J36" i="28"/>
  <c r="K29" i="28"/>
  <c r="J28" i="28"/>
  <c r="L22" i="28"/>
  <c r="K21" i="28"/>
  <c r="J20" i="28"/>
  <c r="L14" i="28"/>
  <c r="K13" i="28"/>
  <c r="J12" i="28"/>
  <c r="L95" i="28"/>
  <c r="L87" i="28"/>
  <c r="L79" i="28"/>
  <c r="L71" i="28"/>
  <c r="L63" i="28"/>
  <c r="L55" i="28"/>
  <c r="L47" i="28"/>
  <c r="L39" i="28"/>
  <c r="I36" i="28"/>
  <c r="L31" i="28"/>
  <c r="J29" i="28"/>
  <c r="I28" i="28"/>
  <c r="L23" i="28"/>
  <c r="K22" i="28"/>
  <c r="J21" i="28"/>
  <c r="I20" i="28"/>
  <c r="L15" i="28"/>
  <c r="K14" i="28"/>
  <c r="J13" i="28"/>
  <c r="I12" i="28"/>
  <c r="L7" i="28"/>
  <c r="H36" i="28"/>
  <c r="M36" i="28"/>
  <c r="I29" i="28"/>
  <c r="H28" i="28"/>
  <c r="M28" i="28"/>
  <c r="J22" i="28"/>
  <c r="I21" i="28"/>
  <c r="H20" i="28"/>
  <c r="M20" i="28"/>
  <c r="J14" i="28"/>
  <c r="I13" i="28"/>
  <c r="H12" i="28"/>
  <c r="M12" i="28"/>
  <c r="I22" i="28"/>
  <c r="I14" i="28"/>
  <c r="Q452" i="31"/>
  <c r="R452" i="31"/>
  <c r="Q440" i="31"/>
  <c r="R440" i="31"/>
  <c r="Q98" i="31"/>
  <c r="R98" i="31"/>
  <c r="Q66" i="31"/>
  <c r="R66" i="31"/>
  <c r="Q34" i="31"/>
  <c r="R34" i="31"/>
  <c r="Q26" i="31"/>
  <c r="R26" i="31"/>
  <c r="Q118" i="31"/>
  <c r="R118" i="31"/>
  <c r="Q102" i="31"/>
  <c r="R102" i="31"/>
  <c r="Q70" i="31"/>
  <c r="R70" i="31"/>
  <c r="Q38" i="31"/>
  <c r="R38" i="31"/>
  <c r="Q22" i="31"/>
  <c r="R22" i="31"/>
  <c r="Q106" i="31"/>
  <c r="R106" i="31"/>
  <c r="Q74" i="31"/>
  <c r="R74" i="31"/>
  <c r="Q42" i="31"/>
  <c r="R42" i="31"/>
  <c r="Q18" i="31"/>
  <c r="R18" i="31"/>
  <c r="Q82" i="31"/>
  <c r="R82" i="31"/>
  <c r="Q50" i="31"/>
  <c r="R50" i="31"/>
  <c r="Q10" i="31"/>
  <c r="R10" i="31"/>
  <c r="E8" i="32"/>
  <c r="F8" i="32"/>
  <c r="G8" i="32"/>
  <c r="I8" i="32"/>
  <c r="E9" i="32"/>
  <c r="F9" i="32"/>
  <c r="K9" i="32"/>
  <c r="M9" i="32"/>
  <c r="G9" i="32"/>
  <c r="I9" i="32"/>
  <c r="E10" i="32"/>
  <c r="F10" i="32"/>
  <c r="K10" i="32"/>
  <c r="M10" i="32"/>
  <c r="G10" i="32"/>
  <c r="I10" i="32"/>
  <c r="E11" i="32"/>
  <c r="F11" i="32"/>
  <c r="G11" i="32"/>
  <c r="I11" i="32"/>
  <c r="E12" i="32"/>
  <c r="F12" i="32"/>
  <c r="G12" i="32"/>
  <c r="I12" i="32"/>
  <c r="E13" i="32"/>
  <c r="F13" i="32"/>
  <c r="K13" i="32"/>
  <c r="M13" i="32"/>
  <c r="G13" i="32"/>
  <c r="I13" i="32"/>
  <c r="E14" i="32"/>
  <c r="F14" i="32"/>
  <c r="K14" i="32"/>
  <c r="M14" i="32"/>
  <c r="G14" i="32"/>
  <c r="I14" i="32"/>
  <c r="E15" i="32"/>
  <c r="F15" i="32"/>
  <c r="G15" i="32"/>
  <c r="I15" i="32"/>
  <c r="E16" i="32"/>
  <c r="F16" i="32"/>
  <c r="G16" i="32"/>
  <c r="I16" i="32"/>
  <c r="E17" i="32"/>
  <c r="F17" i="32"/>
  <c r="K17" i="32"/>
  <c r="M17" i="32"/>
  <c r="G17" i="32"/>
  <c r="I17" i="32"/>
  <c r="E18" i="32"/>
  <c r="F18" i="32"/>
  <c r="K18" i="32"/>
  <c r="M18" i="32"/>
  <c r="G18" i="32"/>
  <c r="I18" i="32"/>
  <c r="E19" i="32"/>
  <c r="F19" i="32"/>
  <c r="G19" i="32"/>
  <c r="I19" i="32"/>
  <c r="E20" i="32"/>
  <c r="F20" i="32"/>
  <c r="G20" i="32"/>
  <c r="I20" i="32"/>
  <c r="E21" i="32"/>
  <c r="F21" i="32"/>
  <c r="K21" i="32"/>
  <c r="M21" i="32"/>
  <c r="G21" i="32"/>
  <c r="I21" i="32"/>
  <c r="E22" i="32"/>
  <c r="F22" i="32"/>
  <c r="K22" i="32"/>
  <c r="M22" i="32"/>
  <c r="G22" i="32"/>
  <c r="I22" i="32"/>
  <c r="E23" i="32"/>
  <c r="F23" i="32"/>
  <c r="G23" i="32"/>
  <c r="I23" i="32"/>
  <c r="E24" i="32"/>
  <c r="F24" i="32"/>
  <c r="G24" i="32"/>
  <c r="I24" i="32"/>
  <c r="E25" i="32"/>
  <c r="F25" i="32"/>
  <c r="K25" i="32"/>
  <c r="M25" i="32"/>
  <c r="G25" i="32"/>
  <c r="I25" i="32"/>
  <c r="E26" i="32"/>
  <c r="F26" i="32"/>
  <c r="K26" i="32"/>
  <c r="M26" i="32"/>
  <c r="G26" i="32"/>
  <c r="I26" i="32"/>
  <c r="E27" i="32"/>
  <c r="F27" i="32"/>
  <c r="G27" i="32"/>
  <c r="I27" i="32"/>
  <c r="E28" i="32"/>
  <c r="F28" i="32"/>
  <c r="G28" i="32"/>
  <c r="I28" i="32"/>
  <c r="E29" i="32"/>
  <c r="F29" i="32"/>
  <c r="K29" i="32"/>
  <c r="M29" i="32"/>
  <c r="G29" i="32"/>
  <c r="I29" i="32"/>
  <c r="E30" i="32"/>
  <c r="F30" i="32"/>
  <c r="K30" i="32"/>
  <c r="M30" i="32"/>
  <c r="G30" i="32"/>
  <c r="I30" i="32"/>
  <c r="E31" i="32"/>
  <c r="F31" i="32"/>
  <c r="G31" i="32"/>
  <c r="I31" i="32"/>
  <c r="E32" i="32"/>
  <c r="F32" i="32"/>
  <c r="G32" i="32"/>
  <c r="I32" i="32"/>
  <c r="E33" i="32"/>
  <c r="F33" i="32"/>
  <c r="K33" i="32"/>
  <c r="M33" i="32"/>
  <c r="G33" i="32"/>
  <c r="I33" i="32"/>
  <c r="E34" i="32"/>
  <c r="F34" i="32"/>
  <c r="K34" i="32"/>
  <c r="M34" i="32"/>
  <c r="G34" i="32"/>
  <c r="I34" i="32"/>
  <c r="E35" i="32"/>
  <c r="F35" i="32"/>
  <c r="G35" i="32"/>
  <c r="I35" i="32"/>
  <c r="E36" i="32"/>
  <c r="F36" i="32"/>
  <c r="G36" i="32"/>
  <c r="I36" i="32"/>
  <c r="E37" i="32"/>
  <c r="F37" i="32"/>
  <c r="K37" i="32"/>
  <c r="M37" i="32"/>
  <c r="G37" i="32"/>
  <c r="I37" i="32"/>
  <c r="E38" i="32"/>
  <c r="F38" i="32"/>
  <c r="K38" i="32"/>
  <c r="M38" i="32"/>
  <c r="G38" i="32"/>
  <c r="I38" i="32"/>
  <c r="E39" i="32"/>
  <c r="F39" i="32"/>
  <c r="G39" i="32"/>
  <c r="I39" i="32"/>
  <c r="E40" i="32"/>
  <c r="F40" i="32"/>
  <c r="G40" i="32"/>
  <c r="I40" i="32"/>
  <c r="E41" i="32"/>
  <c r="F41" i="32"/>
  <c r="K41" i="32"/>
  <c r="M41" i="32"/>
  <c r="G41" i="32"/>
  <c r="I41" i="32"/>
  <c r="E42" i="32"/>
  <c r="F42" i="32"/>
  <c r="K42" i="32"/>
  <c r="M42" i="32"/>
  <c r="G42" i="32"/>
  <c r="I42" i="32"/>
  <c r="E43" i="32"/>
  <c r="F43" i="32"/>
  <c r="G43" i="32"/>
  <c r="I43" i="32"/>
  <c r="E44" i="32"/>
  <c r="F44" i="32"/>
  <c r="G44" i="32"/>
  <c r="I44" i="32"/>
  <c r="E45" i="32"/>
  <c r="F45" i="32"/>
  <c r="K45" i="32"/>
  <c r="M45" i="32"/>
  <c r="G45" i="32"/>
  <c r="I45" i="32"/>
  <c r="E46" i="32"/>
  <c r="F46" i="32"/>
  <c r="K46" i="32"/>
  <c r="M46" i="32"/>
  <c r="G46" i="32"/>
  <c r="I46" i="32"/>
  <c r="E47" i="32"/>
  <c r="F47" i="32"/>
  <c r="G47" i="32"/>
  <c r="I47" i="32"/>
  <c r="E48" i="32"/>
  <c r="F48" i="32"/>
  <c r="G48" i="32"/>
  <c r="I48" i="32"/>
  <c r="E49" i="32"/>
  <c r="F49" i="32"/>
  <c r="K49" i="32"/>
  <c r="M49" i="32"/>
  <c r="G49" i="32"/>
  <c r="I49" i="32"/>
  <c r="E50" i="32"/>
  <c r="F50" i="32"/>
  <c r="K50" i="32"/>
  <c r="M50" i="32"/>
  <c r="G50" i="32"/>
  <c r="I50" i="32"/>
  <c r="E51" i="32"/>
  <c r="F51" i="32"/>
  <c r="G51" i="32"/>
  <c r="I51" i="32"/>
  <c r="E52" i="32"/>
  <c r="F52" i="32"/>
  <c r="G52" i="32"/>
  <c r="I52" i="32"/>
  <c r="E53" i="32"/>
  <c r="F53" i="32"/>
  <c r="K53" i="32"/>
  <c r="M53" i="32"/>
  <c r="G53" i="32"/>
  <c r="I53" i="32"/>
  <c r="E54" i="32"/>
  <c r="F54" i="32"/>
  <c r="K54" i="32"/>
  <c r="M54" i="32"/>
  <c r="G54" i="32"/>
  <c r="I54" i="32"/>
  <c r="E55" i="32"/>
  <c r="F55" i="32"/>
  <c r="G55" i="32"/>
  <c r="I55" i="32"/>
  <c r="E56" i="32"/>
  <c r="F56" i="32"/>
  <c r="G56" i="32"/>
  <c r="I56" i="32"/>
  <c r="E57" i="32"/>
  <c r="F57" i="32"/>
  <c r="K57" i="32"/>
  <c r="M57" i="32"/>
  <c r="G57" i="32"/>
  <c r="I57" i="32"/>
  <c r="E58" i="32"/>
  <c r="F58" i="32"/>
  <c r="K58" i="32"/>
  <c r="M58" i="32"/>
  <c r="G58" i="32"/>
  <c r="I58" i="32"/>
  <c r="E59" i="32"/>
  <c r="F59" i="32"/>
  <c r="G59" i="32"/>
  <c r="I59" i="32"/>
  <c r="E60" i="32"/>
  <c r="F60" i="32"/>
  <c r="G60" i="32"/>
  <c r="I60" i="32"/>
  <c r="E61" i="32"/>
  <c r="F61" i="32"/>
  <c r="K61" i="32"/>
  <c r="M61" i="32"/>
  <c r="G61" i="32"/>
  <c r="I61" i="32"/>
  <c r="E62" i="32"/>
  <c r="F62" i="32"/>
  <c r="K62" i="32"/>
  <c r="M62" i="32"/>
  <c r="G62" i="32"/>
  <c r="I62" i="32"/>
  <c r="E63" i="32"/>
  <c r="F63" i="32"/>
  <c r="G63" i="32"/>
  <c r="I63" i="32"/>
  <c r="E64" i="32"/>
  <c r="F64" i="32"/>
  <c r="G64" i="32"/>
  <c r="I64" i="32"/>
  <c r="E65" i="32"/>
  <c r="F65" i="32"/>
  <c r="K65" i="32"/>
  <c r="M65" i="32"/>
  <c r="G65" i="32"/>
  <c r="I65" i="32"/>
  <c r="E66" i="32"/>
  <c r="F66" i="32"/>
  <c r="K66" i="32"/>
  <c r="M66" i="32"/>
  <c r="G66" i="32"/>
  <c r="I66" i="32"/>
  <c r="E67" i="32"/>
  <c r="F67" i="32"/>
  <c r="G67" i="32"/>
  <c r="I67" i="32"/>
  <c r="E68" i="32"/>
  <c r="F68" i="32"/>
  <c r="G68" i="32"/>
  <c r="I68" i="32"/>
  <c r="E69" i="32"/>
  <c r="F69" i="32"/>
  <c r="K69" i="32"/>
  <c r="M69" i="32"/>
  <c r="G69" i="32"/>
  <c r="I69" i="32"/>
  <c r="E70" i="32"/>
  <c r="F70" i="32"/>
  <c r="K70" i="32"/>
  <c r="M70" i="32"/>
  <c r="G70" i="32"/>
  <c r="I70" i="32"/>
  <c r="E71" i="32"/>
  <c r="F71" i="32"/>
  <c r="G71" i="32"/>
  <c r="I71" i="32"/>
  <c r="E72" i="32"/>
  <c r="F72" i="32"/>
  <c r="G72" i="32"/>
  <c r="I72" i="32"/>
  <c r="E73" i="32"/>
  <c r="F73" i="32"/>
  <c r="K73" i="32"/>
  <c r="M73" i="32"/>
  <c r="G73" i="32"/>
  <c r="I73" i="32"/>
  <c r="E74" i="32"/>
  <c r="F74" i="32"/>
  <c r="K74" i="32"/>
  <c r="M74" i="32"/>
  <c r="G74" i="32"/>
  <c r="I74" i="32"/>
  <c r="E75" i="32"/>
  <c r="F75" i="32"/>
  <c r="G75" i="32"/>
  <c r="I75" i="32"/>
  <c r="E76" i="32"/>
  <c r="F76" i="32"/>
  <c r="G76" i="32"/>
  <c r="I76" i="32"/>
  <c r="E77" i="32"/>
  <c r="F77" i="32"/>
  <c r="K77" i="32"/>
  <c r="M77" i="32"/>
  <c r="G77" i="32"/>
  <c r="I77" i="32"/>
  <c r="E78" i="32"/>
  <c r="F78" i="32"/>
  <c r="K78" i="32"/>
  <c r="M78" i="32"/>
  <c r="G78" i="32"/>
  <c r="I78" i="32"/>
  <c r="E79" i="32"/>
  <c r="F79" i="32"/>
  <c r="G79" i="32"/>
  <c r="I79" i="32"/>
  <c r="E80" i="32"/>
  <c r="F80" i="32"/>
  <c r="G80" i="32"/>
  <c r="I80" i="32"/>
  <c r="E81" i="32"/>
  <c r="F81" i="32"/>
  <c r="G81" i="32"/>
  <c r="I81" i="32"/>
  <c r="E82" i="32"/>
  <c r="F82" i="32"/>
  <c r="K82" i="32"/>
  <c r="M82" i="32"/>
  <c r="G82" i="32"/>
  <c r="I82" i="32"/>
  <c r="E83" i="32"/>
  <c r="F83" i="32"/>
  <c r="G83" i="32"/>
  <c r="I83" i="32"/>
  <c r="E84" i="32"/>
  <c r="F84" i="32"/>
  <c r="G84" i="32"/>
  <c r="I84" i="32"/>
  <c r="E85" i="32"/>
  <c r="F85" i="32"/>
  <c r="G85" i="32"/>
  <c r="I85" i="32"/>
  <c r="E86" i="32"/>
  <c r="F86" i="32"/>
  <c r="K86" i="32"/>
  <c r="M86" i="32"/>
  <c r="G86" i="32"/>
  <c r="I86" i="32"/>
  <c r="E87" i="32"/>
  <c r="F87" i="32"/>
  <c r="G87" i="32"/>
  <c r="I87" i="32"/>
  <c r="E88" i="32"/>
  <c r="F88" i="32"/>
  <c r="G88" i="32"/>
  <c r="I88" i="32"/>
  <c r="E89" i="32"/>
  <c r="F89" i="32"/>
  <c r="G89" i="32"/>
  <c r="I89" i="32"/>
  <c r="E90" i="32"/>
  <c r="F90" i="32"/>
  <c r="K90" i="32"/>
  <c r="M90" i="32"/>
  <c r="G90" i="32"/>
  <c r="I90" i="32"/>
  <c r="E91" i="32"/>
  <c r="F91" i="32"/>
  <c r="G91" i="32"/>
  <c r="I91" i="32"/>
  <c r="E92" i="32"/>
  <c r="F92" i="32"/>
  <c r="G92" i="32"/>
  <c r="I92" i="32"/>
  <c r="E93" i="32"/>
  <c r="F93" i="32"/>
  <c r="G93" i="32"/>
  <c r="I93" i="32"/>
  <c r="E94" i="32"/>
  <c r="F94" i="32"/>
  <c r="K94" i="32"/>
  <c r="M94" i="32"/>
  <c r="G94" i="32"/>
  <c r="I94" i="32"/>
  <c r="E95" i="32"/>
  <c r="F95" i="32"/>
  <c r="G95" i="32"/>
  <c r="I95" i="32"/>
  <c r="E96" i="32"/>
  <c r="F96" i="32"/>
  <c r="G96" i="32"/>
  <c r="I96" i="32"/>
  <c r="E97" i="32"/>
  <c r="F97" i="32"/>
  <c r="G97" i="32"/>
  <c r="I97" i="32"/>
  <c r="E98" i="32"/>
  <c r="F98" i="32"/>
  <c r="K98" i="32"/>
  <c r="M98" i="32"/>
  <c r="G98" i="32"/>
  <c r="I98" i="32"/>
  <c r="E99" i="32"/>
  <c r="F99" i="32"/>
  <c r="G99" i="32"/>
  <c r="I99" i="32"/>
  <c r="E100" i="32"/>
  <c r="F100" i="32"/>
  <c r="G100" i="32"/>
  <c r="I100" i="32"/>
  <c r="E101" i="32"/>
  <c r="F101" i="32"/>
  <c r="G101" i="32"/>
  <c r="I101" i="32"/>
  <c r="E102" i="32"/>
  <c r="F102" i="32"/>
  <c r="K102" i="32"/>
  <c r="M102" i="32"/>
  <c r="G102" i="32"/>
  <c r="I102" i="32"/>
  <c r="E103" i="32"/>
  <c r="F103" i="32"/>
  <c r="G103" i="32"/>
  <c r="I103" i="32"/>
  <c r="E104" i="32"/>
  <c r="F104" i="32"/>
  <c r="G104" i="32"/>
  <c r="I104" i="32"/>
  <c r="E105" i="32"/>
  <c r="F105" i="32"/>
  <c r="G105" i="32"/>
  <c r="I105" i="32"/>
  <c r="E106" i="32"/>
  <c r="F106" i="32"/>
  <c r="K106" i="32"/>
  <c r="M106" i="32"/>
  <c r="G106" i="32"/>
  <c r="I106" i="32"/>
  <c r="E107" i="32"/>
  <c r="F107" i="32"/>
  <c r="G107" i="32"/>
  <c r="I107" i="32"/>
  <c r="E108" i="32"/>
  <c r="F108" i="32"/>
  <c r="G108" i="32"/>
  <c r="I108" i="32"/>
  <c r="E109" i="32"/>
  <c r="F109" i="32"/>
  <c r="G109" i="32"/>
  <c r="I109" i="32"/>
  <c r="E110" i="32"/>
  <c r="F110" i="32"/>
  <c r="K110" i="32"/>
  <c r="M110" i="32"/>
  <c r="G110" i="32"/>
  <c r="I110" i="32"/>
  <c r="E111" i="32"/>
  <c r="F111" i="32"/>
  <c r="G111" i="32"/>
  <c r="I111" i="32"/>
  <c r="E112" i="32"/>
  <c r="F112" i="32"/>
  <c r="G112" i="32"/>
  <c r="I112" i="32"/>
  <c r="E113" i="32"/>
  <c r="F113" i="32"/>
  <c r="G113" i="32"/>
  <c r="I113" i="32"/>
  <c r="E114" i="32"/>
  <c r="F114" i="32"/>
  <c r="K114" i="32"/>
  <c r="M114" i="32"/>
  <c r="G114" i="32"/>
  <c r="I114" i="32"/>
  <c r="E115" i="32"/>
  <c r="F115" i="32"/>
  <c r="G115" i="32"/>
  <c r="I115" i="32"/>
  <c r="E116" i="32"/>
  <c r="F116" i="32"/>
  <c r="G116" i="32"/>
  <c r="I116" i="32"/>
  <c r="E117" i="32"/>
  <c r="F117" i="32"/>
  <c r="G117" i="32"/>
  <c r="I117" i="32"/>
  <c r="E118" i="32"/>
  <c r="F118" i="32"/>
  <c r="K118" i="32"/>
  <c r="M118" i="32"/>
  <c r="G118" i="32"/>
  <c r="I118" i="32"/>
  <c r="E119" i="32"/>
  <c r="F119" i="32"/>
  <c r="G119" i="32"/>
  <c r="I119" i="32"/>
  <c r="E120" i="32"/>
  <c r="F120" i="32"/>
  <c r="G120" i="32"/>
  <c r="I120" i="32"/>
  <c r="E121" i="32"/>
  <c r="F121" i="32"/>
  <c r="G121" i="32"/>
  <c r="I121" i="32"/>
  <c r="E122" i="32"/>
  <c r="F122" i="32"/>
  <c r="K122" i="32"/>
  <c r="M122" i="32"/>
  <c r="G122" i="32"/>
  <c r="I122" i="32"/>
  <c r="E123" i="32"/>
  <c r="F123" i="32"/>
  <c r="G123" i="32"/>
  <c r="I123" i="32"/>
  <c r="E124" i="32"/>
  <c r="F124" i="32"/>
  <c r="G124" i="32"/>
  <c r="I124" i="32"/>
  <c r="E125" i="32"/>
  <c r="F125" i="32"/>
  <c r="G125" i="32"/>
  <c r="I125" i="32"/>
  <c r="E126" i="32"/>
  <c r="F126" i="32"/>
  <c r="K126" i="32"/>
  <c r="M126" i="32"/>
  <c r="G126" i="32"/>
  <c r="I126" i="32"/>
  <c r="E127" i="32"/>
  <c r="F127" i="32"/>
  <c r="G127" i="32"/>
  <c r="I127" i="32"/>
  <c r="E128" i="32"/>
  <c r="F128" i="32"/>
  <c r="G128" i="32"/>
  <c r="I128" i="32"/>
  <c r="E129" i="32"/>
  <c r="F129" i="32"/>
  <c r="G129" i="32"/>
  <c r="I129" i="32"/>
  <c r="E130" i="32"/>
  <c r="F130" i="32"/>
  <c r="K130" i="32"/>
  <c r="M130" i="32"/>
  <c r="G130" i="32"/>
  <c r="I130" i="32"/>
  <c r="E131" i="32"/>
  <c r="F131" i="32"/>
  <c r="G131" i="32"/>
  <c r="I131" i="32"/>
  <c r="E132" i="32"/>
  <c r="F132" i="32"/>
  <c r="G132" i="32"/>
  <c r="I132" i="32"/>
  <c r="E133" i="32"/>
  <c r="F133" i="32"/>
  <c r="G133" i="32"/>
  <c r="I133" i="32"/>
  <c r="E134" i="32"/>
  <c r="F134" i="32"/>
  <c r="K134" i="32"/>
  <c r="M134" i="32"/>
  <c r="G134" i="32"/>
  <c r="I134" i="32"/>
  <c r="E135" i="32"/>
  <c r="F135" i="32"/>
  <c r="G135" i="32"/>
  <c r="I135" i="32"/>
  <c r="E136" i="32"/>
  <c r="F136" i="32"/>
  <c r="G136" i="32"/>
  <c r="I136" i="32"/>
  <c r="E137" i="32"/>
  <c r="F137" i="32"/>
  <c r="G137" i="32"/>
  <c r="I137" i="32"/>
  <c r="E138" i="32"/>
  <c r="F138" i="32"/>
  <c r="K138" i="32"/>
  <c r="M138" i="32"/>
  <c r="G138" i="32"/>
  <c r="I138" i="32"/>
  <c r="E139" i="32"/>
  <c r="F139" i="32"/>
  <c r="G139" i="32"/>
  <c r="I139" i="32"/>
  <c r="E140" i="32"/>
  <c r="F140" i="32"/>
  <c r="G140" i="32"/>
  <c r="I140" i="32"/>
  <c r="E141" i="32"/>
  <c r="F141" i="32"/>
  <c r="G141" i="32"/>
  <c r="I141" i="32"/>
  <c r="E142" i="32"/>
  <c r="F142" i="32"/>
  <c r="K142" i="32"/>
  <c r="M142" i="32"/>
  <c r="G142" i="32"/>
  <c r="I142" i="32"/>
  <c r="E143" i="32"/>
  <c r="F143" i="32"/>
  <c r="G143" i="32"/>
  <c r="I143" i="32"/>
  <c r="E144" i="32"/>
  <c r="F144" i="32"/>
  <c r="G144" i="32"/>
  <c r="I144" i="32"/>
  <c r="E145" i="32"/>
  <c r="F145" i="32"/>
  <c r="G145" i="32"/>
  <c r="I145" i="32"/>
  <c r="E146" i="32"/>
  <c r="F146" i="32"/>
  <c r="K146" i="32"/>
  <c r="M146" i="32"/>
  <c r="G146" i="32"/>
  <c r="I146" i="32"/>
  <c r="E147" i="32"/>
  <c r="F147" i="32"/>
  <c r="G147" i="32"/>
  <c r="I147" i="32"/>
  <c r="E148" i="32"/>
  <c r="F148" i="32"/>
  <c r="G148" i="32"/>
  <c r="I148" i="32"/>
  <c r="E149" i="32"/>
  <c r="F149" i="32"/>
  <c r="G149" i="32"/>
  <c r="I149" i="32"/>
  <c r="E150" i="32"/>
  <c r="F150" i="32"/>
  <c r="K150" i="32"/>
  <c r="M150" i="32"/>
  <c r="G150" i="32"/>
  <c r="I150" i="32"/>
  <c r="E151" i="32"/>
  <c r="F151" i="32"/>
  <c r="G151" i="32"/>
  <c r="I151" i="32"/>
  <c r="E152" i="32"/>
  <c r="F152" i="32"/>
  <c r="G152" i="32"/>
  <c r="I152" i="32"/>
  <c r="E153" i="32"/>
  <c r="F153" i="32"/>
  <c r="G153" i="32"/>
  <c r="I153" i="32"/>
  <c r="E154" i="32"/>
  <c r="F154" i="32"/>
  <c r="K154" i="32"/>
  <c r="M154" i="32"/>
  <c r="G154" i="32"/>
  <c r="I154" i="32"/>
  <c r="E155" i="32"/>
  <c r="F155" i="32"/>
  <c r="G155" i="32"/>
  <c r="I155" i="32"/>
  <c r="E156" i="32"/>
  <c r="F156" i="32"/>
  <c r="G156" i="32"/>
  <c r="I156" i="32"/>
  <c r="E157" i="32"/>
  <c r="F157" i="32"/>
  <c r="G157" i="32"/>
  <c r="I157" i="32"/>
  <c r="E158" i="32"/>
  <c r="F158" i="32"/>
  <c r="K158" i="32"/>
  <c r="M158" i="32"/>
  <c r="G158" i="32"/>
  <c r="I158" i="32"/>
  <c r="E159" i="32"/>
  <c r="F159" i="32"/>
  <c r="G159" i="32"/>
  <c r="I159" i="32"/>
  <c r="E160" i="32"/>
  <c r="F160" i="32"/>
  <c r="G160" i="32"/>
  <c r="I160" i="32"/>
  <c r="E161" i="32"/>
  <c r="F161" i="32"/>
  <c r="G161" i="32"/>
  <c r="I161" i="32"/>
  <c r="E162" i="32"/>
  <c r="F162" i="32"/>
  <c r="K162" i="32"/>
  <c r="M162" i="32"/>
  <c r="G162" i="32"/>
  <c r="I162" i="32"/>
  <c r="E163" i="32"/>
  <c r="F163" i="32"/>
  <c r="G163" i="32"/>
  <c r="I163" i="32"/>
  <c r="E164" i="32"/>
  <c r="F164" i="32"/>
  <c r="G164" i="32"/>
  <c r="I164" i="32"/>
  <c r="E165" i="32"/>
  <c r="F165" i="32"/>
  <c r="G165" i="32"/>
  <c r="I165" i="32"/>
  <c r="E166" i="32"/>
  <c r="F166" i="32"/>
  <c r="K166" i="32"/>
  <c r="M166" i="32"/>
  <c r="G166" i="32"/>
  <c r="I166" i="32"/>
  <c r="E167" i="32"/>
  <c r="F167" i="32"/>
  <c r="G167" i="32"/>
  <c r="I167" i="32"/>
  <c r="E168" i="32"/>
  <c r="F168" i="32"/>
  <c r="G168" i="32"/>
  <c r="I168" i="32"/>
  <c r="E169" i="32"/>
  <c r="F169" i="32"/>
  <c r="G169" i="32"/>
  <c r="I169" i="32"/>
  <c r="E170" i="32"/>
  <c r="F170" i="32"/>
  <c r="K170" i="32"/>
  <c r="M170" i="32"/>
  <c r="G170" i="32"/>
  <c r="I170" i="32"/>
  <c r="E171" i="32"/>
  <c r="F171" i="32"/>
  <c r="G171" i="32"/>
  <c r="I171" i="32"/>
  <c r="E172" i="32"/>
  <c r="F172" i="32"/>
  <c r="G172" i="32"/>
  <c r="I172" i="32"/>
  <c r="E173" i="32"/>
  <c r="F173" i="32"/>
  <c r="G173" i="32"/>
  <c r="I173" i="32"/>
  <c r="E174" i="32"/>
  <c r="F174" i="32"/>
  <c r="K174" i="32"/>
  <c r="M174" i="32"/>
  <c r="G174" i="32"/>
  <c r="I174" i="32"/>
  <c r="E175" i="32"/>
  <c r="F175" i="32"/>
  <c r="G175" i="32"/>
  <c r="I175" i="32"/>
  <c r="E176" i="32"/>
  <c r="F176" i="32"/>
  <c r="G176" i="32"/>
  <c r="I176" i="32"/>
  <c r="E177" i="32"/>
  <c r="F177" i="32"/>
  <c r="G177" i="32"/>
  <c r="I177" i="32"/>
  <c r="E178" i="32"/>
  <c r="F178" i="32"/>
  <c r="K178" i="32"/>
  <c r="M178" i="32"/>
  <c r="G178" i="32"/>
  <c r="I178" i="32"/>
  <c r="E179" i="32"/>
  <c r="F179" i="32"/>
  <c r="G179" i="32"/>
  <c r="I179" i="32"/>
  <c r="E180" i="32"/>
  <c r="F180" i="32"/>
  <c r="G180" i="32"/>
  <c r="I180" i="32"/>
  <c r="E181" i="32"/>
  <c r="F181" i="32"/>
  <c r="G181" i="32"/>
  <c r="I181" i="32"/>
  <c r="E182" i="32"/>
  <c r="F182" i="32"/>
  <c r="K182" i="32"/>
  <c r="M182" i="32"/>
  <c r="G182" i="32"/>
  <c r="I182" i="32"/>
  <c r="E183" i="32"/>
  <c r="F183" i="32"/>
  <c r="G183" i="32"/>
  <c r="I183" i="32"/>
  <c r="E184" i="32"/>
  <c r="F184" i="32"/>
  <c r="G184" i="32"/>
  <c r="I184" i="32"/>
  <c r="E185" i="32"/>
  <c r="F185" i="32"/>
  <c r="G185" i="32"/>
  <c r="I185" i="32"/>
  <c r="E186" i="32"/>
  <c r="F186" i="32"/>
  <c r="K186" i="32"/>
  <c r="M186" i="32"/>
  <c r="G186" i="32"/>
  <c r="I186" i="32"/>
  <c r="E187" i="32"/>
  <c r="F187" i="32"/>
  <c r="G187" i="32"/>
  <c r="I187" i="32"/>
  <c r="E188" i="32"/>
  <c r="F188" i="32"/>
  <c r="G188" i="32"/>
  <c r="I188" i="32"/>
  <c r="E189" i="32"/>
  <c r="F189" i="32"/>
  <c r="G189" i="32"/>
  <c r="I189" i="32"/>
  <c r="E190" i="32"/>
  <c r="F190" i="32"/>
  <c r="K190" i="32"/>
  <c r="M190" i="32"/>
  <c r="G190" i="32"/>
  <c r="I190" i="32"/>
  <c r="E191" i="32"/>
  <c r="F191" i="32"/>
  <c r="G191" i="32"/>
  <c r="I191" i="32"/>
  <c r="E192" i="32"/>
  <c r="F192" i="32"/>
  <c r="G192" i="32"/>
  <c r="I192" i="32"/>
  <c r="E193" i="32"/>
  <c r="F193" i="32"/>
  <c r="G193" i="32"/>
  <c r="I193" i="32"/>
  <c r="E194" i="32"/>
  <c r="F194" i="32"/>
  <c r="K194" i="32"/>
  <c r="M194" i="32"/>
  <c r="G194" i="32"/>
  <c r="I194" i="32"/>
  <c r="E195" i="32"/>
  <c r="F195" i="32"/>
  <c r="G195" i="32"/>
  <c r="I195" i="32"/>
  <c r="E196" i="32"/>
  <c r="F196" i="32"/>
  <c r="G196" i="32"/>
  <c r="I196" i="32"/>
  <c r="E197" i="32"/>
  <c r="F197" i="32"/>
  <c r="G197" i="32"/>
  <c r="I197" i="32"/>
  <c r="E198" i="32"/>
  <c r="F198" i="32"/>
  <c r="K198" i="32"/>
  <c r="M198" i="32"/>
  <c r="G198" i="32"/>
  <c r="I198" i="32"/>
  <c r="E199" i="32"/>
  <c r="F199" i="32"/>
  <c r="G199" i="32"/>
  <c r="I199" i="32"/>
  <c r="E200" i="32"/>
  <c r="F200" i="32"/>
  <c r="G200" i="32"/>
  <c r="I200" i="32"/>
  <c r="E201" i="32"/>
  <c r="F201" i="32"/>
  <c r="G201" i="32"/>
  <c r="I201" i="32"/>
  <c r="E202" i="32"/>
  <c r="F202" i="32"/>
  <c r="K202" i="32"/>
  <c r="M202" i="32"/>
  <c r="G202" i="32"/>
  <c r="I202" i="32"/>
  <c r="E203" i="32"/>
  <c r="F203" i="32"/>
  <c r="G203" i="32"/>
  <c r="I203" i="32"/>
  <c r="E204" i="32"/>
  <c r="F204" i="32"/>
  <c r="G204" i="32"/>
  <c r="I204" i="32"/>
  <c r="E205" i="32"/>
  <c r="F205" i="32"/>
  <c r="G205" i="32"/>
  <c r="I205" i="32"/>
  <c r="E206" i="32"/>
  <c r="F206" i="32"/>
  <c r="K206" i="32"/>
  <c r="M206" i="32"/>
  <c r="G206" i="32"/>
  <c r="I206" i="32"/>
  <c r="E207" i="32"/>
  <c r="F207" i="32"/>
  <c r="G207" i="32"/>
  <c r="I207" i="32"/>
  <c r="E208" i="32"/>
  <c r="F208" i="32"/>
  <c r="G208" i="32"/>
  <c r="I208" i="32"/>
  <c r="E209" i="32"/>
  <c r="F209" i="32"/>
  <c r="G209" i="32"/>
  <c r="I209" i="32"/>
  <c r="E210" i="32"/>
  <c r="F210" i="32"/>
  <c r="K210" i="32"/>
  <c r="M210" i="32"/>
  <c r="G210" i="32"/>
  <c r="I210" i="32"/>
  <c r="E211" i="32"/>
  <c r="F211" i="32"/>
  <c r="G211" i="32"/>
  <c r="I211" i="32"/>
  <c r="E212" i="32"/>
  <c r="F212" i="32"/>
  <c r="G212" i="32"/>
  <c r="I212" i="32"/>
  <c r="E213" i="32"/>
  <c r="F213" i="32"/>
  <c r="G213" i="32"/>
  <c r="I213" i="32"/>
  <c r="E214" i="32"/>
  <c r="F214" i="32"/>
  <c r="K214" i="32"/>
  <c r="M214" i="32"/>
  <c r="G214" i="32"/>
  <c r="I214" i="32"/>
  <c r="E215" i="32"/>
  <c r="F215" i="32"/>
  <c r="G215" i="32"/>
  <c r="I215" i="32"/>
  <c r="E216" i="32"/>
  <c r="F216" i="32"/>
  <c r="G216" i="32"/>
  <c r="I216" i="32"/>
  <c r="E217" i="32"/>
  <c r="F217" i="32"/>
  <c r="G217" i="32"/>
  <c r="I217" i="32"/>
  <c r="E218" i="32"/>
  <c r="F218" i="32"/>
  <c r="K218" i="32"/>
  <c r="M218" i="32"/>
  <c r="G218" i="32"/>
  <c r="I218" i="32"/>
  <c r="E219" i="32"/>
  <c r="F219" i="32"/>
  <c r="G219" i="32"/>
  <c r="I219" i="32"/>
  <c r="E220" i="32"/>
  <c r="F220" i="32"/>
  <c r="G220" i="32"/>
  <c r="I220" i="32"/>
  <c r="E221" i="32"/>
  <c r="F221" i="32"/>
  <c r="G221" i="32"/>
  <c r="I221" i="32"/>
  <c r="E222" i="32"/>
  <c r="F222" i="32"/>
  <c r="K222" i="32"/>
  <c r="M222" i="32"/>
  <c r="G222" i="32"/>
  <c r="I222" i="32"/>
  <c r="E223" i="32"/>
  <c r="F223" i="32"/>
  <c r="G223" i="32"/>
  <c r="I223" i="32"/>
  <c r="E224" i="32"/>
  <c r="F224" i="32"/>
  <c r="G224" i="32"/>
  <c r="I224" i="32"/>
  <c r="E225" i="32"/>
  <c r="F225" i="32"/>
  <c r="G225" i="32"/>
  <c r="I225" i="32"/>
  <c r="E226" i="32"/>
  <c r="F226" i="32"/>
  <c r="K226" i="32"/>
  <c r="M226" i="32"/>
  <c r="G226" i="32"/>
  <c r="I226" i="32"/>
  <c r="E227" i="32"/>
  <c r="F227" i="32"/>
  <c r="G227" i="32"/>
  <c r="I227" i="32"/>
  <c r="E228" i="32"/>
  <c r="F228" i="32"/>
  <c r="G228" i="32"/>
  <c r="I228" i="32"/>
  <c r="E229" i="32"/>
  <c r="F229" i="32"/>
  <c r="G229" i="32"/>
  <c r="I229" i="32"/>
  <c r="E230" i="32"/>
  <c r="F230" i="32"/>
  <c r="K230" i="32"/>
  <c r="M230" i="32"/>
  <c r="G230" i="32"/>
  <c r="I230" i="32"/>
  <c r="E231" i="32"/>
  <c r="F231" i="32"/>
  <c r="G231" i="32"/>
  <c r="I231" i="32"/>
  <c r="E232" i="32"/>
  <c r="F232" i="32"/>
  <c r="G232" i="32"/>
  <c r="I232" i="32"/>
  <c r="E233" i="32"/>
  <c r="F233" i="32"/>
  <c r="G233" i="32"/>
  <c r="I233" i="32"/>
  <c r="E234" i="32"/>
  <c r="F234" i="32"/>
  <c r="K234" i="32"/>
  <c r="M234" i="32"/>
  <c r="G234" i="32"/>
  <c r="I234" i="32"/>
  <c r="E235" i="32"/>
  <c r="F235" i="32"/>
  <c r="G235" i="32"/>
  <c r="I235" i="32"/>
  <c r="E236" i="32"/>
  <c r="F236" i="32"/>
  <c r="G236" i="32"/>
  <c r="I236" i="32"/>
  <c r="E237" i="32"/>
  <c r="F237" i="32"/>
  <c r="G237" i="32"/>
  <c r="I237" i="32"/>
  <c r="E238" i="32"/>
  <c r="F238" i="32"/>
  <c r="K238" i="32"/>
  <c r="M238" i="32"/>
  <c r="G238" i="32"/>
  <c r="I238" i="32"/>
  <c r="E239" i="32"/>
  <c r="F239" i="32"/>
  <c r="G239" i="32"/>
  <c r="I239" i="32"/>
  <c r="E240" i="32"/>
  <c r="F240" i="32"/>
  <c r="G240" i="32"/>
  <c r="I240" i="32"/>
  <c r="E241" i="32"/>
  <c r="F241" i="32"/>
  <c r="G241" i="32"/>
  <c r="I241" i="32"/>
  <c r="E242" i="32"/>
  <c r="F242" i="32"/>
  <c r="K242" i="32"/>
  <c r="M242" i="32"/>
  <c r="G242" i="32"/>
  <c r="I242" i="32"/>
  <c r="E243" i="32"/>
  <c r="F243" i="32"/>
  <c r="G243" i="32"/>
  <c r="I243" i="32"/>
  <c r="E244" i="32"/>
  <c r="F244" i="32"/>
  <c r="G244" i="32"/>
  <c r="I244" i="32"/>
  <c r="E245" i="32"/>
  <c r="F245" i="32"/>
  <c r="G245" i="32"/>
  <c r="I245" i="32"/>
  <c r="E246" i="32"/>
  <c r="F246" i="32"/>
  <c r="K246" i="32"/>
  <c r="M246" i="32"/>
  <c r="G246" i="32"/>
  <c r="I246" i="32"/>
  <c r="E247" i="32"/>
  <c r="F247" i="32"/>
  <c r="G247" i="32"/>
  <c r="I247" i="32"/>
  <c r="E248" i="32"/>
  <c r="F248" i="32"/>
  <c r="G248" i="32"/>
  <c r="I248" i="32"/>
  <c r="E249" i="32"/>
  <c r="F249" i="32"/>
  <c r="G249" i="32"/>
  <c r="I249" i="32"/>
  <c r="E250" i="32"/>
  <c r="F250" i="32"/>
  <c r="K250" i="32"/>
  <c r="M250" i="32"/>
  <c r="G250" i="32"/>
  <c r="I250" i="32"/>
  <c r="E251" i="32"/>
  <c r="F251" i="32"/>
  <c r="G251" i="32"/>
  <c r="I251" i="32"/>
  <c r="E252" i="32"/>
  <c r="F252" i="32"/>
  <c r="G252" i="32"/>
  <c r="I252" i="32"/>
  <c r="E253" i="32"/>
  <c r="F253" i="32"/>
  <c r="G253" i="32"/>
  <c r="I253" i="32"/>
  <c r="E254" i="32"/>
  <c r="F254" i="32"/>
  <c r="K254" i="32"/>
  <c r="M254" i="32"/>
  <c r="G254" i="32"/>
  <c r="I254" i="32"/>
  <c r="E255" i="32"/>
  <c r="F255" i="32"/>
  <c r="G255" i="32"/>
  <c r="I255" i="32"/>
  <c r="E256" i="32"/>
  <c r="F256" i="32"/>
  <c r="G256" i="32"/>
  <c r="I256" i="32"/>
  <c r="E257" i="32"/>
  <c r="F257" i="32"/>
  <c r="G257" i="32"/>
  <c r="I257" i="32"/>
  <c r="E258" i="32"/>
  <c r="F258" i="32"/>
  <c r="K258" i="32"/>
  <c r="M258" i="32"/>
  <c r="G258" i="32"/>
  <c r="I258" i="32"/>
  <c r="E259" i="32"/>
  <c r="F259" i="32"/>
  <c r="G259" i="32"/>
  <c r="I259" i="32"/>
  <c r="E260" i="32"/>
  <c r="F260" i="32"/>
  <c r="G260" i="32"/>
  <c r="I260" i="32"/>
  <c r="E261" i="32"/>
  <c r="F261" i="32"/>
  <c r="G261" i="32"/>
  <c r="I261" i="32"/>
  <c r="E262" i="32"/>
  <c r="F262" i="32"/>
  <c r="K262" i="32"/>
  <c r="M262" i="32"/>
  <c r="G262" i="32"/>
  <c r="I262" i="32"/>
  <c r="E263" i="32"/>
  <c r="F263" i="32"/>
  <c r="G263" i="32"/>
  <c r="I263" i="32"/>
  <c r="E264" i="32"/>
  <c r="F264" i="32"/>
  <c r="G264" i="32"/>
  <c r="I264" i="32"/>
  <c r="E265" i="32"/>
  <c r="F265" i="32"/>
  <c r="G265" i="32"/>
  <c r="I265" i="32"/>
  <c r="E266" i="32"/>
  <c r="F266" i="32"/>
  <c r="K266" i="32"/>
  <c r="M266" i="32"/>
  <c r="G266" i="32"/>
  <c r="I266" i="32"/>
  <c r="E267" i="32"/>
  <c r="F267" i="32"/>
  <c r="G267" i="32"/>
  <c r="I267" i="32"/>
  <c r="E268" i="32"/>
  <c r="F268" i="32"/>
  <c r="G268" i="32"/>
  <c r="I268" i="32"/>
  <c r="E269" i="32"/>
  <c r="F269" i="32"/>
  <c r="G269" i="32"/>
  <c r="I269" i="32"/>
  <c r="E270" i="32"/>
  <c r="F270" i="32"/>
  <c r="K270" i="32"/>
  <c r="M270" i="32"/>
  <c r="G270" i="32"/>
  <c r="I270" i="32"/>
  <c r="E271" i="32"/>
  <c r="F271" i="32"/>
  <c r="G271" i="32"/>
  <c r="I271" i="32"/>
  <c r="E272" i="32"/>
  <c r="F272" i="32"/>
  <c r="G272" i="32"/>
  <c r="I272" i="32"/>
  <c r="E273" i="32"/>
  <c r="F273" i="32"/>
  <c r="G273" i="32"/>
  <c r="I273" i="32"/>
  <c r="E274" i="32"/>
  <c r="F274" i="32"/>
  <c r="K274" i="32"/>
  <c r="M274" i="32"/>
  <c r="G274" i="32"/>
  <c r="I274" i="32"/>
  <c r="E275" i="32"/>
  <c r="F275" i="32"/>
  <c r="G275" i="32"/>
  <c r="I275" i="32"/>
  <c r="E276" i="32"/>
  <c r="F276" i="32"/>
  <c r="G276" i="32"/>
  <c r="I276" i="32"/>
  <c r="E277" i="32"/>
  <c r="F277" i="32"/>
  <c r="G277" i="32"/>
  <c r="I277" i="32"/>
  <c r="E278" i="32"/>
  <c r="F278" i="32"/>
  <c r="K278" i="32"/>
  <c r="M278" i="32"/>
  <c r="G278" i="32"/>
  <c r="I278" i="32"/>
  <c r="E279" i="32"/>
  <c r="F279" i="32"/>
  <c r="G279" i="32"/>
  <c r="I279" i="32"/>
  <c r="E280" i="32"/>
  <c r="F280" i="32"/>
  <c r="G280" i="32"/>
  <c r="I280" i="32"/>
  <c r="E281" i="32"/>
  <c r="F281" i="32"/>
  <c r="G281" i="32"/>
  <c r="I281" i="32"/>
  <c r="E282" i="32"/>
  <c r="F282" i="32"/>
  <c r="K282" i="32"/>
  <c r="M282" i="32"/>
  <c r="G282" i="32"/>
  <c r="I282" i="32"/>
  <c r="E283" i="32"/>
  <c r="F283" i="32"/>
  <c r="G283" i="32"/>
  <c r="I283" i="32"/>
  <c r="E284" i="32"/>
  <c r="F284" i="32"/>
  <c r="G284" i="32"/>
  <c r="I284" i="32"/>
  <c r="E285" i="32"/>
  <c r="F285" i="32"/>
  <c r="G285" i="32"/>
  <c r="I285" i="32"/>
  <c r="E286" i="32"/>
  <c r="F286" i="32"/>
  <c r="K286" i="32"/>
  <c r="M286" i="32"/>
  <c r="G286" i="32"/>
  <c r="I286" i="32"/>
  <c r="E287" i="32"/>
  <c r="F287" i="32"/>
  <c r="G287" i="32"/>
  <c r="I287" i="32"/>
  <c r="E288" i="32"/>
  <c r="F288" i="32"/>
  <c r="G288" i="32"/>
  <c r="I288" i="32"/>
  <c r="E289" i="32"/>
  <c r="F289" i="32"/>
  <c r="G289" i="32"/>
  <c r="I289" i="32"/>
  <c r="E290" i="32"/>
  <c r="F290" i="32"/>
  <c r="K290" i="32"/>
  <c r="M290" i="32"/>
  <c r="G290" i="32"/>
  <c r="I290" i="32"/>
  <c r="E291" i="32"/>
  <c r="F291" i="32"/>
  <c r="G291" i="32"/>
  <c r="I291" i="32"/>
  <c r="E292" i="32"/>
  <c r="F292" i="32"/>
  <c r="G292" i="32"/>
  <c r="I292" i="32"/>
  <c r="E293" i="32"/>
  <c r="F293" i="32"/>
  <c r="G293" i="32"/>
  <c r="I293" i="32"/>
  <c r="E294" i="32"/>
  <c r="F294" i="32"/>
  <c r="K294" i="32"/>
  <c r="M294" i="32"/>
  <c r="G294" i="32"/>
  <c r="I294" i="32"/>
  <c r="E295" i="32"/>
  <c r="F295" i="32"/>
  <c r="G295" i="32"/>
  <c r="I295" i="32"/>
  <c r="E296" i="32"/>
  <c r="F296" i="32"/>
  <c r="G296" i="32"/>
  <c r="I296" i="32"/>
  <c r="E297" i="32"/>
  <c r="F297" i="32"/>
  <c r="G297" i="32"/>
  <c r="I297" i="32"/>
  <c r="E298" i="32"/>
  <c r="F298" i="32"/>
  <c r="K298" i="32"/>
  <c r="M298" i="32"/>
  <c r="G298" i="32"/>
  <c r="I298" i="32"/>
  <c r="E299" i="32"/>
  <c r="F299" i="32"/>
  <c r="G299" i="32"/>
  <c r="I299" i="32"/>
  <c r="E300" i="32"/>
  <c r="F300" i="32"/>
  <c r="G300" i="32"/>
  <c r="I300" i="32"/>
  <c r="E301" i="32"/>
  <c r="F301" i="32"/>
  <c r="G301" i="32"/>
  <c r="I301" i="32"/>
  <c r="E302" i="32"/>
  <c r="F302" i="32"/>
  <c r="K302" i="32"/>
  <c r="M302" i="32"/>
  <c r="G302" i="32"/>
  <c r="I302" i="32"/>
  <c r="E303" i="32"/>
  <c r="F303" i="32"/>
  <c r="G303" i="32"/>
  <c r="I303" i="32"/>
  <c r="E304" i="32"/>
  <c r="F304" i="32"/>
  <c r="G304" i="32"/>
  <c r="I304" i="32"/>
  <c r="E305" i="32"/>
  <c r="F305" i="32"/>
  <c r="G305" i="32"/>
  <c r="I305" i="32"/>
  <c r="E306" i="32"/>
  <c r="F306" i="32"/>
  <c r="K306" i="32"/>
  <c r="M306" i="32"/>
  <c r="G306" i="32"/>
  <c r="I306" i="32"/>
  <c r="E307" i="32"/>
  <c r="F307" i="32"/>
  <c r="G307" i="32"/>
  <c r="I307" i="32"/>
  <c r="E308" i="32"/>
  <c r="F308" i="32"/>
  <c r="G308" i="32"/>
  <c r="I308" i="32"/>
  <c r="E309" i="32"/>
  <c r="F309" i="32"/>
  <c r="G309" i="32"/>
  <c r="I309" i="32"/>
  <c r="E310" i="32"/>
  <c r="F310" i="32"/>
  <c r="K310" i="32"/>
  <c r="M310" i="32"/>
  <c r="G310" i="32"/>
  <c r="I310" i="32"/>
  <c r="E311" i="32"/>
  <c r="F311" i="32"/>
  <c r="G311" i="32"/>
  <c r="I311" i="32"/>
  <c r="E312" i="32"/>
  <c r="F312" i="32"/>
  <c r="G312" i="32"/>
  <c r="I312" i="32"/>
  <c r="E313" i="32"/>
  <c r="F313" i="32"/>
  <c r="G313" i="32"/>
  <c r="I313" i="32"/>
  <c r="E314" i="32"/>
  <c r="F314" i="32"/>
  <c r="K314" i="32"/>
  <c r="M314" i="32"/>
  <c r="G314" i="32"/>
  <c r="I314" i="32"/>
  <c r="E315" i="32"/>
  <c r="F315" i="32"/>
  <c r="G315" i="32"/>
  <c r="I315" i="32"/>
  <c r="E316" i="32"/>
  <c r="F316" i="32"/>
  <c r="G316" i="32"/>
  <c r="I316" i="32"/>
  <c r="E317" i="32"/>
  <c r="F317" i="32"/>
  <c r="G317" i="32"/>
  <c r="I317" i="32"/>
  <c r="E318" i="32"/>
  <c r="F318" i="32"/>
  <c r="K318" i="32"/>
  <c r="M318" i="32"/>
  <c r="G318" i="32"/>
  <c r="I318" i="32"/>
  <c r="E319" i="32"/>
  <c r="F319" i="32"/>
  <c r="G319" i="32"/>
  <c r="I319" i="32"/>
  <c r="E320" i="32"/>
  <c r="F320" i="32"/>
  <c r="G320" i="32"/>
  <c r="I320" i="32"/>
  <c r="E321" i="32"/>
  <c r="F321" i="32"/>
  <c r="G321" i="32"/>
  <c r="I321" i="32"/>
  <c r="E322" i="32"/>
  <c r="F322" i="32"/>
  <c r="K322" i="32"/>
  <c r="M322" i="32"/>
  <c r="G322" i="32"/>
  <c r="I322" i="32"/>
  <c r="E323" i="32"/>
  <c r="F323" i="32"/>
  <c r="G323" i="32"/>
  <c r="I323" i="32"/>
  <c r="E324" i="32"/>
  <c r="F324" i="32"/>
  <c r="G324" i="32"/>
  <c r="I324" i="32"/>
  <c r="E325" i="32"/>
  <c r="F325" i="32"/>
  <c r="G325" i="32"/>
  <c r="I325" i="32"/>
  <c r="E326" i="32"/>
  <c r="F326" i="32"/>
  <c r="K326" i="32"/>
  <c r="M326" i="32"/>
  <c r="G326" i="32"/>
  <c r="I326" i="32"/>
  <c r="E327" i="32"/>
  <c r="F327" i="32"/>
  <c r="G327" i="32"/>
  <c r="I327" i="32"/>
  <c r="E328" i="32"/>
  <c r="F328" i="32"/>
  <c r="G328" i="32"/>
  <c r="I328" i="32"/>
  <c r="E329" i="32"/>
  <c r="F329" i="32"/>
  <c r="G329" i="32"/>
  <c r="I329" i="32"/>
  <c r="E330" i="32"/>
  <c r="F330" i="32"/>
  <c r="K330" i="32"/>
  <c r="M330" i="32"/>
  <c r="G330" i="32"/>
  <c r="I330" i="32"/>
  <c r="E331" i="32"/>
  <c r="F331" i="32"/>
  <c r="G331" i="32"/>
  <c r="I331" i="32"/>
  <c r="E332" i="32"/>
  <c r="F332" i="32"/>
  <c r="G332" i="32"/>
  <c r="I332" i="32"/>
  <c r="E333" i="32"/>
  <c r="F333" i="32"/>
  <c r="G333" i="32"/>
  <c r="I333" i="32"/>
  <c r="E334" i="32"/>
  <c r="F334" i="32"/>
  <c r="K334" i="32"/>
  <c r="M334" i="32"/>
  <c r="G334" i="32"/>
  <c r="I334" i="32"/>
  <c r="E335" i="32"/>
  <c r="F335" i="32"/>
  <c r="G335" i="32"/>
  <c r="I335" i="32"/>
  <c r="E336" i="32"/>
  <c r="F336" i="32"/>
  <c r="G336" i="32"/>
  <c r="I336" i="32"/>
  <c r="E337" i="32"/>
  <c r="F337" i="32"/>
  <c r="G337" i="32"/>
  <c r="I337" i="32"/>
  <c r="E338" i="32"/>
  <c r="F338" i="32"/>
  <c r="K338" i="32"/>
  <c r="M338" i="32"/>
  <c r="G338" i="32"/>
  <c r="I338" i="32"/>
  <c r="E339" i="32"/>
  <c r="F339" i="32"/>
  <c r="G339" i="32"/>
  <c r="I339" i="32"/>
  <c r="E340" i="32"/>
  <c r="F340" i="32"/>
  <c r="G340" i="32"/>
  <c r="I340" i="32"/>
  <c r="E341" i="32"/>
  <c r="F341" i="32"/>
  <c r="G341" i="32"/>
  <c r="I341" i="32"/>
  <c r="E342" i="32"/>
  <c r="F342" i="32"/>
  <c r="K342" i="32"/>
  <c r="M342" i="32"/>
  <c r="G342" i="32"/>
  <c r="I342" i="32"/>
  <c r="E343" i="32"/>
  <c r="F343" i="32"/>
  <c r="G343" i="32"/>
  <c r="I343" i="32"/>
  <c r="E344" i="32"/>
  <c r="F344" i="32"/>
  <c r="G344" i="32"/>
  <c r="I344" i="32"/>
  <c r="E345" i="32"/>
  <c r="F345" i="32"/>
  <c r="G345" i="32"/>
  <c r="I345" i="32"/>
  <c r="E346" i="32"/>
  <c r="F346" i="32"/>
  <c r="K346" i="32"/>
  <c r="M346" i="32"/>
  <c r="G346" i="32"/>
  <c r="I346" i="32"/>
  <c r="E347" i="32"/>
  <c r="F347" i="32"/>
  <c r="G347" i="32"/>
  <c r="I347" i="32"/>
  <c r="E348" i="32"/>
  <c r="F348" i="32"/>
  <c r="G348" i="32"/>
  <c r="I348" i="32"/>
  <c r="E349" i="32"/>
  <c r="F349" i="32"/>
  <c r="G349" i="32"/>
  <c r="I349" i="32"/>
  <c r="E350" i="32"/>
  <c r="F350" i="32"/>
  <c r="K350" i="32"/>
  <c r="M350" i="32"/>
  <c r="G350" i="32"/>
  <c r="I350" i="32"/>
  <c r="E351" i="32"/>
  <c r="F351" i="32"/>
  <c r="G351" i="32"/>
  <c r="I351" i="32"/>
  <c r="E352" i="32"/>
  <c r="F352" i="32"/>
  <c r="G352" i="32"/>
  <c r="I352" i="32"/>
  <c r="E353" i="32"/>
  <c r="F353" i="32"/>
  <c r="G353" i="32"/>
  <c r="I353" i="32"/>
  <c r="E354" i="32"/>
  <c r="F354" i="32"/>
  <c r="K354" i="32"/>
  <c r="M354" i="32"/>
  <c r="G354" i="32"/>
  <c r="I354" i="32"/>
  <c r="E355" i="32"/>
  <c r="F355" i="32"/>
  <c r="G355" i="32"/>
  <c r="I355" i="32"/>
  <c r="E356" i="32"/>
  <c r="F356" i="32"/>
  <c r="G356" i="32"/>
  <c r="I356" i="32"/>
  <c r="E357" i="32"/>
  <c r="F357" i="32"/>
  <c r="G357" i="32"/>
  <c r="I357" i="32"/>
  <c r="E358" i="32"/>
  <c r="F358" i="32"/>
  <c r="K358" i="32"/>
  <c r="M358" i="32"/>
  <c r="G358" i="32"/>
  <c r="I358" i="32"/>
  <c r="E359" i="32"/>
  <c r="F359" i="32"/>
  <c r="G359" i="32"/>
  <c r="I359" i="32"/>
  <c r="E360" i="32"/>
  <c r="F360" i="32"/>
  <c r="G360" i="32"/>
  <c r="I360" i="32"/>
  <c r="E361" i="32"/>
  <c r="F361" i="32"/>
  <c r="G361" i="32"/>
  <c r="I361" i="32"/>
  <c r="E362" i="32"/>
  <c r="F362" i="32"/>
  <c r="K362" i="32"/>
  <c r="M362" i="32"/>
  <c r="G362" i="32"/>
  <c r="I362" i="32"/>
  <c r="E363" i="32"/>
  <c r="F363" i="32"/>
  <c r="G363" i="32"/>
  <c r="I363" i="32"/>
  <c r="E364" i="32"/>
  <c r="F364" i="32"/>
  <c r="G364" i="32"/>
  <c r="I364" i="32"/>
  <c r="E365" i="32"/>
  <c r="F365" i="32"/>
  <c r="G365" i="32"/>
  <c r="I365" i="32"/>
  <c r="E366" i="32"/>
  <c r="F366" i="32"/>
  <c r="K366" i="32"/>
  <c r="M366" i="32"/>
  <c r="G366" i="32"/>
  <c r="I366" i="32"/>
  <c r="E367" i="32"/>
  <c r="F367" i="32"/>
  <c r="G367" i="32"/>
  <c r="I367" i="32"/>
  <c r="E368" i="32"/>
  <c r="F368" i="32"/>
  <c r="G368" i="32"/>
  <c r="I368" i="32"/>
  <c r="E369" i="32"/>
  <c r="F369" i="32"/>
  <c r="G369" i="32"/>
  <c r="I369" i="32"/>
  <c r="E370" i="32"/>
  <c r="F370" i="32"/>
  <c r="K370" i="32"/>
  <c r="M370" i="32"/>
  <c r="G370" i="32"/>
  <c r="I370" i="32"/>
  <c r="E371" i="32"/>
  <c r="F371" i="32"/>
  <c r="G371" i="32"/>
  <c r="I371" i="32"/>
  <c r="E372" i="32"/>
  <c r="F372" i="32"/>
  <c r="G372" i="32"/>
  <c r="I372" i="32"/>
  <c r="E373" i="32"/>
  <c r="F373" i="32"/>
  <c r="G373" i="32"/>
  <c r="I373" i="32"/>
  <c r="E374" i="32"/>
  <c r="F374" i="32"/>
  <c r="K374" i="32"/>
  <c r="M374" i="32"/>
  <c r="G374" i="32"/>
  <c r="I374" i="32"/>
  <c r="E375" i="32"/>
  <c r="F375" i="32"/>
  <c r="G375" i="32"/>
  <c r="I375" i="32"/>
  <c r="E376" i="32"/>
  <c r="F376" i="32"/>
  <c r="G376" i="32"/>
  <c r="I376" i="32"/>
  <c r="E377" i="32"/>
  <c r="F377" i="32"/>
  <c r="G377" i="32"/>
  <c r="I377" i="32"/>
  <c r="E378" i="32"/>
  <c r="F378" i="32"/>
  <c r="K378" i="32"/>
  <c r="M378" i="32"/>
  <c r="G378" i="32"/>
  <c r="I378" i="32"/>
  <c r="E379" i="32"/>
  <c r="F379" i="32"/>
  <c r="G379" i="32"/>
  <c r="I379" i="32"/>
  <c r="E380" i="32"/>
  <c r="F380" i="32"/>
  <c r="G380" i="32"/>
  <c r="I380" i="32"/>
  <c r="E381" i="32"/>
  <c r="F381" i="32"/>
  <c r="G381" i="32"/>
  <c r="I381" i="32"/>
  <c r="E382" i="32"/>
  <c r="F382" i="32"/>
  <c r="K382" i="32"/>
  <c r="M382" i="32"/>
  <c r="G382" i="32"/>
  <c r="I382" i="32"/>
  <c r="E383" i="32"/>
  <c r="F383" i="32"/>
  <c r="G383" i="32"/>
  <c r="I383" i="32"/>
  <c r="E384" i="32"/>
  <c r="F384" i="32"/>
  <c r="G384" i="32"/>
  <c r="I384" i="32"/>
  <c r="E385" i="32"/>
  <c r="F385" i="32"/>
  <c r="G385" i="32"/>
  <c r="I385" i="32"/>
  <c r="E386" i="32"/>
  <c r="F386" i="32"/>
  <c r="K386" i="32"/>
  <c r="M386" i="32"/>
  <c r="G386" i="32"/>
  <c r="I386" i="32"/>
  <c r="E387" i="32"/>
  <c r="F387" i="32"/>
  <c r="G387" i="32"/>
  <c r="I387" i="32"/>
  <c r="E388" i="32"/>
  <c r="F388" i="32"/>
  <c r="G388" i="32"/>
  <c r="I388" i="32"/>
  <c r="E389" i="32"/>
  <c r="F389" i="32"/>
  <c r="G389" i="32"/>
  <c r="I389" i="32"/>
  <c r="E390" i="32"/>
  <c r="F390" i="32"/>
  <c r="K390" i="32"/>
  <c r="M390" i="32"/>
  <c r="G390" i="32"/>
  <c r="I390" i="32"/>
  <c r="E391" i="32"/>
  <c r="F391" i="32"/>
  <c r="G391" i="32"/>
  <c r="I391" i="32"/>
  <c r="E392" i="32"/>
  <c r="F392" i="32"/>
  <c r="G392" i="32"/>
  <c r="I392" i="32"/>
  <c r="E393" i="32"/>
  <c r="F393" i="32"/>
  <c r="G393" i="32"/>
  <c r="I393" i="32"/>
  <c r="E394" i="32"/>
  <c r="F394" i="32"/>
  <c r="K394" i="32"/>
  <c r="M394" i="32"/>
  <c r="G394" i="32"/>
  <c r="I394" i="32"/>
  <c r="E395" i="32"/>
  <c r="F395" i="32"/>
  <c r="G395" i="32"/>
  <c r="I395" i="32"/>
  <c r="E396" i="32"/>
  <c r="F396" i="32"/>
  <c r="G396" i="32"/>
  <c r="I396" i="32"/>
  <c r="E397" i="32"/>
  <c r="F397" i="32"/>
  <c r="G397" i="32"/>
  <c r="I397" i="32"/>
  <c r="E398" i="32"/>
  <c r="F398" i="32"/>
  <c r="K398" i="32"/>
  <c r="M398" i="32"/>
  <c r="G398" i="32"/>
  <c r="I398" i="32"/>
  <c r="E399" i="32"/>
  <c r="F399" i="32"/>
  <c r="G399" i="32"/>
  <c r="I399" i="32"/>
  <c r="E400" i="32"/>
  <c r="F400" i="32"/>
  <c r="G400" i="32"/>
  <c r="I400" i="32"/>
  <c r="E401" i="32"/>
  <c r="F401" i="32"/>
  <c r="G401" i="32"/>
  <c r="I401" i="32"/>
  <c r="E402" i="32"/>
  <c r="F402" i="32"/>
  <c r="K402" i="32"/>
  <c r="M402" i="32"/>
  <c r="G402" i="32"/>
  <c r="I402" i="32"/>
  <c r="E403" i="32"/>
  <c r="F403" i="32"/>
  <c r="G403" i="32"/>
  <c r="I403" i="32"/>
  <c r="E404" i="32"/>
  <c r="F404" i="32"/>
  <c r="G404" i="32"/>
  <c r="I404" i="32"/>
  <c r="E405" i="32"/>
  <c r="F405" i="32"/>
  <c r="G405" i="32"/>
  <c r="I405" i="32"/>
  <c r="E406" i="32"/>
  <c r="F406" i="32"/>
  <c r="K406" i="32"/>
  <c r="M406" i="32"/>
  <c r="G406" i="32"/>
  <c r="I406" i="32"/>
  <c r="E407" i="32"/>
  <c r="F407" i="32"/>
  <c r="G407" i="32"/>
  <c r="I407" i="32"/>
  <c r="E408" i="32"/>
  <c r="F408" i="32"/>
  <c r="G408" i="32"/>
  <c r="I408" i="32"/>
  <c r="E409" i="32"/>
  <c r="F409" i="32"/>
  <c r="G409" i="32"/>
  <c r="I409" i="32"/>
  <c r="E410" i="32"/>
  <c r="F410" i="32"/>
  <c r="K410" i="32"/>
  <c r="M410" i="32"/>
  <c r="G410" i="32"/>
  <c r="I410" i="32"/>
  <c r="E411" i="32"/>
  <c r="F411" i="32"/>
  <c r="G411" i="32"/>
  <c r="I411" i="32"/>
  <c r="E412" i="32"/>
  <c r="F412" i="32"/>
  <c r="G412" i="32"/>
  <c r="I412" i="32"/>
  <c r="E413" i="32"/>
  <c r="F413" i="32"/>
  <c r="G413" i="32"/>
  <c r="I413" i="32"/>
  <c r="E414" i="32"/>
  <c r="F414" i="32"/>
  <c r="K414" i="32"/>
  <c r="M414" i="32"/>
  <c r="G414" i="32"/>
  <c r="I414" i="32"/>
  <c r="E415" i="32"/>
  <c r="F415" i="32"/>
  <c r="G415" i="32"/>
  <c r="I415" i="32"/>
  <c r="E416" i="32"/>
  <c r="F416" i="32"/>
  <c r="G416" i="32"/>
  <c r="I416" i="32"/>
  <c r="E417" i="32"/>
  <c r="F417" i="32"/>
  <c r="G417" i="32"/>
  <c r="I417" i="32"/>
  <c r="E418" i="32"/>
  <c r="F418" i="32"/>
  <c r="K418" i="32"/>
  <c r="M418" i="32"/>
  <c r="G418" i="32"/>
  <c r="I418" i="32"/>
  <c r="E419" i="32"/>
  <c r="F419" i="32"/>
  <c r="G419" i="32"/>
  <c r="I419" i="32"/>
  <c r="E420" i="32"/>
  <c r="F420" i="32"/>
  <c r="G420" i="32"/>
  <c r="I420" i="32"/>
  <c r="E421" i="32"/>
  <c r="F421" i="32"/>
  <c r="G421" i="32"/>
  <c r="I421" i="32"/>
  <c r="E422" i="32"/>
  <c r="F422" i="32"/>
  <c r="K422" i="32"/>
  <c r="M422" i="32"/>
  <c r="G422" i="32"/>
  <c r="I422" i="32"/>
  <c r="E423" i="32"/>
  <c r="F423" i="32"/>
  <c r="G423" i="32"/>
  <c r="I423" i="32"/>
  <c r="E424" i="32"/>
  <c r="F424" i="32"/>
  <c r="G424" i="32"/>
  <c r="I424" i="32"/>
  <c r="E425" i="32"/>
  <c r="F425" i="32"/>
  <c r="G425" i="32"/>
  <c r="I425" i="32"/>
  <c r="E426" i="32"/>
  <c r="F426" i="32"/>
  <c r="K426" i="32"/>
  <c r="M426" i="32"/>
  <c r="G426" i="32"/>
  <c r="I426" i="32"/>
  <c r="E427" i="32"/>
  <c r="F427" i="32"/>
  <c r="G427" i="32"/>
  <c r="I427" i="32"/>
  <c r="E428" i="32"/>
  <c r="F428" i="32"/>
  <c r="G428" i="32"/>
  <c r="I428" i="32"/>
  <c r="E429" i="32"/>
  <c r="F429" i="32"/>
  <c r="G429" i="32"/>
  <c r="I429" i="32"/>
  <c r="E430" i="32"/>
  <c r="F430" i="32"/>
  <c r="K430" i="32"/>
  <c r="M430" i="32"/>
  <c r="G430" i="32"/>
  <c r="I430" i="32"/>
  <c r="E431" i="32"/>
  <c r="F431" i="32"/>
  <c r="G431" i="32"/>
  <c r="I431" i="32"/>
  <c r="E432" i="32"/>
  <c r="F432" i="32"/>
  <c r="G432" i="32"/>
  <c r="I432" i="32"/>
  <c r="E433" i="32"/>
  <c r="F433" i="32"/>
  <c r="G433" i="32"/>
  <c r="I433" i="32"/>
  <c r="E434" i="32"/>
  <c r="F434" i="32"/>
  <c r="K434" i="32"/>
  <c r="M434" i="32"/>
  <c r="G434" i="32"/>
  <c r="I434" i="32"/>
  <c r="E435" i="32"/>
  <c r="F435" i="32"/>
  <c r="G435" i="32"/>
  <c r="I435" i="32"/>
  <c r="E436" i="32"/>
  <c r="F436" i="32"/>
  <c r="G436" i="32"/>
  <c r="I436" i="32"/>
  <c r="E437" i="32"/>
  <c r="F437" i="32"/>
  <c r="G437" i="32"/>
  <c r="I437" i="32"/>
  <c r="E438" i="32"/>
  <c r="F438" i="32"/>
  <c r="K438" i="32"/>
  <c r="M438" i="32"/>
  <c r="G438" i="32"/>
  <c r="I438" i="32"/>
  <c r="E439" i="32"/>
  <c r="F439" i="32"/>
  <c r="G439" i="32"/>
  <c r="I439" i="32"/>
  <c r="E440" i="32"/>
  <c r="F440" i="32"/>
  <c r="G440" i="32"/>
  <c r="I440" i="32"/>
  <c r="E441" i="32"/>
  <c r="F441" i="32"/>
  <c r="G441" i="32"/>
  <c r="I441" i="32"/>
  <c r="E442" i="32"/>
  <c r="F442" i="32"/>
  <c r="K442" i="32"/>
  <c r="M442" i="32"/>
  <c r="G442" i="32"/>
  <c r="I442" i="32"/>
  <c r="E443" i="32"/>
  <c r="F443" i="32"/>
  <c r="G443" i="32"/>
  <c r="I443" i="32"/>
  <c r="E444" i="32"/>
  <c r="F444" i="32"/>
  <c r="G444" i="32"/>
  <c r="I444" i="32"/>
  <c r="E445" i="32"/>
  <c r="F445" i="32"/>
  <c r="G445" i="32"/>
  <c r="I445" i="32"/>
  <c r="E446" i="32"/>
  <c r="F446" i="32"/>
  <c r="K446" i="32"/>
  <c r="M446" i="32"/>
  <c r="G446" i="32"/>
  <c r="I446" i="32"/>
  <c r="E447" i="32"/>
  <c r="F447" i="32"/>
  <c r="G447" i="32"/>
  <c r="I447" i="32"/>
  <c r="E448" i="32"/>
  <c r="F448" i="32"/>
  <c r="G448" i="32"/>
  <c r="I448" i="32"/>
  <c r="E449" i="32"/>
  <c r="F449" i="32"/>
  <c r="G449" i="32"/>
  <c r="I449" i="32"/>
  <c r="E450" i="32"/>
  <c r="F450" i="32"/>
  <c r="K450" i="32"/>
  <c r="M450" i="32"/>
  <c r="G450" i="32"/>
  <c r="I450" i="32"/>
  <c r="E451" i="32"/>
  <c r="F451" i="32"/>
  <c r="G451" i="32"/>
  <c r="I451" i="32"/>
  <c r="E452" i="32"/>
  <c r="F452" i="32"/>
  <c r="G452" i="32"/>
  <c r="I452" i="32"/>
  <c r="E453" i="32"/>
  <c r="F453" i="32"/>
  <c r="G453" i="32"/>
  <c r="I453" i="32"/>
  <c r="E454" i="32"/>
  <c r="F454" i="32"/>
  <c r="K454" i="32"/>
  <c r="M454" i="32"/>
  <c r="G454" i="32"/>
  <c r="I454" i="32"/>
  <c r="E455" i="32"/>
  <c r="F455" i="32"/>
  <c r="G455" i="32"/>
  <c r="I455" i="32"/>
  <c r="E456" i="32"/>
  <c r="F456" i="32"/>
  <c r="G456" i="32"/>
  <c r="I456" i="32"/>
  <c r="E457" i="32"/>
  <c r="F457" i="32"/>
  <c r="G457" i="32"/>
  <c r="I457" i="32"/>
  <c r="E458" i="32"/>
  <c r="F458" i="32"/>
  <c r="K458" i="32"/>
  <c r="M458" i="32"/>
  <c r="G458" i="32"/>
  <c r="I458" i="32"/>
  <c r="E459" i="32"/>
  <c r="F459" i="32"/>
  <c r="G459" i="32"/>
  <c r="I459" i="32"/>
  <c r="E460" i="32"/>
  <c r="F460" i="32"/>
  <c r="G460" i="32"/>
  <c r="I460" i="32"/>
  <c r="E461" i="32"/>
  <c r="F461" i="32"/>
  <c r="G461" i="32"/>
  <c r="I461" i="32"/>
  <c r="E462" i="32"/>
  <c r="F462" i="32"/>
  <c r="K462" i="32"/>
  <c r="M462" i="32"/>
  <c r="G462" i="32"/>
  <c r="I462" i="32"/>
  <c r="E463" i="32"/>
  <c r="F463" i="32"/>
  <c r="G463" i="32"/>
  <c r="I463" i="32"/>
  <c r="E464" i="32"/>
  <c r="F464" i="32"/>
  <c r="G464" i="32"/>
  <c r="I464" i="32"/>
  <c r="E465" i="32"/>
  <c r="F465" i="32"/>
  <c r="G465" i="32"/>
  <c r="I465" i="32"/>
  <c r="E466" i="32"/>
  <c r="F466" i="32"/>
  <c r="K466" i="32"/>
  <c r="M466" i="32"/>
  <c r="G466" i="32"/>
  <c r="I466" i="32"/>
  <c r="E467" i="32"/>
  <c r="F467" i="32"/>
  <c r="G467" i="32"/>
  <c r="I467" i="32"/>
  <c r="E468" i="32"/>
  <c r="F468" i="32"/>
  <c r="G468" i="32"/>
  <c r="I468" i="32"/>
  <c r="E469" i="32"/>
  <c r="F469" i="32"/>
  <c r="G469" i="32"/>
  <c r="I469" i="32"/>
  <c r="E470" i="32"/>
  <c r="F470" i="32"/>
  <c r="K470" i="32"/>
  <c r="M470" i="32"/>
  <c r="G470" i="32"/>
  <c r="I470" i="32"/>
  <c r="E471" i="32"/>
  <c r="F471" i="32"/>
  <c r="G471" i="32"/>
  <c r="I471" i="32"/>
  <c r="E472" i="32"/>
  <c r="F472" i="32"/>
  <c r="G472" i="32"/>
  <c r="I472" i="32"/>
  <c r="E473" i="32"/>
  <c r="F473" i="32"/>
  <c r="G473" i="32"/>
  <c r="I473" i="32"/>
  <c r="E474" i="32"/>
  <c r="F474" i="32"/>
  <c r="K474" i="32"/>
  <c r="M474" i="32"/>
  <c r="G474" i="32"/>
  <c r="I474" i="32"/>
  <c r="E475" i="32"/>
  <c r="F475" i="32"/>
  <c r="G475" i="32"/>
  <c r="I475" i="32"/>
  <c r="E476" i="32"/>
  <c r="F476" i="32"/>
  <c r="G476" i="32"/>
  <c r="I476" i="32"/>
  <c r="E477" i="32"/>
  <c r="F477" i="32"/>
  <c r="G477" i="32"/>
  <c r="I477" i="32"/>
  <c r="E478" i="32"/>
  <c r="F478" i="32"/>
  <c r="K478" i="32"/>
  <c r="M478" i="32"/>
  <c r="G478" i="32"/>
  <c r="I478" i="32"/>
  <c r="E479" i="32"/>
  <c r="F479" i="32"/>
  <c r="G479" i="32"/>
  <c r="I479" i="32"/>
  <c r="E480" i="32"/>
  <c r="F480" i="32"/>
  <c r="G480" i="32"/>
  <c r="I480" i="32"/>
  <c r="E481" i="32"/>
  <c r="F481" i="32"/>
  <c r="G481" i="32"/>
  <c r="I481" i="32"/>
  <c r="E482" i="32"/>
  <c r="F482" i="32"/>
  <c r="K482" i="32"/>
  <c r="M482" i="32"/>
  <c r="G482" i="32"/>
  <c r="I482" i="32"/>
  <c r="E483" i="32"/>
  <c r="F483" i="32"/>
  <c r="G483" i="32"/>
  <c r="I483" i="32"/>
  <c r="E484" i="32"/>
  <c r="F484" i="32"/>
  <c r="G484" i="32"/>
  <c r="I484" i="32"/>
  <c r="E485" i="32"/>
  <c r="F485" i="32"/>
  <c r="G485" i="32"/>
  <c r="I485" i="32"/>
  <c r="E486" i="32"/>
  <c r="F486" i="32"/>
  <c r="K486" i="32"/>
  <c r="M486" i="32"/>
  <c r="G486" i="32"/>
  <c r="I486" i="32"/>
  <c r="E487" i="32"/>
  <c r="F487" i="32"/>
  <c r="G487" i="32"/>
  <c r="I487" i="32"/>
  <c r="E488" i="32"/>
  <c r="F488" i="32"/>
  <c r="G488" i="32"/>
  <c r="I488" i="32"/>
  <c r="E489" i="32"/>
  <c r="F489" i="32"/>
  <c r="G489" i="32"/>
  <c r="I489" i="32"/>
  <c r="E490" i="32"/>
  <c r="F490" i="32"/>
  <c r="K490" i="32"/>
  <c r="M490" i="32"/>
  <c r="G490" i="32"/>
  <c r="I490" i="32"/>
  <c r="E491" i="32"/>
  <c r="F491" i="32"/>
  <c r="G491" i="32"/>
  <c r="I491" i="32"/>
  <c r="E492" i="32"/>
  <c r="F492" i="32"/>
  <c r="G492" i="32"/>
  <c r="I492" i="32"/>
  <c r="E493" i="32"/>
  <c r="F493" i="32"/>
  <c r="G493" i="32"/>
  <c r="I493" i="32"/>
  <c r="E494" i="32"/>
  <c r="F494" i="32"/>
  <c r="K494" i="32"/>
  <c r="M494" i="32"/>
  <c r="G494" i="32"/>
  <c r="I494" i="32"/>
  <c r="E495" i="32"/>
  <c r="F495" i="32"/>
  <c r="G495" i="32"/>
  <c r="I495" i="32"/>
  <c r="E496" i="32"/>
  <c r="F496" i="32"/>
  <c r="G496" i="32"/>
  <c r="I496" i="32"/>
  <c r="E497" i="32"/>
  <c r="F497" i="32"/>
  <c r="G497" i="32"/>
  <c r="I497" i="32"/>
  <c r="E498" i="32"/>
  <c r="F498" i="32"/>
  <c r="K498" i="32"/>
  <c r="M498" i="32"/>
  <c r="G498" i="32"/>
  <c r="I498" i="32"/>
  <c r="E499" i="32"/>
  <c r="F499" i="32"/>
  <c r="G499" i="32"/>
  <c r="I499" i="32"/>
  <c r="E500" i="32"/>
  <c r="F500" i="32"/>
  <c r="G500" i="32"/>
  <c r="I500" i="32"/>
  <c r="E501" i="32"/>
  <c r="F501" i="32"/>
  <c r="G501" i="32"/>
  <c r="I501" i="32"/>
  <c r="E502" i="32"/>
  <c r="F502" i="32"/>
  <c r="K502" i="32"/>
  <c r="M502" i="32"/>
  <c r="G502" i="32"/>
  <c r="I502" i="32"/>
  <c r="E503" i="32"/>
  <c r="F503" i="32"/>
  <c r="G503" i="32"/>
  <c r="I503" i="32"/>
  <c r="E504" i="32"/>
  <c r="F504" i="32"/>
  <c r="G504" i="32"/>
  <c r="I504" i="32"/>
  <c r="E505" i="32"/>
  <c r="F505" i="32"/>
  <c r="G505" i="32"/>
  <c r="I505" i="32"/>
  <c r="E506" i="32"/>
  <c r="F506" i="32"/>
  <c r="K506" i="32"/>
  <c r="M506" i="32"/>
  <c r="G506" i="32"/>
  <c r="I506" i="32"/>
  <c r="D7" i="32"/>
  <c r="K503" i="32"/>
  <c r="M503" i="32"/>
  <c r="K499" i="32"/>
  <c r="M499" i="32"/>
  <c r="K495" i="32"/>
  <c r="M495" i="32"/>
  <c r="K491" i="32"/>
  <c r="M491" i="32"/>
  <c r="K487" i="32"/>
  <c r="M487" i="32"/>
  <c r="K483" i="32"/>
  <c r="M483" i="32"/>
  <c r="K479" i="32"/>
  <c r="M479" i="32"/>
  <c r="K475" i="32"/>
  <c r="M475" i="32"/>
  <c r="K471" i="32"/>
  <c r="M471" i="32"/>
  <c r="K467" i="32"/>
  <c r="M467" i="32"/>
  <c r="K463" i="32"/>
  <c r="M463" i="32"/>
  <c r="K459" i="32"/>
  <c r="M459" i="32"/>
  <c r="K455" i="32"/>
  <c r="M455" i="32"/>
  <c r="K451" i="32"/>
  <c r="M451" i="32"/>
  <c r="K447" i="32"/>
  <c r="M447" i="32"/>
  <c r="K443" i="32"/>
  <c r="M443" i="32"/>
  <c r="K439" i="32"/>
  <c r="M439" i="32"/>
  <c r="K505" i="32"/>
  <c r="M505" i="32"/>
  <c r="K501" i="32"/>
  <c r="M501" i="32"/>
  <c r="K497" i="32"/>
  <c r="M497" i="32"/>
  <c r="K493" i="32"/>
  <c r="M493" i="32"/>
  <c r="K489" i="32"/>
  <c r="M489" i="32"/>
  <c r="K485" i="32"/>
  <c r="M485" i="32"/>
  <c r="K481" i="32"/>
  <c r="M481" i="32"/>
  <c r="K477" i="32"/>
  <c r="M477" i="32"/>
  <c r="K473" i="32"/>
  <c r="M473" i="32"/>
  <c r="K469" i="32"/>
  <c r="M469" i="32"/>
  <c r="K465" i="32"/>
  <c r="M465" i="32"/>
  <c r="K461" i="32"/>
  <c r="M461" i="32"/>
  <c r="K457" i="32"/>
  <c r="M457" i="32"/>
  <c r="K453" i="32"/>
  <c r="M453" i="32"/>
  <c r="K449" i="32"/>
  <c r="M449" i="32"/>
  <c r="K445" i="32"/>
  <c r="M445" i="32"/>
  <c r="K441" i="32"/>
  <c r="M441" i="32"/>
  <c r="K437" i="32"/>
  <c r="M437" i="32"/>
  <c r="K433" i="32"/>
  <c r="M433" i="32"/>
  <c r="K429" i="32"/>
  <c r="M429" i="32"/>
  <c r="K425" i="32"/>
  <c r="M425" i="32"/>
  <c r="K421" i="32"/>
  <c r="M421" i="32"/>
  <c r="K417" i="32"/>
  <c r="M417" i="32"/>
  <c r="K413" i="32"/>
  <c r="M413" i="32"/>
  <c r="K409" i="32"/>
  <c r="M409" i="32"/>
  <c r="K405" i="32"/>
  <c r="M405" i="32"/>
  <c r="K401" i="32"/>
  <c r="M401" i="32"/>
  <c r="K397" i="32"/>
  <c r="M397" i="32"/>
  <c r="K393" i="32"/>
  <c r="M393" i="32"/>
  <c r="K389" i="32"/>
  <c r="M389" i="32"/>
  <c r="K385" i="32"/>
  <c r="M385" i="32"/>
  <c r="K381" i="32"/>
  <c r="M381" i="32"/>
  <c r="K377" i="32"/>
  <c r="M377" i="32"/>
  <c r="K373" i="32"/>
  <c r="M373" i="32"/>
  <c r="K369" i="32"/>
  <c r="M369" i="32"/>
  <c r="K435" i="32"/>
  <c r="M435" i="32"/>
  <c r="K431" i="32"/>
  <c r="M431" i="32"/>
  <c r="K427" i="32"/>
  <c r="M427" i="32"/>
  <c r="K423" i="32"/>
  <c r="M423" i="32"/>
  <c r="K419" i="32"/>
  <c r="M419" i="32"/>
  <c r="K415" i="32"/>
  <c r="M415" i="32"/>
  <c r="K411" i="32"/>
  <c r="M411" i="32"/>
  <c r="K407" i="32"/>
  <c r="M407" i="32"/>
  <c r="K403" i="32"/>
  <c r="M403" i="32"/>
  <c r="K399" i="32"/>
  <c r="M399" i="32"/>
  <c r="K395" i="32"/>
  <c r="M395" i="32"/>
  <c r="K391" i="32"/>
  <c r="M391" i="32"/>
  <c r="K387" i="32"/>
  <c r="M387" i="32"/>
  <c r="K383" i="32"/>
  <c r="M383" i="32"/>
  <c r="K379" i="32"/>
  <c r="M379" i="32"/>
  <c r="K375" i="32"/>
  <c r="M375" i="32"/>
  <c r="K371" i="32"/>
  <c r="M371" i="32"/>
  <c r="K367" i="32"/>
  <c r="M367" i="32"/>
  <c r="K363" i="32"/>
  <c r="M363" i="32"/>
  <c r="K359" i="32"/>
  <c r="M359" i="32"/>
  <c r="K355" i="32"/>
  <c r="M355" i="32"/>
  <c r="K351" i="32"/>
  <c r="M351" i="32"/>
  <c r="K347" i="32"/>
  <c r="M347" i="32"/>
  <c r="K343" i="32"/>
  <c r="M343" i="32"/>
  <c r="K339" i="32"/>
  <c r="M339" i="32"/>
  <c r="K335" i="32"/>
  <c r="M335" i="32"/>
  <c r="K331" i="32"/>
  <c r="M331" i="32"/>
  <c r="K327" i="32"/>
  <c r="M327" i="32"/>
  <c r="K323" i="32"/>
  <c r="M323" i="32"/>
  <c r="K319" i="32"/>
  <c r="M319" i="32"/>
  <c r="K315" i="32"/>
  <c r="M315" i="32"/>
  <c r="K311" i="32"/>
  <c r="M311" i="32"/>
  <c r="K307" i="32"/>
  <c r="M307" i="32"/>
  <c r="K504" i="32"/>
  <c r="M504" i="32"/>
  <c r="K500" i="32"/>
  <c r="M500" i="32"/>
  <c r="K496" i="32"/>
  <c r="M496" i="32"/>
  <c r="K492" i="32"/>
  <c r="M492" i="32"/>
  <c r="K488" i="32"/>
  <c r="M488" i="32"/>
  <c r="K484" i="32"/>
  <c r="M484" i="32"/>
  <c r="K480" i="32"/>
  <c r="M480" i="32"/>
  <c r="K476" i="32"/>
  <c r="M476" i="32"/>
  <c r="K472" i="32"/>
  <c r="M472" i="32"/>
  <c r="K468" i="32"/>
  <c r="M468" i="32"/>
  <c r="K464" i="32"/>
  <c r="M464" i="32"/>
  <c r="K460" i="32"/>
  <c r="M460" i="32"/>
  <c r="K456" i="32"/>
  <c r="M456" i="32"/>
  <c r="K452" i="32"/>
  <c r="M452" i="32"/>
  <c r="K448" i="32"/>
  <c r="M448" i="32"/>
  <c r="K444" i="32"/>
  <c r="M444" i="32"/>
  <c r="K440" i="32"/>
  <c r="M440" i="32"/>
  <c r="K436" i="32"/>
  <c r="M436" i="32"/>
  <c r="K432" i="32"/>
  <c r="M432" i="32"/>
  <c r="K428" i="32"/>
  <c r="M428" i="32"/>
  <c r="K424" i="32"/>
  <c r="M424" i="32"/>
  <c r="K420" i="32"/>
  <c r="M420" i="32"/>
  <c r="K416" i="32"/>
  <c r="M416" i="32"/>
  <c r="K412" i="32"/>
  <c r="M412" i="32"/>
  <c r="K408" i="32"/>
  <c r="M408" i="32"/>
  <c r="K404" i="32"/>
  <c r="M404" i="32"/>
  <c r="K400" i="32"/>
  <c r="M400" i="32"/>
  <c r="K396" i="32"/>
  <c r="M396" i="32"/>
  <c r="K392" i="32"/>
  <c r="M392" i="32"/>
  <c r="K388" i="32"/>
  <c r="M388" i="32"/>
  <c r="K384" i="32"/>
  <c r="M384" i="32"/>
  <c r="K380" i="32"/>
  <c r="M380" i="32"/>
  <c r="K376" i="32"/>
  <c r="M376" i="32"/>
  <c r="K372" i="32"/>
  <c r="M372" i="32"/>
  <c r="K368" i="32"/>
  <c r="M368" i="32"/>
  <c r="K364" i="32"/>
  <c r="M364" i="32"/>
  <c r="K360" i="32"/>
  <c r="M360" i="32"/>
  <c r="K356" i="32"/>
  <c r="M356" i="32"/>
  <c r="K352" i="32"/>
  <c r="M352" i="32"/>
  <c r="K348" i="32"/>
  <c r="M348" i="32"/>
  <c r="K365" i="32"/>
  <c r="M365" i="32"/>
  <c r="K361" i="32"/>
  <c r="M361" i="32"/>
  <c r="K357" i="32"/>
  <c r="M357" i="32"/>
  <c r="K353" i="32"/>
  <c r="M353" i="32"/>
  <c r="K349" i="32"/>
  <c r="M349" i="32"/>
  <c r="K345" i="32"/>
  <c r="M345" i="32"/>
  <c r="K341" i="32"/>
  <c r="M341" i="32"/>
  <c r="K337" i="32"/>
  <c r="M337" i="32"/>
  <c r="K333" i="32"/>
  <c r="M333" i="32"/>
  <c r="K329" i="32"/>
  <c r="M329" i="32"/>
  <c r="K325" i="32"/>
  <c r="M325" i="32"/>
  <c r="K321" i="32"/>
  <c r="M321" i="32"/>
  <c r="K317" i="32"/>
  <c r="M317" i="32"/>
  <c r="K313" i="32"/>
  <c r="M313" i="32"/>
  <c r="K309" i="32"/>
  <c r="M309" i="32"/>
  <c r="K305" i="32"/>
  <c r="M305" i="32"/>
  <c r="K301" i="32"/>
  <c r="M301" i="32"/>
  <c r="K297" i="32"/>
  <c r="M297" i="32"/>
  <c r="K293" i="32"/>
  <c r="M293" i="32"/>
  <c r="K289" i="32"/>
  <c r="M289" i="32"/>
  <c r="K285" i="32"/>
  <c r="M285" i="32"/>
  <c r="K281" i="32"/>
  <c r="M281" i="32"/>
  <c r="K277" i="32"/>
  <c r="M277" i="32"/>
  <c r="K273" i="32"/>
  <c r="M273" i="32"/>
  <c r="K269" i="32"/>
  <c r="M269" i="32"/>
  <c r="K265" i="32"/>
  <c r="M265" i="32"/>
  <c r="K303" i="32"/>
  <c r="M303" i="32"/>
  <c r="K299" i="32"/>
  <c r="M299" i="32"/>
  <c r="K295" i="32"/>
  <c r="M295" i="32"/>
  <c r="K291" i="32"/>
  <c r="M291" i="32"/>
  <c r="K287" i="32"/>
  <c r="M287" i="32"/>
  <c r="K283" i="32"/>
  <c r="M283" i="32"/>
  <c r="K279" i="32"/>
  <c r="M279" i="32"/>
  <c r="K275" i="32"/>
  <c r="M275" i="32"/>
  <c r="K271" i="32"/>
  <c r="M271" i="32"/>
  <c r="K267" i="32"/>
  <c r="M267" i="32"/>
  <c r="K263" i="32"/>
  <c r="M263" i="32"/>
  <c r="K259" i="32"/>
  <c r="M259" i="32"/>
  <c r="K255" i="32"/>
  <c r="M255" i="32"/>
  <c r="K251" i="32"/>
  <c r="M251" i="32"/>
  <c r="K247" i="32"/>
  <c r="M247" i="32"/>
  <c r="K243" i="32"/>
  <c r="M243" i="32"/>
  <c r="K239" i="32"/>
  <c r="M239" i="32"/>
  <c r="K235" i="32"/>
  <c r="M235" i="32"/>
  <c r="K231" i="32"/>
  <c r="M231" i="32"/>
  <c r="K227" i="32"/>
  <c r="M227" i="32"/>
  <c r="K223" i="32"/>
  <c r="M223" i="32"/>
  <c r="K219" i="32"/>
  <c r="M219" i="32"/>
  <c r="K215" i="32"/>
  <c r="M215" i="32"/>
  <c r="K211" i="32"/>
  <c r="M211" i="32"/>
  <c r="K207" i="32"/>
  <c r="M207" i="32"/>
  <c r="K203" i="32"/>
  <c r="M203" i="32"/>
  <c r="K199" i="32"/>
  <c r="M199" i="32"/>
  <c r="K195" i="32"/>
  <c r="M195" i="32"/>
  <c r="K191" i="32"/>
  <c r="M191" i="32"/>
  <c r="K187" i="32"/>
  <c r="M187" i="32"/>
  <c r="K183" i="32"/>
  <c r="M183" i="32"/>
  <c r="K179" i="32"/>
  <c r="M179" i="32"/>
  <c r="K175" i="32"/>
  <c r="M175" i="32"/>
  <c r="K171" i="32"/>
  <c r="M171" i="32"/>
  <c r="K167" i="32"/>
  <c r="M167" i="32"/>
  <c r="K163" i="32"/>
  <c r="M163" i="32"/>
  <c r="K159" i="32"/>
  <c r="M159" i="32"/>
  <c r="K155" i="32"/>
  <c r="M155" i="32"/>
  <c r="K151" i="32"/>
  <c r="M151" i="32"/>
  <c r="K147" i="32"/>
  <c r="M147" i="32"/>
  <c r="K143" i="32"/>
  <c r="M143" i="32"/>
  <c r="K139" i="32"/>
  <c r="M139" i="32"/>
  <c r="K135" i="32"/>
  <c r="M135" i="32"/>
  <c r="K131" i="32"/>
  <c r="M131" i="32"/>
  <c r="K127" i="32"/>
  <c r="M127" i="32"/>
  <c r="K123" i="32"/>
  <c r="M123" i="32"/>
  <c r="K119" i="32"/>
  <c r="M119" i="32"/>
  <c r="K115" i="32"/>
  <c r="M115" i="32"/>
  <c r="K111" i="32"/>
  <c r="M111" i="32"/>
  <c r="K107" i="32"/>
  <c r="M107" i="32"/>
  <c r="K103" i="32"/>
  <c r="M103" i="32"/>
  <c r="K99" i="32"/>
  <c r="M99" i="32"/>
  <c r="K95" i="32"/>
  <c r="M95" i="32"/>
  <c r="K91" i="32"/>
  <c r="M91" i="32"/>
  <c r="K87" i="32"/>
  <c r="M87" i="32"/>
  <c r="K83" i="32"/>
  <c r="M83" i="32"/>
  <c r="K79" i="32"/>
  <c r="M79" i="32"/>
  <c r="K75" i="32"/>
  <c r="M75" i="32"/>
  <c r="K71" i="32"/>
  <c r="M71" i="32"/>
  <c r="K67" i="32"/>
  <c r="M67" i="32"/>
  <c r="K63" i="32"/>
  <c r="M63" i="32"/>
  <c r="K59" i="32"/>
  <c r="M59" i="32"/>
  <c r="K55" i="32"/>
  <c r="M55" i="32"/>
  <c r="K51" i="32"/>
  <c r="M51" i="32"/>
  <c r="K47" i="32"/>
  <c r="M47" i="32"/>
  <c r="K43" i="32"/>
  <c r="M43" i="32"/>
  <c r="K39" i="32"/>
  <c r="M39" i="32"/>
  <c r="K35" i="32"/>
  <c r="M35" i="32"/>
  <c r="K31" i="32"/>
  <c r="M31" i="32"/>
  <c r="K27" i="32"/>
  <c r="M27" i="32"/>
  <c r="K23" i="32"/>
  <c r="M23" i="32"/>
  <c r="K19" i="32"/>
  <c r="M19" i="32"/>
  <c r="K15" i="32"/>
  <c r="M15" i="32"/>
  <c r="K11" i="32"/>
  <c r="M11" i="32"/>
  <c r="K344" i="32"/>
  <c r="M344" i="32"/>
  <c r="K340" i="32"/>
  <c r="M340" i="32"/>
  <c r="K336" i="32"/>
  <c r="M336" i="32"/>
  <c r="K332" i="32"/>
  <c r="M332" i="32"/>
  <c r="K328" i="32"/>
  <c r="M328" i="32"/>
  <c r="K324" i="32"/>
  <c r="M324" i="32"/>
  <c r="K320" i="32"/>
  <c r="M320" i="32"/>
  <c r="K316" i="32"/>
  <c r="M316" i="32"/>
  <c r="K312" i="32"/>
  <c r="M312" i="32"/>
  <c r="K308" i="32"/>
  <c r="M308" i="32"/>
  <c r="K304" i="32"/>
  <c r="M304" i="32"/>
  <c r="K300" i="32"/>
  <c r="M300" i="32"/>
  <c r="K296" i="32"/>
  <c r="M296" i="32"/>
  <c r="K292" i="32"/>
  <c r="M292" i="32"/>
  <c r="K288" i="32"/>
  <c r="M288" i="32"/>
  <c r="K284" i="32"/>
  <c r="M284" i="32"/>
  <c r="K280" i="32"/>
  <c r="M280" i="32"/>
  <c r="K276" i="32"/>
  <c r="M276" i="32"/>
  <c r="K272" i="32"/>
  <c r="M272" i="32"/>
  <c r="K268" i="32"/>
  <c r="M268" i="32"/>
  <c r="K264" i="32"/>
  <c r="M264" i="32"/>
  <c r="K260" i="32"/>
  <c r="M260" i="32"/>
  <c r="K256" i="32"/>
  <c r="M256" i="32"/>
  <c r="K252" i="32"/>
  <c r="M252" i="32"/>
  <c r="K248" i="32"/>
  <c r="M248" i="32"/>
  <c r="K244" i="32"/>
  <c r="M244" i="32"/>
  <c r="K240" i="32"/>
  <c r="M240" i="32"/>
  <c r="K236" i="32"/>
  <c r="M236" i="32"/>
  <c r="K232" i="32"/>
  <c r="M232" i="32"/>
  <c r="K228" i="32"/>
  <c r="M228" i="32"/>
  <c r="K224" i="32"/>
  <c r="M224" i="32"/>
  <c r="K220" i="32"/>
  <c r="M220" i="32"/>
  <c r="K216" i="32"/>
  <c r="M216" i="32"/>
  <c r="K212" i="32"/>
  <c r="M212" i="32"/>
  <c r="K208" i="32"/>
  <c r="M208" i="32"/>
  <c r="K204" i="32"/>
  <c r="M204" i="32"/>
  <c r="K200" i="32"/>
  <c r="M200" i="32"/>
  <c r="K196" i="32"/>
  <c r="M196" i="32"/>
  <c r="K192" i="32"/>
  <c r="M192" i="32"/>
  <c r="K188" i="32"/>
  <c r="M188" i="32"/>
  <c r="K184" i="32"/>
  <c r="M184" i="32"/>
  <c r="K180" i="32"/>
  <c r="M180" i="32"/>
  <c r="K176" i="32"/>
  <c r="M176" i="32"/>
  <c r="K172" i="32"/>
  <c r="M172" i="32"/>
  <c r="K168" i="32"/>
  <c r="M168" i="32"/>
  <c r="K164" i="32"/>
  <c r="M164" i="32"/>
  <c r="K160" i="32"/>
  <c r="M160" i="32"/>
  <c r="K156" i="32"/>
  <c r="M156" i="32"/>
  <c r="K152" i="32"/>
  <c r="M152" i="32"/>
  <c r="K148" i="32"/>
  <c r="M148" i="32"/>
  <c r="K144" i="32"/>
  <c r="M144" i="32"/>
  <c r="K140" i="32"/>
  <c r="M140" i="32"/>
  <c r="K136" i="32"/>
  <c r="M136" i="32"/>
  <c r="K132" i="32"/>
  <c r="M132" i="32"/>
  <c r="K128" i="32"/>
  <c r="M128" i="32"/>
  <c r="K124" i="32"/>
  <c r="M124" i="32"/>
  <c r="K120" i="32"/>
  <c r="M120" i="32"/>
  <c r="K116" i="32"/>
  <c r="M116" i="32"/>
  <c r="K112" i="32"/>
  <c r="M112" i="32"/>
  <c r="K108" i="32"/>
  <c r="M108" i="32"/>
  <c r="K104" i="32"/>
  <c r="M104" i="32"/>
  <c r="K100" i="32"/>
  <c r="M100" i="32"/>
  <c r="K96" i="32"/>
  <c r="M96" i="32"/>
  <c r="K92" i="32"/>
  <c r="M92" i="32"/>
  <c r="K88" i="32"/>
  <c r="M88" i="32"/>
  <c r="K84" i="32"/>
  <c r="M84" i="32"/>
  <c r="K80" i="32"/>
  <c r="M80" i="32"/>
  <c r="K76" i="32"/>
  <c r="M76" i="32"/>
  <c r="K72" i="32"/>
  <c r="M72" i="32"/>
  <c r="K68" i="32"/>
  <c r="M68" i="32"/>
  <c r="K64" i="32"/>
  <c r="M64" i="32"/>
  <c r="K60" i="32"/>
  <c r="M60" i="32"/>
  <c r="K56" i="32"/>
  <c r="M56" i="32"/>
  <c r="K52" i="32"/>
  <c r="M52" i="32"/>
  <c r="K48" i="32"/>
  <c r="M48" i="32"/>
  <c r="K44" i="32"/>
  <c r="M44" i="32"/>
  <c r="K40" i="32"/>
  <c r="M40" i="32"/>
  <c r="K36" i="32"/>
  <c r="M36" i="32"/>
  <c r="K32" i="32"/>
  <c r="M32" i="32"/>
  <c r="K28" i="32"/>
  <c r="M28" i="32"/>
  <c r="K24" i="32"/>
  <c r="M24" i="32"/>
  <c r="K20" i="32"/>
  <c r="M20" i="32"/>
  <c r="K16" i="32"/>
  <c r="M16" i="32"/>
  <c r="K12" i="32"/>
  <c r="M12" i="32"/>
  <c r="K8" i="32"/>
  <c r="M8" i="32"/>
  <c r="K261" i="32"/>
  <c r="M261" i="32"/>
  <c r="K257" i="32"/>
  <c r="M257" i="32"/>
  <c r="K253" i="32"/>
  <c r="M253" i="32"/>
  <c r="K249" i="32"/>
  <c r="M249" i="32"/>
  <c r="K245" i="32"/>
  <c r="M245" i="32"/>
  <c r="K241" i="32"/>
  <c r="M241" i="32"/>
  <c r="K237" i="32"/>
  <c r="M237" i="32"/>
  <c r="K233" i="32"/>
  <c r="M233" i="32"/>
  <c r="K229" i="32"/>
  <c r="M229" i="32"/>
  <c r="K225" i="32"/>
  <c r="M225" i="32"/>
  <c r="K221" i="32"/>
  <c r="M221" i="32"/>
  <c r="K217" i="32"/>
  <c r="M217" i="32"/>
  <c r="K213" i="32"/>
  <c r="M213" i="32"/>
  <c r="K209" i="32"/>
  <c r="M209" i="32"/>
  <c r="K205" i="32"/>
  <c r="M205" i="32"/>
  <c r="K201" i="32"/>
  <c r="M201" i="32"/>
  <c r="K197" i="32"/>
  <c r="M197" i="32"/>
  <c r="K193" i="32"/>
  <c r="M193" i="32"/>
  <c r="K189" i="32"/>
  <c r="M189" i="32"/>
  <c r="K185" i="32"/>
  <c r="M185" i="32"/>
  <c r="K181" i="32"/>
  <c r="M181" i="32"/>
  <c r="K177" i="32"/>
  <c r="M177" i="32"/>
  <c r="K173" i="32"/>
  <c r="M173" i="32"/>
  <c r="K169" i="32"/>
  <c r="M169" i="32"/>
  <c r="K165" i="32"/>
  <c r="M165" i="32"/>
  <c r="K161" i="32"/>
  <c r="M161" i="32"/>
  <c r="K157" i="32"/>
  <c r="M157" i="32"/>
  <c r="K153" i="32"/>
  <c r="M153" i="32"/>
  <c r="K149" i="32"/>
  <c r="M149" i="32"/>
  <c r="K145" i="32"/>
  <c r="M145" i="32"/>
  <c r="K141" i="32"/>
  <c r="M141" i="32"/>
  <c r="K137" i="32"/>
  <c r="M137" i="32"/>
  <c r="K133" i="32"/>
  <c r="M133" i="32"/>
  <c r="K129" i="32"/>
  <c r="M129" i="32"/>
  <c r="K125" i="32"/>
  <c r="M125" i="32"/>
  <c r="K121" i="32"/>
  <c r="M121" i="32"/>
  <c r="K117" i="32"/>
  <c r="M117" i="32"/>
  <c r="K113" i="32"/>
  <c r="M113" i="32"/>
  <c r="K109" i="32"/>
  <c r="M109" i="32"/>
  <c r="K105" i="32"/>
  <c r="M105" i="32"/>
  <c r="K101" i="32"/>
  <c r="M101" i="32"/>
  <c r="K97" i="32"/>
  <c r="M97" i="32"/>
  <c r="K93" i="32"/>
  <c r="M93" i="32"/>
  <c r="K89" i="32"/>
  <c r="M89" i="32"/>
  <c r="K85" i="32"/>
  <c r="M85" i="32"/>
  <c r="K81" i="32"/>
  <c r="M81" i="32"/>
  <c r="B5" i="34"/>
  <c r="I6" i="29"/>
  <c r="H6" i="32"/>
  <c r="E7" i="32"/>
  <c r="F7" i="32"/>
  <c r="G7" i="32"/>
  <c r="I7" i="32"/>
  <c r="J7" i="32"/>
  <c r="K7" i="32"/>
  <c r="G32" i="20"/>
  <c r="G31" i="20"/>
  <c r="G27" i="20"/>
  <c r="G25" i="20"/>
  <c r="G24" i="20"/>
  <c r="G22" i="20"/>
  <c r="G21" i="20"/>
  <c r="G17" i="20"/>
  <c r="G18" i="20"/>
  <c r="G19" i="20"/>
  <c r="G20" i="20"/>
  <c r="G16" i="20"/>
  <c r="L7" i="32"/>
  <c r="M7" i="32"/>
  <c r="G30" i="20"/>
  <c r="D18" i="20"/>
  <c r="G15" i="20"/>
  <c r="D15" i="20"/>
  <c r="I7" i="26"/>
  <c r="I8" i="26"/>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376" i="26"/>
  <c r="I377" i="26"/>
  <c r="I378" i="26"/>
  <c r="I379" i="26"/>
  <c r="I380" i="26"/>
  <c r="I381" i="26"/>
  <c r="I382" i="26"/>
  <c r="I383" i="26"/>
  <c r="I384" i="26"/>
  <c r="I385" i="26"/>
  <c r="I386" i="26"/>
  <c r="I387" i="26"/>
  <c r="I388" i="26"/>
  <c r="I389" i="26"/>
  <c r="I390" i="26"/>
  <c r="I391" i="26"/>
  <c r="I392" i="26"/>
  <c r="I393" i="26"/>
  <c r="I394" i="26"/>
  <c r="I395" i="26"/>
  <c r="I396" i="26"/>
  <c r="I397" i="26"/>
  <c r="I398" i="26"/>
  <c r="I399" i="26"/>
  <c r="I400" i="26"/>
  <c r="I401" i="26"/>
  <c r="I402" i="26"/>
  <c r="I403" i="26"/>
  <c r="I404" i="26"/>
  <c r="I405" i="26"/>
  <c r="I406" i="26"/>
  <c r="I407" i="26"/>
  <c r="I408" i="26"/>
  <c r="I409" i="26"/>
  <c r="I410" i="26"/>
  <c r="I411" i="26"/>
  <c r="I412" i="26"/>
  <c r="I413" i="26"/>
  <c r="I414" i="26"/>
  <c r="I415" i="26"/>
  <c r="I416" i="26"/>
  <c r="I417" i="26"/>
  <c r="I418" i="26"/>
  <c r="I419" i="26"/>
  <c r="I420" i="26"/>
  <c r="I421" i="26"/>
  <c r="I422" i="26"/>
  <c r="I423" i="26"/>
  <c r="I424" i="26"/>
  <c r="I425" i="26"/>
  <c r="I426" i="26"/>
  <c r="I427" i="26"/>
  <c r="I428" i="26"/>
  <c r="I429" i="26"/>
  <c r="I430" i="26"/>
  <c r="I431" i="26"/>
  <c r="I432" i="26"/>
  <c r="I433" i="26"/>
  <c r="I434" i="26"/>
  <c r="I435" i="26"/>
  <c r="I436" i="26"/>
  <c r="I437" i="26"/>
  <c r="I438" i="26"/>
  <c r="I439" i="26"/>
  <c r="I440" i="26"/>
  <c r="I441" i="26"/>
  <c r="I442" i="26"/>
  <c r="I443" i="26"/>
  <c r="I444" i="26"/>
  <c r="I445" i="26"/>
  <c r="I446" i="26"/>
  <c r="I447" i="26"/>
  <c r="I448" i="26"/>
  <c r="I449" i="26"/>
  <c r="I450" i="26"/>
  <c r="I451" i="26"/>
  <c r="I452" i="26"/>
  <c r="I453" i="26"/>
  <c r="I454" i="26"/>
  <c r="I455" i="26"/>
  <c r="I456" i="26"/>
  <c r="I457" i="26"/>
  <c r="I458" i="26"/>
  <c r="I459" i="26"/>
  <c r="I460" i="26"/>
  <c r="I461" i="26"/>
  <c r="I462" i="26"/>
  <c r="I463" i="26"/>
  <c r="I464" i="26"/>
  <c r="I465" i="26"/>
  <c r="I466" i="26"/>
  <c r="I467" i="26"/>
  <c r="I468" i="26"/>
  <c r="I469" i="26"/>
  <c r="I470" i="26"/>
  <c r="I471" i="26"/>
  <c r="I472" i="26"/>
  <c r="I473" i="26"/>
  <c r="I474" i="26"/>
  <c r="I475" i="26"/>
  <c r="I476" i="26"/>
  <c r="I477" i="26"/>
  <c r="I478" i="26"/>
  <c r="I479" i="26"/>
  <c r="I480" i="26"/>
  <c r="I481" i="26"/>
  <c r="I482" i="26"/>
  <c r="I483" i="26"/>
  <c r="I484" i="26"/>
  <c r="I485" i="26"/>
  <c r="I486" i="26"/>
  <c r="I487" i="26"/>
  <c r="I488" i="26"/>
  <c r="I489" i="26"/>
  <c r="I490" i="26"/>
  <c r="I491" i="26"/>
  <c r="I492" i="26"/>
  <c r="I493" i="26"/>
  <c r="I494" i="26"/>
  <c r="I495" i="26"/>
  <c r="I496" i="26"/>
  <c r="I497" i="26"/>
  <c r="I498" i="26"/>
  <c r="I499" i="26"/>
  <c r="I500" i="26"/>
  <c r="I501" i="26"/>
  <c r="I502" i="26"/>
  <c r="I503" i="26"/>
  <c r="I504" i="26"/>
  <c r="I505" i="26"/>
  <c r="G6" i="28"/>
  <c r="H6" i="27"/>
  <c r="G36" i="20"/>
  <c r="G34" i="20"/>
  <c r="G33" i="20"/>
  <c r="D19" i="20"/>
  <c r="G35" i="20"/>
  <c r="L6" i="28"/>
  <c r="J6" i="28"/>
  <c r="H6" i="28"/>
  <c r="K6" i="28"/>
  <c r="I6" i="28"/>
  <c r="G15" i="33"/>
  <c r="F7" i="31"/>
  <c r="I6" i="26"/>
  <c r="I7" i="31"/>
  <c r="G26" i="20"/>
  <c r="G23" i="20"/>
  <c r="G29" i="20"/>
  <c r="L9" i="33"/>
  <c r="N9" i="33"/>
  <c r="L11" i="33"/>
  <c r="N11" i="33"/>
  <c r="G28" i="20"/>
  <c r="C39" i="21"/>
  <c r="D16" i="20"/>
  <c r="P5" i="33"/>
  <c r="J6" i="2"/>
  <c r="L6" i="32"/>
  <c r="E7" i="31"/>
  <c r="G7" i="31"/>
  <c r="H7" i="31"/>
  <c r="M7" i="31"/>
  <c r="M6" i="31"/>
  <c r="P7" i="31"/>
  <c r="B8" i="33"/>
  <c r="C8" i="33"/>
  <c r="D8" i="33"/>
  <c r="E8" i="33"/>
  <c r="F8" i="33"/>
  <c r="G8" i="33"/>
  <c r="H8" i="33"/>
  <c r="M8" i="33"/>
  <c r="B9" i="33"/>
  <c r="C9" i="33"/>
  <c r="D9" i="33"/>
  <c r="E9" i="33"/>
  <c r="F9" i="33"/>
  <c r="G9" i="33"/>
  <c r="H9" i="33"/>
  <c r="M9" i="33"/>
  <c r="B10" i="33"/>
  <c r="C10" i="33"/>
  <c r="D10" i="33"/>
  <c r="E10" i="33"/>
  <c r="F10" i="33"/>
  <c r="G10" i="33"/>
  <c r="H10" i="33"/>
  <c r="M10" i="33"/>
  <c r="B11" i="33"/>
  <c r="C11" i="33"/>
  <c r="D11" i="33"/>
  <c r="E11" i="33"/>
  <c r="F11" i="33"/>
  <c r="G11" i="33"/>
  <c r="H11" i="33"/>
  <c r="M11" i="33"/>
  <c r="B12" i="33"/>
  <c r="C12" i="33"/>
  <c r="D12" i="33"/>
  <c r="E12" i="33"/>
  <c r="F12" i="33"/>
  <c r="G12" i="33"/>
  <c r="H12" i="33"/>
  <c r="M12" i="33"/>
  <c r="B13" i="33"/>
  <c r="C13" i="33"/>
  <c r="D13" i="33"/>
  <c r="E13" i="33"/>
  <c r="F13" i="33"/>
  <c r="G13" i="33"/>
  <c r="H13" i="33"/>
  <c r="M13" i="33"/>
  <c r="B14" i="33"/>
  <c r="C14" i="33"/>
  <c r="D14" i="33"/>
  <c r="E14" i="33"/>
  <c r="F14" i="33"/>
  <c r="G14" i="33"/>
  <c r="H14" i="33"/>
  <c r="M14" i="33"/>
  <c r="B15" i="33"/>
  <c r="C15" i="33"/>
  <c r="D15" i="33"/>
  <c r="E15" i="33"/>
  <c r="F15" i="33"/>
  <c r="H15" i="33"/>
  <c r="M15" i="33"/>
  <c r="B16" i="33"/>
  <c r="C16" i="33"/>
  <c r="D16" i="33"/>
  <c r="E16" i="33"/>
  <c r="F16" i="33"/>
  <c r="G16" i="33"/>
  <c r="H16" i="33"/>
  <c r="M16" i="33"/>
  <c r="B17" i="33"/>
  <c r="C17" i="33"/>
  <c r="D17" i="33"/>
  <c r="E17" i="33"/>
  <c r="F17" i="33"/>
  <c r="G17" i="33"/>
  <c r="H17" i="33"/>
  <c r="M17" i="33"/>
  <c r="B18" i="33"/>
  <c r="C18" i="33"/>
  <c r="D18" i="33"/>
  <c r="E18" i="33"/>
  <c r="F18" i="33"/>
  <c r="G18" i="33"/>
  <c r="H18" i="33"/>
  <c r="M18" i="33"/>
  <c r="B19" i="33"/>
  <c r="C19" i="33"/>
  <c r="D19" i="33"/>
  <c r="E19" i="33"/>
  <c r="F19" i="33"/>
  <c r="G19" i="33"/>
  <c r="H19" i="33"/>
  <c r="M19" i="33"/>
  <c r="B20" i="33"/>
  <c r="C20" i="33"/>
  <c r="D20" i="33"/>
  <c r="E20" i="33"/>
  <c r="F20" i="33"/>
  <c r="G20" i="33"/>
  <c r="H20" i="33"/>
  <c r="M20" i="33"/>
  <c r="B21" i="33"/>
  <c r="C21" i="33"/>
  <c r="D21" i="33"/>
  <c r="E21" i="33"/>
  <c r="F21" i="33"/>
  <c r="G21" i="33"/>
  <c r="H21" i="33"/>
  <c r="M21" i="33"/>
  <c r="B22" i="33"/>
  <c r="C22" i="33"/>
  <c r="D22" i="33"/>
  <c r="E22" i="33"/>
  <c r="F22" i="33"/>
  <c r="G22" i="33"/>
  <c r="H22" i="33"/>
  <c r="M22" i="33"/>
  <c r="B23" i="33"/>
  <c r="C23" i="33"/>
  <c r="D23" i="33"/>
  <c r="E23" i="33"/>
  <c r="F23" i="33"/>
  <c r="G23" i="33"/>
  <c r="H23" i="33"/>
  <c r="M23" i="33"/>
  <c r="B24" i="33"/>
  <c r="C24" i="33"/>
  <c r="D24" i="33"/>
  <c r="E24" i="33"/>
  <c r="F24" i="33"/>
  <c r="G24" i="33"/>
  <c r="H24" i="33"/>
  <c r="M24" i="33"/>
  <c r="B25" i="33"/>
  <c r="C25" i="33"/>
  <c r="D25" i="33"/>
  <c r="E25" i="33"/>
  <c r="F25" i="33"/>
  <c r="G25" i="33"/>
  <c r="H25" i="33"/>
  <c r="M25" i="33"/>
  <c r="B26" i="33"/>
  <c r="C26" i="33"/>
  <c r="D26" i="33"/>
  <c r="E26" i="33"/>
  <c r="F26" i="33"/>
  <c r="G26" i="33"/>
  <c r="H26" i="33"/>
  <c r="M26" i="33"/>
  <c r="B27" i="33"/>
  <c r="C27" i="33"/>
  <c r="D27" i="33"/>
  <c r="E27" i="33"/>
  <c r="F27" i="33"/>
  <c r="G27" i="33"/>
  <c r="H27" i="33"/>
  <c r="M27" i="33"/>
  <c r="B28" i="33"/>
  <c r="C28" i="33"/>
  <c r="D28" i="33"/>
  <c r="E28" i="33"/>
  <c r="F28" i="33"/>
  <c r="G28" i="33"/>
  <c r="H28" i="33"/>
  <c r="M28" i="33"/>
  <c r="B29" i="33"/>
  <c r="C29" i="33"/>
  <c r="D29" i="33"/>
  <c r="E29" i="33"/>
  <c r="F29" i="33"/>
  <c r="G29" i="33"/>
  <c r="H29" i="33"/>
  <c r="M29" i="33"/>
  <c r="B30" i="33"/>
  <c r="C30" i="33"/>
  <c r="D30" i="33"/>
  <c r="E30" i="33"/>
  <c r="F30" i="33"/>
  <c r="G30" i="33"/>
  <c r="H30" i="33"/>
  <c r="M30" i="33"/>
  <c r="B31" i="33"/>
  <c r="C31" i="33"/>
  <c r="D31" i="33"/>
  <c r="E31" i="33"/>
  <c r="F31" i="33"/>
  <c r="G31" i="33"/>
  <c r="H31" i="33"/>
  <c r="M31" i="33"/>
  <c r="B32" i="33"/>
  <c r="C32" i="33"/>
  <c r="D32" i="33"/>
  <c r="E32" i="33"/>
  <c r="F32" i="33"/>
  <c r="G32" i="33"/>
  <c r="H32" i="33"/>
  <c r="M32" i="33"/>
  <c r="B33" i="33"/>
  <c r="C33" i="33"/>
  <c r="D33" i="33"/>
  <c r="E33" i="33"/>
  <c r="F33" i="33"/>
  <c r="G33" i="33"/>
  <c r="H33" i="33"/>
  <c r="M33" i="33"/>
  <c r="B34" i="33"/>
  <c r="C34" i="33"/>
  <c r="D34" i="33"/>
  <c r="E34" i="33"/>
  <c r="F34" i="33"/>
  <c r="G34" i="33"/>
  <c r="H34" i="33"/>
  <c r="M34" i="33"/>
  <c r="B35" i="33"/>
  <c r="C35" i="33"/>
  <c r="D35" i="33"/>
  <c r="E35" i="33"/>
  <c r="F35" i="33"/>
  <c r="G35" i="33"/>
  <c r="H35" i="33"/>
  <c r="M35" i="33"/>
  <c r="B36" i="33"/>
  <c r="C36" i="33"/>
  <c r="D36" i="33"/>
  <c r="E36" i="33"/>
  <c r="F36" i="33"/>
  <c r="G36" i="33"/>
  <c r="H36" i="33"/>
  <c r="M36" i="33"/>
  <c r="B37" i="33"/>
  <c r="C37" i="33"/>
  <c r="D37" i="33"/>
  <c r="E37" i="33"/>
  <c r="F37" i="33"/>
  <c r="G37" i="33"/>
  <c r="H37" i="33"/>
  <c r="M37" i="33"/>
  <c r="B38" i="33"/>
  <c r="C38" i="33"/>
  <c r="D38" i="33"/>
  <c r="E38" i="33"/>
  <c r="F38" i="33"/>
  <c r="G38" i="33"/>
  <c r="H38" i="33"/>
  <c r="M38" i="33"/>
  <c r="B39" i="33"/>
  <c r="C39" i="33"/>
  <c r="D39" i="33"/>
  <c r="E39" i="33"/>
  <c r="F39" i="33"/>
  <c r="G39" i="33"/>
  <c r="H39" i="33"/>
  <c r="M39" i="33"/>
  <c r="B40" i="33"/>
  <c r="C40" i="33"/>
  <c r="D40" i="33"/>
  <c r="E40" i="33"/>
  <c r="F40" i="33"/>
  <c r="G40" i="33"/>
  <c r="H40" i="33"/>
  <c r="M40" i="33"/>
  <c r="B41" i="33"/>
  <c r="C41" i="33"/>
  <c r="D41" i="33"/>
  <c r="E41" i="33"/>
  <c r="F41" i="33"/>
  <c r="G41" i="33"/>
  <c r="H41" i="33"/>
  <c r="M41" i="33"/>
  <c r="B42" i="33"/>
  <c r="C42" i="33"/>
  <c r="D42" i="33"/>
  <c r="E42" i="33"/>
  <c r="F42" i="33"/>
  <c r="G42" i="33"/>
  <c r="H42" i="33"/>
  <c r="M42" i="33"/>
  <c r="B43" i="33"/>
  <c r="C43" i="33"/>
  <c r="D43" i="33"/>
  <c r="E43" i="33"/>
  <c r="F43" i="33"/>
  <c r="G43" i="33"/>
  <c r="H43" i="33"/>
  <c r="M43" i="33"/>
  <c r="B44" i="33"/>
  <c r="C44" i="33"/>
  <c r="D44" i="33"/>
  <c r="E44" i="33"/>
  <c r="F44" i="33"/>
  <c r="G44" i="33"/>
  <c r="H44" i="33"/>
  <c r="M44" i="33"/>
  <c r="B45" i="33"/>
  <c r="C45" i="33"/>
  <c r="D45" i="33"/>
  <c r="E45" i="33"/>
  <c r="F45" i="33"/>
  <c r="G45" i="33"/>
  <c r="H45" i="33"/>
  <c r="M45" i="33"/>
  <c r="B46" i="33"/>
  <c r="C46" i="33"/>
  <c r="D46" i="33"/>
  <c r="E46" i="33"/>
  <c r="F46" i="33"/>
  <c r="G46" i="33"/>
  <c r="H46" i="33"/>
  <c r="M46" i="33"/>
  <c r="B47" i="33"/>
  <c r="C47" i="33"/>
  <c r="D47" i="33"/>
  <c r="E47" i="33"/>
  <c r="F47" i="33"/>
  <c r="G47" i="33"/>
  <c r="H47" i="33"/>
  <c r="M47" i="33"/>
  <c r="B48" i="33"/>
  <c r="C48" i="33"/>
  <c r="D48" i="33"/>
  <c r="E48" i="33"/>
  <c r="F48" i="33"/>
  <c r="G48" i="33"/>
  <c r="H48" i="33"/>
  <c r="M48" i="33"/>
  <c r="B49" i="33"/>
  <c r="C49" i="33"/>
  <c r="D49" i="33"/>
  <c r="E49" i="33"/>
  <c r="F49" i="33"/>
  <c r="G49" i="33"/>
  <c r="H49" i="33"/>
  <c r="M49" i="33"/>
  <c r="B50" i="33"/>
  <c r="C50" i="33"/>
  <c r="D50" i="33"/>
  <c r="E50" i="33"/>
  <c r="F50" i="33"/>
  <c r="G50" i="33"/>
  <c r="H50" i="33"/>
  <c r="M50" i="33"/>
  <c r="B51" i="33"/>
  <c r="C51" i="33"/>
  <c r="D51" i="33"/>
  <c r="E51" i="33"/>
  <c r="F51" i="33"/>
  <c r="G51" i="33"/>
  <c r="H51" i="33"/>
  <c r="M51" i="33"/>
  <c r="B52" i="33"/>
  <c r="C52" i="33"/>
  <c r="D52" i="33"/>
  <c r="E52" i="33"/>
  <c r="F52" i="33"/>
  <c r="G52" i="33"/>
  <c r="H52" i="33"/>
  <c r="M52" i="33"/>
  <c r="B53" i="33"/>
  <c r="C53" i="33"/>
  <c r="D53" i="33"/>
  <c r="E53" i="33"/>
  <c r="F53" i="33"/>
  <c r="G53" i="33"/>
  <c r="H53" i="33"/>
  <c r="M53" i="33"/>
  <c r="B54" i="33"/>
  <c r="C54" i="33"/>
  <c r="D54" i="33"/>
  <c r="E54" i="33"/>
  <c r="F54" i="33"/>
  <c r="G54" i="33"/>
  <c r="H54" i="33"/>
  <c r="M54" i="33"/>
  <c r="B55" i="33"/>
  <c r="C55" i="33"/>
  <c r="D55" i="33"/>
  <c r="E55" i="33"/>
  <c r="F55" i="33"/>
  <c r="G55" i="33"/>
  <c r="H55" i="33"/>
  <c r="M55" i="33"/>
  <c r="B56" i="33"/>
  <c r="C56" i="33"/>
  <c r="D56" i="33"/>
  <c r="E56" i="33"/>
  <c r="F56" i="33"/>
  <c r="G56" i="33"/>
  <c r="H56" i="33"/>
  <c r="M56" i="33"/>
  <c r="B57" i="33"/>
  <c r="C57" i="33"/>
  <c r="D57" i="33"/>
  <c r="E57" i="33"/>
  <c r="F57" i="33"/>
  <c r="G57" i="33"/>
  <c r="H57" i="33"/>
  <c r="M57" i="33"/>
  <c r="B58" i="33"/>
  <c r="C58" i="33"/>
  <c r="D58" i="33"/>
  <c r="E58" i="33"/>
  <c r="F58" i="33"/>
  <c r="G58" i="33"/>
  <c r="H58" i="33"/>
  <c r="M58" i="33"/>
  <c r="B59" i="33"/>
  <c r="C59" i="33"/>
  <c r="D59" i="33"/>
  <c r="E59" i="33"/>
  <c r="F59" i="33"/>
  <c r="G59" i="33"/>
  <c r="H59" i="33"/>
  <c r="M59" i="33"/>
  <c r="B60" i="33"/>
  <c r="C60" i="33"/>
  <c r="D60" i="33"/>
  <c r="E60" i="33"/>
  <c r="F60" i="33"/>
  <c r="G60" i="33"/>
  <c r="H60" i="33"/>
  <c r="M60" i="33"/>
  <c r="B61" i="33"/>
  <c r="C61" i="33"/>
  <c r="D61" i="33"/>
  <c r="E61" i="33"/>
  <c r="F61" i="33"/>
  <c r="G61" i="33"/>
  <c r="H61" i="33"/>
  <c r="M61" i="33"/>
  <c r="B62" i="33"/>
  <c r="C62" i="33"/>
  <c r="D62" i="33"/>
  <c r="E62" i="33"/>
  <c r="F62" i="33"/>
  <c r="G62" i="33"/>
  <c r="H62" i="33"/>
  <c r="M62" i="33"/>
  <c r="B63" i="33"/>
  <c r="C63" i="33"/>
  <c r="D63" i="33"/>
  <c r="E63" i="33"/>
  <c r="F63" i="33"/>
  <c r="G63" i="33"/>
  <c r="H63" i="33"/>
  <c r="M63" i="33"/>
  <c r="B64" i="33"/>
  <c r="C64" i="33"/>
  <c r="D64" i="33"/>
  <c r="E64" i="33"/>
  <c r="F64" i="33"/>
  <c r="G64" i="33"/>
  <c r="H64" i="33"/>
  <c r="M64" i="33"/>
  <c r="B65" i="33"/>
  <c r="C65" i="33"/>
  <c r="D65" i="33"/>
  <c r="E65" i="33"/>
  <c r="F65" i="33"/>
  <c r="G65" i="33"/>
  <c r="H65" i="33"/>
  <c r="M65" i="33"/>
  <c r="B66" i="33"/>
  <c r="C66" i="33"/>
  <c r="D66" i="33"/>
  <c r="E66" i="33"/>
  <c r="F66" i="33"/>
  <c r="G66" i="33"/>
  <c r="H66" i="33"/>
  <c r="M66" i="33"/>
  <c r="B67" i="33"/>
  <c r="C67" i="33"/>
  <c r="D67" i="33"/>
  <c r="E67" i="33"/>
  <c r="F67" i="33"/>
  <c r="G67" i="33"/>
  <c r="H67" i="33"/>
  <c r="M67" i="33"/>
  <c r="B68" i="33"/>
  <c r="C68" i="33"/>
  <c r="D68" i="33"/>
  <c r="E68" i="33"/>
  <c r="F68" i="33"/>
  <c r="G68" i="33"/>
  <c r="H68" i="33"/>
  <c r="M68" i="33"/>
  <c r="B69" i="33"/>
  <c r="C69" i="33"/>
  <c r="D69" i="33"/>
  <c r="E69" i="33"/>
  <c r="F69" i="33"/>
  <c r="G69" i="33"/>
  <c r="H69" i="33"/>
  <c r="M69" i="33"/>
  <c r="B70" i="33"/>
  <c r="C70" i="33"/>
  <c r="D70" i="33"/>
  <c r="E70" i="33"/>
  <c r="F70" i="33"/>
  <c r="G70" i="33"/>
  <c r="H70" i="33"/>
  <c r="M70" i="33"/>
  <c r="B71" i="33"/>
  <c r="C71" i="33"/>
  <c r="D71" i="33"/>
  <c r="E71" i="33"/>
  <c r="F71" i="33"/>
  <c r="G71" i="33"/>
  <c r="H71" i="33"/>
  <c r="M71" i="33"/>
  <c r="B72" i="33"/>
  <c r="C72" i="33"/>
  <c r="D72" i="33"/>
  <c r="E72" i="33"/>
  <c r="F72" i="33"/>
  <c r="G72" i="33"/>
  <c r="H72" i="33"/>
  <c r="M72" i="33"/>
  <c r="B73" i="33"/>
  <c r="C73" i="33"/>
  <c r="D73" i="33"/>
  <c r="E73" i="33"/>
  <c r="F73" i="33"/>
  <c r="G73" i="33"/>
  <c r="H73" i="33"/>
  <c r="M73" i="33"/>
  <c r="B74" i="33"/>
  <c r="C74" i="33"/>
  <c r="D74" i="33"/>
  <c r="E74" i="33"/>
  <c r="F74" i="33"/>
  <c r="G74" i="33"/>
  <c r="H74" i="33"/>
  <c r="M74" i="33"/>
  <c r="B75" i="33"/>
  <c r="C75" i="33"/>
  <c r="D75" i="33"/>
  <c r="E75" i="33"/>
  <c r="F75" i="33"/>
  <c r="G75" i="33"/>
  <c r="H75" i="33"/>
  <c r="M75" i="33"/>
  <c r="B76" i="33"/>
  <c r="C76" i="33"/>
  <c r="D76" i="33"/>
  <c r="E76" i="33"/>
  <c r="F76" i="33"/>
  <c r="G76" i="33"/>
  <c r="H76" i="33"/>
  <c r="M76" i="33"/>
  <c r="B77" i="33"/>
  <c r="C77" i="33"/>
  <c r="D77" i="33"/>
  <c r="E77" i="33"/>
  <c r="F77" i="33"/>
  <c r="G77" i="33"/>
  <c r="H77" i="33"/>
  <c r="M77" i="33"/>
  <c r="B78" i="33"/>
  <c r="C78" i="33"/>
  <c r="D78" i="33"/>
  <c r="E78" i="33"/>
  <c r="F78" i="33"/>
  <c r="G78" i="33"/>
  <c r="H78" i="33"/>
  <c r="M78" i="33"/>
  <c r="B79" i="33"/>
  <c r="C79" i="33"/>
  <c r="D79" i="33"/>
  <c r="E79" i="33"/>
  <c r="F79" i="33"/>
  <c r="G79" i="33"/>
  <c r="H79" i="33"/>
  <c r="M79" i="33"/>
  <c r="B80" i="33"/>
  <c r="C80" i="33"/>
  <c r="D80" i="33"/>
  <c r="E80" i="33"/>
  <c r="F80" i="33"/>
  <c r="G80" i="33"/>
  <c r="H80" i="33"/>
  <c r="M80" i="33"/>
  <c r="B81" i="33"/>
  <c r="C81" i="33"/>
  <c r="D81" i="33"/>
  <c r="E81" i="33"/>
  <c r="F81" i="33"/>
  <c r="G81" i="33"/>
  <c r="H81" i="33"/>
  <c r="M81" i="33"/>
  <c r="B82" i="33"/>
  <c r="C82" i="33"/>
  <c r="D82" i="33"/>
  <c r="E82" i="33"/>
  <c r="F82" i="33"/>
  <c r="G82" i="33"/>
  <c r="H82" i="33"/>
  <c r="M82" i="33"/>
  <c r="B83" i="33"/>
  <c r="C83" i="33"/>
  <c r="D83" i="33"/>
  <c r="E83" i="33"/>
  <c r="F83" i="33"/>
  <c r="G83" i="33"/>
  <c r="H83" i="33"/>
  <c r="M83" i="33"/>
  <c r="B84" i="33"/>
  <c r="C84" i="33"/>
  <c r="D84" i="33"/>
  <c r="E84" i="33"/>
  <c r="F84" i="33"/>
  <c r="G84" i="33"/>
  <c r="H84" i="33"/>
  <c r="M84" i="33"/>
  <c r="B85" i="33"/>
  <c r="C85" i="33"/>
  <c r="D85" i="33"/>
  <c r="E85" i="33"/>
  <c r="F85" i="33"/>
  <c r="G85" i="33"/>
  <c r="H85" i="33"/>
  <c r="M85" i="33"/>
  <c r="B86" i="33"/>
  <c r="C86" i="33"/>
  <c r="D86" i="33"/>
  <c r="E86" i="33"/>
  <c r="F86" i="33"/>
  <c r="G86" i="33"/>
  <c r="H86" i="33"/>
  <c r="M86" i="33"/>
  <c r="B87" i="33"/>
  <c r="C87" i="33"/>
  <c r="D87" i="33"/>
  <c r="E87" i="33"/>
  <c r="F87" i="33"/>
  <c r="G87" i="33"/>
  <c r="H87" i="33"/>
  <c r="M87" i="33"/>
  <c r="B88" i="33"/>
  <c r="C88" i="33"/>
  <c r="D88" i="33"/>
  <c r="E88" i="33"/>
  <c r="F88" i="33"/>
  <c r="G88" i="33"/>
  <c r="H88" i="33"/>
  <c r="M88" i="33"/>
  <c r="B89" i="33"/>
  <c r="C89" i="33"/>
  <c r="D89" i="33"/>
  <c r="E89" i="33"/>
  <c r="F89" i="33"/>
  <c r="G89" i="33"/>
  <c r="H89" i="33"/>
  <c r="M89" i="33"/>
  <c r="B90" i="33"/>
  <c r="C90" i="33"/>
  <c r="D90" i="33"/>
  <c r="E90" i="33"/>
  <c r="F90" i="33"/>
  <c r="G90" i="33"/>
  <c r="H90" i="33"/>
  <c r="M90" i="33"/>
  <c r="B91" i="33"/>
  <c r="C91" i="33"/>
  <c r="D91" i="33"/>
  <c r="E91" i="33"/>
  <c r="F91" i="33"/>
  <c r="G91" i="33"/>
  <c r="H91" i="33"/>
  <c r="M91" i="33"/>
  <c r="B92" i="33"/>
  <c r="C92" i="33"/>
  <c r="D92" i="33"/>
  <c r="E92" i="33"/>
  <c r="F92" i="33"/>
  <c r="G92" i="33"/>
  <c r="H92" i="33"/>
  <c r="M92" i="33"/>
  <c r="B93" i="33"/>
  <c r="C93" i="33"/>
  <c r="D93" i="33"/>
  <c r="E93" i="33"/>
  <c r="F93" i="33"/>
  <c r="G93" i="33"/>
  <c r="H93" i="33"/>
  <c r="M93" i="33"/>
  <c r="B94" i="33"/>
  <c r="C94" i="33"/>
  <c r="D94" i="33"/>
  <c r="E94" i="33"/>
  <c r="F94" i="33"/>
  <c r="G94" i="33"/>
  <c r="H94" i="33"/>
  <c r="M94" i="33"/>
  <c r="B95" i="33"/>
  <c r="C95" i="33"/>
  <c r="D95" i="33"/>
  <c r="E95" i="33"/>
  <c r="F95" i="33"/>
  <c r="G95" i="33"/>
  <c r="H95" i="33"/>
  <c r="M95" i="33"/>
  <c r="B96" i="33"/>
  <c r="C96" i="33"/>
  <c r="D96" i="33"/>
  <c r="E96" i="33"/>
  <c r="F96" i="33"/>
  <c r="G96" i="33"/>
  <c r="H96" i="33"/>
  <c r="M96" i="33"/>
  <c r="B97" i="33"/>
  <c r="C97" i="33"/>
  <c r="D97" i="33"/>
  <c r="E97" i="33"/>
  <c r="F97" i="33"/>
  <c r="G97" i="33"/>
  <c r="H97" i="33"/>
  <c r="M97" i="33"/>
  <c r="B98" i="33"/>
  <c r="C98" i="33"/>
  <c r="D98" i="33"/>
  <c r="E98" i="33"/>
  <c r="F98" i="33"/>
  <c r="G98" i="33"/>
  <c r="H98" i="33"/>
  <c r="M98" i="33"/>
  <c r="B99" i="33"/>
  <c r="C99" i="33"/>
  <c r="D99" i="33"/>
  <c r="E99" i="33"/>
  <c r="F99" i="33"/>
  <c r="G99" i="33"/>
  <c r="H99" i="33"/>
  <c r="M99" i="33"/>
  <c r="B100" i="33"/>
  <c r="C100" i="33"/>
  <c r="D100" i="33"/>
  <c r="E100" i="33"/>
  <c r="F100" i="33"/>
  <c r="G100" i="33"/>
  <c r="H100" i="33"/>
  <c r="M100" i="33"/>
  <c r="B101" i="33"/>
  <c r="C101" i="33"/>
  <c r="D101" i="33"/>
  <c r="E101" i="33"/>
  <c r="F101" i="33"/>
  <c r="G101" i="33"/>
  <c r="H101" i="33"/>
  <c r="M101" i="33"/>
  <c r="B102" i="33"/>
  <c r="C102" i="33"/>
  <c r="D102" i="33"/>
  <c r="E102" i="33"/>
  <c r="F102" i="33"/>
  <c r="G102" i="33"/>
  <c r="H102" i="33"/>
  <c r="M102" i="33"/>
  <c r="B103" i="33"/>
  <c r="C103" i="33"/>
  <c r="D103" i="33"/>
  <c r="E103" i="33"/>
  <c r="F103" i="33"/>
  <c r="G103" i="33"/>
  <c r="H103" i="33"/>
  <c r="M103" i="33"/>
  <c r="B104" i="33"/>
  <c r="C104" i="33"/>
  <c r="D104" i="33"/>
  <c r="E104" i="33"/>
  <c r="F104" i="33"/>
  <c r="G104" i="33"/>
  <c r="H104" i="33"/>
  <c r="M104" i="33"/>
  <c r="B105" i="33"/>
  <c r="C105" i="33"/>
  <c r="D105" i="33"/>
  <c r="E105" i="33"/>
  <c r="F105" i="33"/>
  <c r="G105" i="33"/>
  <c r="H105" i="33"/>
  <c r="M105" i="33"/>
  <c r="B106" i="33"/>
  <c r="C106" i="33"/>
  <c r="D106" i="33"/>
  <c r="E106" i="33"/>
  <c r="F106" i="33"/>
  <c r="G106" i="33"/>
  <c r="H106" i="33"/>
  <c r="M106" i="33"/>
  <c r="B107" i="33"/>
  <c r="C107" i="33"/>
  <c r="D107" i="33"/>
  <c r="E107" i="33"/>
  <c r="F107" i="33"/>
  <c r="G107" i="33"/>
  <c r="H107" i="33"/>
  <c r="M107" i="33"/>
  <c r="B108" i="33"/>
  <c r="C108" i="33"/>
  <c r="D108" i="33"/>
  <c r="E108" i="33"/>
  <c r="F108" i="33"/>
  <c r="G108" i="33"/>
  <c r="H108" i="33"/>
  <c r="M108" i="33"/>
  <c r="B109" i="33"/>
  <c r="C109" i="33"/>
  <c r="D109" i="33"/>
  <c r="E109" i="33"/>
  <c r="F109" i="33"/>
  <c r="G109" i="33"/>
  <c r="H109" i="33"/>
  <c r="M109" i="33"/>
  <c r="B110" i="33"/>
  <c r="C110" i="33"/>
  <c r="D110" i="33"/>
  <c r="E110" i="33"/>
  <c r="F110" i="33"/>
  <c r="G110" i="33"/>
  <c r="H110" i="33"/>
  <c r="M110" i="33"/>
  <c r="B111" i="33"/>
  <c r="C111" i="33"/>
  <c r="D111" i="33"/>
  <c r="E111" i="33"/>
  <c r="F111" i="33"/>
  <c r="G111" i="33"/>
  <c r="H111" i="33"/>
  <c r="M111" i="33"/>
  <c r="B112" i="33"/>
  <c r="C112" i="33"/>
  <c r="D112" i="33"/>
  <c r="E112" i="33"/>
  <c r="F112" i="33"/>
  <c r="G112" i="33"/>
  <c r="H112" i="33"/>
  <c r="M112" i="33"/>
  <c r="B113" i="33"/>
  <c r="C113" i="33"/>
  <c r="D113" i="33"/>
  <c r="E113" i="33"/>
  <c r="F113" i="33"/>
  <c r="G113" i="33"/>
  <c r="H113" i="33"/>
  <c r="M113" i="33"/>
  <c r="B114" i="33"/>
  <c r="C114" i="33"/>
  <c r="D114" i="33"/>
  <c r="E114" i="33"/>
  <c r="F114" i="33"/>
  <c r="G114" i="33"/>
  <c r="H114" i="33"/>
  <c r="M114" i="33"/>
  <c r="B115" i="33"/>
  <c r="C115" i="33"/>
  <c r="D115" i="33"/>
  <c r="E115" i="33"/>
  <c r="F115" i="33"/>
  <c r="G115" i="33"/>
  <c r="H115" i="33"/>
  <c r="M115" i="33"/>
  <c r="B116" i="33"/>
  <c r="C116" i="33"/>
  <c r="D116" i="33"/>
  <c r="E116" i="33"/>
  <c r="F116" i="33"/>
  <c r="G116" i="33"/>
  <c r="H116" i="33"/>
  <c r="M116" i="33"/>
  <c r="B117" i="33"/>
  <c r="C117" i="33"/>
  <c r="D117" i="33"/>
  <c r="E117" i="33"/>
  <c r="F117" i="33"/>
  <c r="G117" i="33"/>
  <c r="H117" i="33"/>
  <c r="M117" i="33"/>
  <c r="B118" i="33"/>
  <c r="C118" i="33"/>
  <c r="D118" i="33"/>
  <c r="E118" i="33"/>
  <c r="F118" i="33"/>
  <c r="G118" i="33"/>
  <c r="H118" i="33"/>
  <c r="M118" i="33"/>
  <c r="B119" i="33"/>
  <c r="C119" i="33"/>
  <c r="D119" i="33"/>
  <c r="E119" i="33"/>
  <c r="F119" i="33"/>
  <c r="G119" i="33"/>
  <c r="H119" i="33"/>
  <c r="M119" i="33"/>
  <c r="B120" i="33"/>
  <c r="C120" i="33"/>
  <c r="D120" i="33"/>
  <c r="E120" i="33"/>
  <c r="F120" i="33"/>
  <c r="G120" i="33"/>
  <c r="H120" i="33"/>
  <c r="M120" i="33"/>
  <c r="B121" i="33"/>
  <c r="C121" i="33"/>
  <c r="D121" i="33"/>
  <c r="E121" i="33"/>
  <c r="F121" i="33"/>
  <c r="G121" i="33"/>
  <c r="H121" i="33"/>
  <c r="M121" i="33"/>
  <c r="B122" i="33"/>
  <c r="C122" i="33"/>
  <c r="D122" i="33"/>
  <c r="E122" i="33"/>
  <c r="F122" i="33"/>
  <c r="G122" i="33"/>
  <c r="H122" i="33"/>
  <c r="M122" i="33"/>
  <c r="B123" i="33"/>
  <c r="C123" i="33"/>
  <c r="D123" i="33"/>
  <c r="E123" i="33"/>
  <c r="F123" i="33"/>
  <c r="G123" i="33"/>
  <c r="H123" i="33"/>
  <c r="M123" i="33"/>
  <c r="B124" i="33"/>
  <c r="C124" i="33"/>
  <c r="D124" i="33"/>
  <c r="E124" i="33"/>
  <c r="F124" i="33"/>
  <c r="G124" i="33"/>
  <c r="H124" i="33"/>
  <c r="M124" i="33"/>
  <c r="B125" i="33"/>
  <c r="C125" i="33"/>
  <c r="D125" i="33"/>
  <c r="E125" i="33"/>
  <c r="F125" i="33"/>
  <c r="G125" i="33"/>
  <c r="H125" i="33"/>
  <c r="M125" i="33"/>
  <c r="B126" i="33"/>
  <c r="C126" i="33"/>
  <c r="D126" i="33"/>
  <c r="E126" i="33"/>
  <c r="F126" i="33"/>
  <c r="G126" i="33"/>
  <c r="H126" i="33"/>
  <c r="M126" i="33"/>
  <c r="B127" i="33"/>
  <c r="C127" i="33"/>
  <c r="D127" i="33"/>
  <c r="E127" i="33"/>
  <c r="F127" i="33"/>
  <c r="G127" i="33"/>
  <c r="H127" i="33"/>
  <c r="M127" i="33"/>
  <c r="B128" i="33"/>
  <c r="C128" i="33"/>
  <c r="D128" i="33"/>
  <c r="E128" i="33"/>
  <c r="F128" i="33"/>
  <c r="G128" i="33"/>
  <c r="H128" i="33"/>
  <c r="M128" i="33"/>
  <c r="B129" i="33"/>
  <c r="C129" i="33"/>
  <c r="D129" i="33"/>
  <c r="E129" i="33"/>
  <c r="F129" i="33"/>
  <c r="G129" i="33"/>
  <c r="H129" i="33"/>
  <c r="M129" i="33"/>
  <c r="B130" i="33"/>
  <c r="C130" i="33"/>
  <c r="D130" i="33"/>
  <c r="E130" i="33"/>
  <c r="F130" i="33"/>
  <c r="G130" i="33"/>
  <c r="H130" i="33"/>
  <c r="M130" i="33"/>
  <c r="B131" i="33"/>
  <c r="C131" i="33"/>
  <c r="D131" i="33"/>
  <c r="E131" i="33"/>
  <c r="F131" i="33"/>
  <c r="G131" i="33"/>
  <c r="H131" i="33"/>
  <c r="M131" i="33"/>
  <c r="B132" i="33"/>
  <c r="C132" i="33"/>
  <c r="D132" i="33"/>
  <c r="E132" i="33"/>
  <c r="F132" i="33"/>
  <c r="G132" i="33"/>
  <c r="H132" i="33"/>
  <c r="M132" i="33"/>
  <c r="B133" i="33"/>
  <c r="C133" i="33"/>
  <c r="D133" i="33"/>
  <c r="E133" i="33"/>
  <c r="F133" i="33"/>
  <c r="G133" i="33"/>
  <c r="H133" i="33"/>
  <c r="M133" i="33"/>
  <c r="B134" i="33"/>
  <c r="C134" i="33"/>
  <c r="D134" i="33"/>
  <c r="E134" i="33"/>
  <c r="F134" i="33"/>
  <c r="G134" i="33"/>
  <c r="H134" i="33"/>
  <c r="M134" i="33"/>
  <c r="B135" i="33"/>
  <c r="C135" i="33"/>
  <c r="D135" i="33"/>
  <c r="E135" i="33"/>
  <c r="F135" i="33"/>
  <c r="G135" i="33"/>
  <c r="H135" i="33"/>
  <c r="M135" i="33"/>
  <c r="B136" i="33"/>
  <c r="C136" i="33"/>
  <c r="D136" i="33"/>
  <c r="E136" i="33"/>
  <c r="F136" i="33"/>
  <c r="G136" i="33"/>
  <c r="H136" i="33"/>
  <c r="M136" i="33"/>
  <c r="B137" i="33"/>
  <c r="C137" i="33"/>
  <c r="D137" i="33"/>
  <c r="E137" i="33"/>
  <c r="F137" i="33"/>
  <c r="G137" i="33"/>
  <c r="H137" i="33"/>
  <c r="M137" i="33"/>
  <c r="B138" i="33"/>
  <c r="C138" i="33"/>
  <c r="D138" i="33"/>
  <c r="E138" i="33"/>
  <c r="F138" i="33"/>
  <c r="G138" i="33"/>
  <c r="H138" i="33"/>
  <c r="M138" i="33"/>
  <c r="B139" i="33"/>
  <c r="C139" i="33"/>
  <c r="D139" i="33"/>
  <c r="E139" i="33"/>
  <c r="F139" i="33"/>
  <c r="G139" i="33"/>
  <c r="H139" i="33"/>
  <c r="M139" i="33"/>
  <c r="B140" i="33"/>
  <c r="C140" i="33"/>
  <c r="D140" i="33"/>
  <c r="E140" i="33"/>
  <c r="F140" i="33"/>
  <c r="G140" i="33"/>
  <c r="H140" i="33"/>
  <c r="M140" i="33"/>
  <c r="B141" i="33"/>
  <c r="C141" i="33"/>
  <c r="D141" i="33"/>
  <c r="E141" i="33"/>
  <c r="F141" i="33"/>
  <c r="G141" i="33"/>
  <c r="H141" i="33"/>
  <c r="M141" i="33"/>
  <c r="B142" i="33"/>
  <c r="C142" i="33"/>
  <c r="D142" i="33"/>
  <c r="E142" i="33"/>
  <c r="F142" i="33"/>
  <c r="G142" i="33"/>
  <c r="H142" i="33"/>
  <c r="M142" i="33"/>
  <c r="B143" i="33"/>
  <c r="C143" i="33"/>
  <c r="D143" i="33"/>
  <c r="E143" i="33"/>
  <c r="F143" i="33"/>
  <c r="G143" i="33"/>
  <c r="H143" i="33"/>
  <c r="M143" i="33"/>
  <c r="B144" i="33"/>
  <c r="C144" i="33"/>
  <c r="D144" i="33"/>
  <c r="E144" i="33"/>
  <c r="F144" i="33"/>
  <c r="G144" i="33"/>
  <c r="H144" i="33"/>
  <c r="M144" i="33"/>
  <c r="B145" i="33"/>
  <c r="C145" i="33"/>
  <c r="D145" i="33"/>
  <c r="E145" i="33"/>
  <c r="F145" i="33"/>
  <c r="G145" i="33"/>
  <c r="H145" i="33"/>
  <c r="M145" i="33"/>
  <c r="B146" i="33"/>
  <c r="C146" i="33"/>
  <c r="D146" i="33"/>
  <c r="E146" i="33"/>
  <c r="F146" i="33"/>
  <c r="G146" i="33"/>
  <c r="H146" i="33"/>
  <c r="M146" i="33"/>
  <c r="B147" i="33"/>
  <c r="C147" i="33"/>
  <c r="D147" i="33"/>
  <c r="E147" i="33"/>
  <c r="F147" i="33"/>
  <c r="G147" i="33"/>
  <c r="H147" i="33"/>
  <c r="M147" i="33"/>
  <c r="B148" i="33"/>
  <c r="C148" i="33"/>
  <c r="D148" i="33"/>
  <c r="E148" i="33"/>
  <c r="F148" i="33"/>
  <c r="G148" i="33"/>
  <c r="H148" i="33"/>
  <c r="M148" i="33"/>
  <c r="B149" i="33"/>
  <c r="C149" i="33"/>
  <c r="D149" i="33"/>
  <c r="E149" i="33"/>
  <c r="F149" i="33"/>
  <c r="G149" i="33"/>
  <c r="H149" i="33"/>
  <c r="M149" i="33"/>
  <c r="B150" i="33"/>
  <c r="C150" i="33"/>
  <c r="D150" i="33"/>
  <c r="E150" i="33"/>
  <c r="F150" i="33"/>
  <c r="G150" i="33"/>
  <c r="H150" i="33"/>
  <c r="M150" i="33"/>
  <c r="B151" i="33"/>
  <c r="C151" i="33"/>
  <c r="D151" i="33"/>
  <c r="E151" i="33"/>
  <c r="F151" i="33"/>
  <c r="G151" i="33"/>
  <c r="H151" i="33"/>
  <c r="M151" i="33"/>
  <c r="B152" i="33"/>
  <c r="C152" i="33"/>
  <c r="D152" i="33"/>
  <c r="E152" i="33"/>
  <c r="F152" i="33"/>
  <c r="G152" i="33"/>
  <c r="H152" i="33"/>
  <c r="M152" i="33"/>
  <c r="B153" i="33"/>
  <c r="C153" i="33"/>
  <c r="D153" i="33"/>
  <c r="E153" i="33"/>
  <c r="F153" i="33"/>
  <c r="G153" i="33"/>
  <c r="H153" i="33"/>
  <c r="M153" i="33"/>
  <c r="B154" i="33"/>
  <c r="C154" i="33"/>
  <c r="D154" i="33"/>
  <c r="E154" i="33"/>
  <c r="F154" i="33"/>
  <c r="G154" i="33"/>
  <c r="H154" i="33"/>
  <c r="M154" i="33"/>
  <c r="B155" i="33"/>
  <c r="C155" i="33"/>
  <c r="D155" i="33"/>
  <c r="E155" i="33"/>
  <c r="F155" i="33"/>
  <c r="G155" i="33"/>
  <c r="H155" i="33"/>
  <c r="M155" i="33"/>
  <c r="B156" i="33"/>
  <c r="C156" i="33"/>
  <c r="D156" i="33"/>
  <c r="E156" i="33"/>
  <c r="F156" i="33"/>
  <c r="G156" i="33"/>
  <c r="H156" i="33"/>
  <c r="M156" i="33"/>
  <c r="B157" i="33"/>
  <c r="C157" i="33"/>
  <c r="D157" i="33"/>
  <c r="E157" i="33"/>
  <c r="F157" i="33"/>
  <c r="G157" i="33"/>
  <c r="H157" i="33"/>
  <c r="M157" i="33"/>
  <c r="B158" i="33"/>
  <c r="C158" i="33"/>
  <c r="D158" i="33"/>
  <c r="E158" i="33"/>
  <c r="F158" i="33"/>
  <c r="G158" i="33"/>
  <c r="H158" i="33"/>
  <c r="M158" i="33"/>
  <c r="B159" i="33"/>
  <c r="C159" i="33"/>
  <c r="D159" i="33"/>
  <c r="E159" i="33"/>
  <c r="F159" i="33"/>
  <c r="G159" i="33"/>
  <c r="H159" i="33"/>
  <c r="M159" i="33"/>
  <c r="B160" i="33"/>
  <c r="C160" i="33"/>
  <c r="D160" i="33"/>
  <c r="E160" i="33"/>
  <c r="F160" i="33"/>
  <c r="G160" i="33"/>
  <c r="H160" i="33"/>
  <c r="M160" i="33"/>
  <c r="B161" i="33"/>
  <c r="C161" i="33"/>
  <c r="D161" i="33"/>
  <c r="E161" i="33"/>
  <c r="F161" i="33"/>
  <c r="G161" i="33"/>
  <c r="H161" i="33"/>
  <c r="M161" i="33"/>
  <c r="B162" i="33"/>
  <c r="C162" i="33"/>
  <c r="D162" i="33"/>
  <c r="E162" i="33"/>
  <c r="F162" i="33"/>
  <c r="G162" i="33"/>
  <c r="H162" i="33"/>
  <c r="M162" i="33"/>
  <c r="B163" i="33"/>
  <c r="C163" i="33"/>
  <c r="D163" i="33"/>
  <c r="E163" i="33"/>
  <c r="F163" i="33"/>
  <c r="G163" i="33"/>
  <c r="H163" i="33"/>
  <c r="M163" i="33"/>
  <c r="B164" i="33"/>
  <c r="C164" i="33"/>
  <c r="D164" i="33"/>
  <c r="E164" i="33"/>
  <c r="F164" i="33"/>
  <c r="G164" i="33"/>
  <c r="H164" i="33"/>
  <c r="M164" i="33"/>
  <c r="B165" i="33"/>
  <c r="C165" i="33"/>
  <c r="D165" i="33"/>
  <c r="E165" i="33"/>
  <c r="F165" i="33"/>
  <c r="G165" i="33"/>
  <c r="H165" i="33"/>
  <c r="M165" i="33"/>
  <c r="B166" i="33"/>
  <c r="C166" i="33"/>
  <c r="D166" i="33"/>
  <c r="E166" i="33"/>
  <c r="F166" i="33"/>
  <c r="G166" i="33"/>
  <c r="H166" i="33"/>
  <c r="M166" i="33"/>
  <c r="B167" i="33"/>
  <c r="C167" i="33"/>
  <c r="D167" i="33"/>
  <c r="E167" i="33"/>
  <c r="F167" i="33"/>
  <c r="G167" i="33"/>
  <c r="H167" i="33"/>
  <c r="M167" i="33"/>
  <c r="B168" i="33"/>
  <c r="C168" i="33"/>
  <c r="D168" i="33"/>
  <c r="E168" i="33"/>
  <c r="F168" i="33"/>
  <c r="G168" i="33"/>
  <c r="H168" i="33"/>
  <c r="M168" i="33"/>
  <c r="B169" i="33"/>
  <c r="C169" i="33"/>
  <c r="D169" i="33"/>
  <c r="E169" i="33"/>
  <c r="F169" i="33"/>
  <c r="G169" i="33"/>
  <c r="H169" i="33"/>
  <c r="M169" i="33"/>
  <c r="B170" i="33"/>
  <c r="C170" i="33"/>
  <c r="D170" i="33"/>
  <c r="E170" i="33"/>
  <c r="F170" i="33"/>
  <c r="G170" i="33"/>
  <c r="H170" i="33"/>
  <c r="M170" i="33"/>
  <c r="B171" i="33"/>
  <c r="C171" i="33"/>
  <c r="D171" i="33"/>
  <c r="E171" i="33"/>
  <c r="F171" i="33"/>
  <c r="G171" i="33"/>
  <c r="H171" i="33"/>
  <c r="M171" i="33"/>
  <c r="B172" i="33"/>
  <c r="C172" i="33"/>
  <c r="D172" i="33"/>
  <c r="E172" i="33"/>
  <c r="F172" i="33"/>
  <c r="G172" i="33"/>
  <c r="H172" i="33"/>
  <c r="M172" i="33"/>
  <c r="B173" i="33"/>
  <c r="C173" i="33"/>
  <c r="D173" i="33"/>
  <c r="E173" i="33"/>
  <c r="F173" i="33"/>
  <c r="G173" i="33"/>
  <c r="H173" i="33"/>
  <c r="M173" i="33"/>
  <c r="B174" i="33"/>
  <c r="C174" i="33"/>
  <c r="D174" i="33"/>
  <c r="E174" i="33"/>
  <c r="F174" i="33"/>
  <c r="G174" i="33"/>
  <c r="H174" i="33"/>
  <c r="M174" i="33"/>
  <c r="B175" i="33"/>
  <c r="C175" i="33"/>
  <c r="D175" i="33"/>
  <c r="E175" i="33"/>
  <c r="F175" i="33"/>
  <c r="G175" i="33"/>
  <c r="H175" i="33"/>
  <c r="M175" i="33"/>
  <c r="B176" i="33"/>
  <c r="C176" i="33"/>
  <c r="D176" i="33"/>
  <c r="E176" i="33"/>
  <c r="F176" i="33"/>
  <c r="G176" i="33"/>
  <c r="H176" i="33"/>
  <c r="M176" i="33"/>
  <c r="B177" i="33"/>
  <c r="C177" i="33"/>
  <c r="D177" i="33"/>
  <c r="E177" i="33"/>
  <c r="F177" i="33"/>
  <c r="G177" i="33"/>
  <c r="H177" i="33"/>
  <c r="M177" i="33"/>
  <c r="B178" i="33"/>
  <c r="C178" i="33"/>
  <c r="D178" i="33"/>
  <c r="E178" i="33"/>
  <c r="F178" i="33"/>
  <c r="G178" i="33"/>
  <c r="H178" i="33"/>
  <c r="M178" i="33"/>
  <c r="B179" i="33"/>
  <c r="C179" i="33"/>
  <c r="D179" i="33"/>
  <c r="E179" i="33"/>
  <c r="F179" i="33"/>
  <c r="G179" i="33"/>
  <c r="H179" i="33"/>
  <c r="M179" i="33"/>
  <c r="B180" i="33"/>
  <c r="C180" i="33"/>
  <c r="D180" i="33"/>
  <c r="E180" i="33"/>
  <c r="F180" i="33"/>
  <c r="G180" i="33"/>
  <c r="H180" i="33"/>
  <c r="M180" i="33"/>
  <c r="B181" i="33"/>
  <c r="C181" i="33"/>
  <c r="D181" i="33"/>
  <c r="E181" i="33"/>
  <c r="F181" i="33"/>
  <c r="G181" i="33"/>
  <c r="H181" i="33"/>
  <c r="M181" i="33"/>
  <c r="B182" i="33"/>
  <c r="C182" i="33"/>
  <c r="D182" i="33"/>
  <c r="E182" i="33"/>
  <c r="F182" i="33"/>
  <c r="G182" i="33"/>
  <c r="H182" i="33"/>
  <c r="M182" i="33"/>
  <c r="B183" i="33"/>
  <c r="C183" i="33"/>
  <c r="D183" i="33"/>
  <c r="E183" i="33"/>
  <c r="F183" i="33"/>
  <c r="G183" i="33"/>
  <c r="H183" i="33"/>
  <c r="M183" i="33"/>
  <c r="B184" i="33"/>
  <c r="C184" i="33"/>
  <c r="D184" i="33"/>
  <c r="E184" i="33"/>
  <c r="F184" i="33"/>
  <c r="G184" i="33"/>
  <c r="H184" i="33"/>
  <c r="M184" i="33"/>
  <c r="B185" i="33"/>
  <c r="C185" i="33"/>
  <c r="D185" i="33"/>
  <c r="E185" i="33"/>
  <c r="F185" i="33"/>
  <c r="G185" i="33"/>
  <c r="H185" i="33"/>
  <c r="M185" i="33"/>
  <c r="B186" i="33"/>
  <c r="C186" i="33"/>
  <c r="D186" i="33"/>
  <c r="E186" i="33"/>
  <c r="F186" i="33"/>
  <c r="G186" i="33"/>
  <c r="H186" i="33"/>
  <c r="M186" i="33"/>
  <c r="B187" i="33"/>
  <c r="C187" i="33"/>
  <c r="D187" i="33"/>
  <c r="E187" i="33"/>
  <c r="F187" i="33"/>
  <c r="G187" i="33"/>
  <c r="H187" i="33"/>
  <c r="M187" i="33"/>
  <c r="B188" i="33"/>
  <c r="C188" i="33"/>
  <c r="D188" i="33"/>
  <c r="E188" i="33"/>
  <c r="F188" i="33"/>
  <c r="G188" i="33"/>
  <c r="H188" i="33"/>
  <c r="M188" i="33"/>
  <c r="B189" i="33"/>
  <c r="C189" i="33"/>
  <c r="D189" i="33"/>
  <c r="E189" i="33"/>
  <c r="F189" i="33"/>
  <c r="G189" i="33"/>
  <c r="H189" i="33"/>
  <c r="M189" i="33"/>
  <c r="B190" i="33"/>
  <c r="C190" i="33"/>
  <c r="D190" i="33"/>
  <c r="E190" i="33"/>
  <c r="F190" i="33"/>
  <c r="G190" i="33"/>
  <c r="H190" i="33"/>
  <c r="M190" i="33"/>
  <c r="B191" i="33"/>
  <c r="C191" i="33"/>
  <c r="D191" i="33"/>
  <c r="E191" i="33"/>
  <c r="F191" i="33"/>
  <c r="G191" i="33"/>
  <c r="H191" i="33"/>
  <c r="M191" i="33"/>
  <c r="B192" i="33"/>
  <c r="C192" i="33"/>
  <c r="D192" i="33"/>
  <c r="E192" i="33"/>
  <c r="F192" i="33"/>
  <c r="G192" i="33"/>
  <c r="H192" i="33"/>
  <c r="M192" i="33"/>
  <c r="B193" i="33"/>
  <c r="C193" i="33"/>
  <c r="D193" i="33"/>
  <c r="E193" i="33"/>
  <c r="F193" i="33"/>
  <c r="G193" i="33"/>
  <c r="H193" i="33"/>
  <c r="M193" i="33"/>
  <c r="B194" i="33"/>
  <c r="C194" i="33"/>
  <c r="D194" i="33"/>
  <c r="E194" i="33"/>
  <c r="F194" i="33"/>
  <c r="G194" i="33"/>
  <c r="H194" i="33"/>
  <c r="M194" i="33"/>
  <c r="B195" i="33"/>
  <c r="C195" i="33"/>
  <c r="D195" i="33"/>
  <c r="E195" i="33"/>
  <c r="F195" i="33"/>
  <c r="G195" i="33"/>
  <c r="H195" i="33"/>
  <c r="M195" i="33"/>
  <c r="B196" i="33"/>
  <c r="C196" i="33"/>
  <c r="D196" i="33"/>
  <c r="E196" i="33"/>
  <c r="F196" i="33"/>
  <c r="G196" i="33"/>
  <c r="H196" i="33"/>
  <c r="M196" i="33"/>
  <c r="B197" i="33"/>
  <c r="C197" i="33"/>
  <c r="D197" i="33"/>
  <c r="E197" i="33"/>
  <c r="F197" i="33"/>
  <c r="G197" i="33"/>
  <c r="H197" i="33"/>
  <c r="M197" i="33"/>
  <c r="B198" i="33"/>
  <c r="C198" i="33"/>
  <c r="D198" i="33"/>
  <c r="E198" i="33"/>
  <c r="F198" i="33"/>
  <c r="G198" i="33"/>
  <c r="H198" i="33"/>
  <c r="M198" i="33"/>
  <c r="B199" i="33"/>
  <c r="C199" i="33"/>
  <c r="D199" i="33"/>
  <c r="E199" i="33"/>
  <c r="F199" i="33"/>
  <c r="G199" i="33"/>
  <c r="H199" i="33"/>
  <c r="M199" i="33"/>
  <c r="B200" i="33"/>
  <c r="C200" i="33"/>
  <c r="D200" i="33"/>
  <c r="E200" i="33"/>
  <c r="F200" i="33"/>
  <c r="G200" i="33"/>
  <c r="H200" i="33"/>
  <c r="M200" i="33"/>
  <c r="B201" i="33"/>
  <c r="C201" i="33"/>
  <c r="D201" i="33"/>
  <c r="E201" i="33"/>
  <c r="F201" i="33"/>
  <c r="G201" i="33"/>
  <c r="H201" i="33"/>
  <c r="M201" i="33"/>
  <c r="B202" i="33"/>
  <c r="C202" i="33"/>
  <c r="D202" i="33"/>
  <c r="E202" i="33"/>
  <c r="F202" i="33"/>
  <c r="G202" i="33"/>
  <c r="H202" i="33"/>
  <c r="M202" i="33"/>
  <c r="B203" i="33"/>
  <c r="C203" i="33"/>
  <c r="D203" i="33"/>
  <c r="E203" i="33"/>
  <c r="F203" i="33"/>
  <c r="G203" i="33"/>
  <c r="H203" i="33"/>
  <c r="M203" i="33"/>
  <c r="B204" i="33"/>
  <c r="C204" i="33"/>
  <c r="D204" i="33"/>
  <c r="E204" i="33"/>
  <c r="F204" i="33"/>
  <c r="G204" i="33"/>
  <c r="H204" i="33"/>
  <c r="M204" i="33"/>
  <c r="B205" i="33"/>
  <c r="C205" i="33"/>
  <c r="D205" i="33"/>
  <c r="E205" i="33"/>
  <c r="F205" i="33"/>
  <c r="G205" i="33"/>
  <c r="H205" i="33"/>
  <c r="M205" i="33"/>
  <c r="B206" i="33"/>
  <c r="C206" i="33"/>
  <c r="D206" i="33"/>
  <c r="E206" i="33"/>
  <c r="F206" i="33"/>
  <c r="G206" i="33"/>
  <c r="H206" i="33"/>
  <c r="M206" i="33"/>
  <c r="B207" i="33"/>
  <c r="C207" i="33"/>
  <c r="D207" i="33"/>
  <c r="E207" i="33"/>
  <c r="F207" i="33"/>
  <c r="G207" i="33"/>
  <c r="H207" i="33"/>
  <c r="M207" i="33"/>
  <c r="B208" i="33"/>
  <c r="C208" i="33"/>
  <c r="D208" i="33"/>
  <c r="E208" i="33"/>
  <c r="F208" i="33"/>
  <c r="G208" i="33"/>
  <c r="H208" i="33"/>
  <c r="M208" i="33"/>
  <c r="B209" i="33"/>
  <c r="C209" i="33"/>
  <c r="D209" i="33"/>
  <c r="E209" i="33"/>
  <c r="F209" i="33"/>
  <c r="G209" i="33"/>
  <c r="H209" i="33"/>
  <c r="M209" i="33"/>
  <c r="B210" i="33"/>
  <c r="C210" i="33"/>
  <c r="D210" i="33"/>
  <c r="E210" i="33"/>
  <c r="F210" i="33"/>
  <c r="G210" i="33"/>
  <c r="H210" i="33"/>
  <c r="M210" i="33"/>
  <c r="B211" i="33"/>
  <c r="C211" i="33"/>
  <c r="D211" i="33"/>
  <c r="E211" i="33"/>
  <c r="F211" i="33"/>
  <c r="G211" i="33"/>
  <c r="H211" i="33"/>
  <c r="M211" i="33"/>
  <c r="B212" i="33"/>
  <c r="C212" i="33"/>
  <c r="D212" i="33"/>
  <c r="E212" i="33"/>
  <c r="F212" i="33"/>
  <c r="G212" i="33"/>
  <c r="H212" i="33"/>
  <c r="M212" i="33"/>
  <c r="B213" i="33"/>
  <c r="C213" i="33"/>
  <c r="D213" i="33"/>
  <c r="E213" i="33"/>
  <c r="F213" i="33"/>
  <c r="G213" i="33"/>
  <c r="H213" i="33"/>
  <c r="M213" i="33"/>
  <c r="B214" i="33"/>
  <c r="C214" i="33"/>
  <c r="D214" i="33"/>
  <c r="E214" i="33"/>
  <c r="F214" i="33"/>
  <c r="G214" i="33"/>
  <c r="H214" i="33"/>
  <c r="M214" i="33"/>
  <c r="B215" i="33"/>
  <c r="C215" i="33"/>
  <c r="D215" i="33"/>
  <c r="E215" i="33"/>
  <c r="F215" i="33"/>
  <c r="G215" i="33"/>
  <c r="H215" i="33"/>
  <c r="M215" i="33"/>
  <c r="B216" i="33"/>
  <c r="C216" i="33"/>
  <c r="D216" i="33"/>
  <c r="E216" i="33"/>
  <c r="F216" i="33"/>
  <c r="G216" i="33"/>
  <c r="H216" i="33"/>
  <c r="M216" i="33"/>
  <c r="B217" i="33"/>
  <c r="C217" i="33"/>
  <c r="D217" i="33"/>
  <c r="E217" i="33"/>
  <c r="F217" i="33"/>
  <c r="G217" i="33"/>
  <c r="H217" i="33"/>
  <c r="M217" i="33"/>
  <c r="B218" i="33"/>
  <c r="C218" i="33"/>
  <c r="D218" i="33"/>
  <c r="E218" i="33"/>
  <c r="F218" i="33"/>
  <c r="G218" i="33"/>
  <c r="H218" i="33"/>
  <c r="M218" i="33"/>
  <c r="B219" i="33"/>
  <c r="C219" i="33"/>
  <c r="D219" i="33"/>
  <c r="E219" i="33"/>
  <c r="F219" i="33"/>
  <c r="G219" i="33"/>
  <c r="H219" i="33"/>
  <c r="M219" i="33"/>
  <c r="B220" i="33"/>
  <c r="C220" i="33"/>
  <c r="D220" i="33"/>
  <c r="E220" i="33"/>
  <c r="F220" i="33"/>
  <c r="G220" i="33"/>
  <c r="H220" i="33"/>
  <c r="M220" i="33"/>
  <c r="B221" i="33"/>
  <c r="C221" i="33"/>
  <c r="D221" i="33"/>
  <c r="E221" i="33"/>
  <c r="F221" i="33"/>
  <c r="G221" i="33"/>
  <c r="H221" i="33"/>
  <c r="M221" i="33"/>
  <c r="B222" i="33"/>
  <c r="C222" i="33"/>
  <c r="D222" i="33"/>
  <c r="E222" i="33"/>
  <c r="F222" i="33"/>
  <c r="G222" i="33"/>
  <c r="H222" i="33"/>
  <c r="M222" i="33"/>
  <c r="B223" i="33"/>
  <c r="C223" i="33"/>
  <c r="D223" i="33"/>
  <c r="E223" i="33"/>
  <c r="F223" i="33"/>
  <c r="G223" i="33"/>
  <c r="H223" i="33"/>
  <c r="M223" i="33"/>
  <c r="B224" i="33"/>
  <c r="C224" i="33"/>
  <c r="D224" i="33"/>
  <c r="E224" i="33"/>
  <c r="F224" i="33"/>
  <c r="G224" i="33"/>
  <c r="H224" i="33"/>
  <c r="M224" i="33"/>
  <c r="B225" i="33"/>
  <c r="C225" i="33"/>
  <c r="D225" i="33"/>
  <c r="E225" i="33"/>
  <c r="F225" i="33"/>
  <c r="G225" i="33"/>
  <c r="H225" i="33"/>
  <c r="M225" i="33"/>
  <c r="B226" i="33"/>
  <c r="C226" i="33"/>
  <c r="D226" i="33"/>
  <c r="E226" i="33"/>
  <c r="F226" i="33"/>
  <c r="G226" i="33"/>
  <c r="H226" i="33"/>
  <c r="M226" i="33"/>
  <c r="B227" i="33"/>
  <c r="C227" i="33"/>
  <c r="D227" i="33"/>
  <c r="E227" i="33"/>
  <c r="F227" i="33"/>
  <c r="G227" i="33"/>
  <c r="H227" i="33"/>
  <c r="M227" i="33"/>
  <c r="B228" i="33"/>
  <c r="C228" i="33"/>
  <c r="D228" i="33"/>
  <c r="E228" i="33"/>
  <c r="F228" i="33"/>
  <c r="G228" i="33"/>
  <c r="H228" i="33"/>
  <c r="M228" i="33"/>
  <c r="B229" i="33"/>
  <c r="C229" i="33"/>
  <c r="D229" i="33"/>
  <c r="E229" i="33"/>
  <c r="F229" i="33"/>
  <c r="G229" i="33"/>
  <c r="H229" i="33"/>
  <c r="M229" i="33"/>
  <c r="B230" i="33"/>
  <c r="C230" i="33"/>
  <c r="D230" i="33"/>
  <c r="E230" i="33"/>
  <c r="F230" i="33"/>
  <c r="G230" i="33"/>
  <c r="H230" i="33"/>
  <c r="M230" i="33"/>
  <c r="B231" i="33"/>
  <c r="C231" i="33"/>
  <c r="D231" i="33"/>
  <c r="E231" i="33"/>
  <c r="F231" i="33"/>
  <c r="G231" i="33"/>
  <c r="H231" i="33"/>
  <c r="M231" i="33"/>
  <c r="B232" i="33"/>
  <c r="C232" i="33"/>
  <c r="D232" i="33"/>
  <c r="E232" i="33"/>
  <c r="F232" i="33"/>
  <c r="G232" i="33"/>
  <c r="H232" i="33"/>
  <c r="M232" i="33"/>
  <c r="B233" i="33"/>
  <c r="C233" i="33"/>
  <c r="D233" i="33"/>
  <c r="E233" i="33"/>
  <c r="F233" i="33"/>
  <c r="G233" i="33"/>
  <c r="H233" i="33"/>
  <c r="M233" i="33"/>
  <c r="B234" i="33"/>
  <c r="C234" i="33"/>
  <c r="D234" i="33"/>
  <c r="E234" i="33"/>
  <c r="F234" i="33"/>
  <c r="G234" i="33"/>
  <c r="H234" i="33"/>
  <c r="M234" i="33"/>
  <c r="B235" i="33"/>
  <c r="C235" i="33"/>
  <c r="D235" i="33"/>
  <c r="E235" i="33"/>
  <c r="F235" i="33"/>
  <c r="G235" i="33"/>
  <c r="H235" i="33"/>
  <c r="M235" i="33"/>
  <c r="B236" i="33"/>
  <c r="C236" i="33"/>
  <c r="D236" i="33"/>
  <c r="E236" i="33"/>
  <c r="F236" i="33"/>
  <c r="G236" i="33"/>
  <c r="H236" i="33"/>
  <c r="M236" i="33"/>
  <c r="B237" i="33"/>
  <c r="C237" i="33"/>
  <c r="D237" i="33"/>
  <c r="E237" i="33"/>
  <c r="F237" i="33"/>
  <c r="G237" i="33"/>
  <c r="H237" i="33"/>
  <c r="M237" i="33"/>
  <c r="B238" i="33"/>
  <c r="C238" i="33"/>
  <c r="D238" i="33"/>
  <c r="E238" i="33"/>
  <c r="F238" i="33"/>
  <c r="G238" i="33"/>
  <c r="H238" i="33"/>
  <c r="M238" i="33"/>
  <c r="B239" i="33"/>
  <c r="C239" i="33"/>
  <c r="D239" i="33"/>
  <c r="E239" i="33"/>
  <c r="F239" i="33"/>
  <c r="G239" i="33"/>
  <c r="H239" i="33"/>
  <c r="M239" i="33"/>
  <c r="B240" i="33"/>
  <c r="C240" i="33"/>
  <c r="D240" i="33"/>
  <c r="E240" i="33"/>
  <c r="F240" i="33"/>
  <c r="G240" i="33"/>
  <c r="H240" i="33"/>
  <c r="M240" i="33"/>
  <c r="B241" i="33"/>
  <c r="C241" i="33"/>
  <c r="D241" i="33"/>
  <c r="E241" i="33"/>
  <c r="F241" i="33"/>
  <c r="G241" i="33"/>
  <c r="H241" i="33"/>
  <c r="M241" i="33"/>
  <c r="B242" i="33"/>
  <c r="C242" i="33"/>
  <c r="D242" i="33"/>
  <c r="E242" i="33"/>
  <c r="F242" i="33"/>
  <c r="G242" i="33"/>
  <c r="H242" i="33"/>
  <c r="M242" i="33"/>
  <c r="B243" i="33"/>
  <c r="C243" i="33"/>
  <c r="D243" i="33"/>
  <c r="E243" i="33"/>
  <c r="F243" i="33"/>
  <c r="G243" i="33"/>
  <c r="H243" i="33"/>
  <c r="M243" i="33"/>
  <c r="B244" i="33"/>
  <c r="C244" i="33"/>
  <c r="D244" i="33"/>
  <c r="E244" i="33"/>
  <c r="F244" i="33"/>
  <c r="G244" i="33"/>
  <c r="H244" i="33"/>
  <c r="M244" i="33"/>
  <c r="B245" i="33"/>
  <c r="C245" i="33"/>
  <c r="D245" i="33"/>
  <c r="E245" i="33"/>
  <c r="F245" i="33"/>
  <c r="G245" i="33"/>
  <c r="H245" i="33"/>
  <c r="M245" i="33"/>
  <c r="B246" i="33"/>
  <c r="C246" i="33"/>
  <c r="D246" i="33"/>
  <c r="E246" i="33"/>
  <c r="F246" i="33"/>
  <c r="G246" i="33"/>
  <c r="H246" i="33"/>
  <c r="M246" i="33"/>
  <c r="B247" i="33"/>
  <c r="C247" i="33"/>
  <c r="D247" i="33"/>
  <c r="E247" i="33"/>
  <c r="F247" i="33"/>
  <c r="G247" i="33"/>
  <c r="H247" i="33"/>
  <c r="M247" i="33"/>
  <c r="B248" i="33"/>
  <c r="C248" i="33"/>
  <c r="D248" i="33"/>
  <c r="E248" i="33"/>
  <c r="F248" i="33"/>
  <c r="G248" i="33"/>
  <c r="H248" i="33"/>
  <c r="M248" i="33"/>
  <c r="B249" i="33"/>
  <c r="C249" i="33"/>
  <c r="D249" i="33"/>
  <c r="E249" i="33"/>
  <c r="F249" i="33"/>
  <c r="G249" i="33"/>
  <c r="H249" i="33"/>
  <c r="M249" i="33"/>
  <c r="B250" i="33"/>
  <c r="C250" i="33"/>
  <c r="D250" i="33"/>
  <c r="E250" i="33"/>
  <c r="F250" i="33"/>
  <c r="G250" i="33"/>
  <c r="H250" i="33"/>
  <c r="M250" i="33"/>
  <c r="B251" i="33"/>
  <c r="C251" i="33"/>
  <c r="D251" i="33"/>
  <c r="E251" i="33"/>
  <c r="F251" i="33"/>
  <c r="G251" i="33"/>
  <c r="H251" i="33"/>
  <c r="M251" i="33"/>
  <c r="B252" i="33"/>
  <c r="C252" i="33"/>
  <c r="D252" i="33"/>
  <c r="E252" i="33"/>
  <c r="F252" i="33"/>
  <c r="G252" i="33"/>
  <c r="H252" i="33"/>
  <c r="M252" i="33"/>
  <c r="B253" i="33"/>
  <c r="C253" i="33"/>
  <c r="D253" i="33"/>
  <c r="E253" i="33"/>
  <c r="F253" i="33"/>
  <c r="G253" i="33"/>
  <c r="H253" i="33"/>
  <c r="M253" i="33"/>
  <c r="B254" i="33"/>
  <c r="C254" i="33"/>
  <c r="D254" i="33"/>
  <c r="E254" i="33"/>
  <c r="F254" i="33"/>
  <c r="G254" i="33"/>
  <c r="H254" i="33"/>
  <c r="M254" i="33"/>
  <c r="B255" i="33"/>
  <c r="C255" i="33"/>
  <c r="D255" i="33"/>
  <c r="E255" i="33"/>
  <c r="F255" i="33"/>
  <c r="G255" i="33"/>
  <c r="H255" i="33"/>
  <c r="M255" i="33"/>
  <c r="B256" i="33"/>
  <c r="C256" i="33"/>
  <c r="D256" i="33"/>
  <c r="E256" i="33"/>
  <c r="F256" i="33"/>
  <c r="G256" i="33"/>
  <c r="H256" i="33"/>
  <c r="M256" i="33"/>
  <c r="B257" i="33"/>
  <c r="C257" i="33"/>
  <c r="D257" i="33"/>
  <c r="E257" i="33"/>
  <c r="F257" i="33"/>
  <c r="G257" i="33"/>
  <c r="H257" i="33"/>
  <c r="M257" i="33"/>
  <c r="B258" i="33"/>
  <c r="C258" i="33"/>
  <c r="D258" i="33"/>
  <c r="E258" i="33"/>
  <c r="F258" i="33"/>
  <c r="G258" i="33"/>
  <c r="H258" i="33"/>
  <c r="M258" i="33"/>
  <c r="B259" i="33"/>
  <c r="C259" i="33"/>
  <c r="D259" i="33"/>
  <c r="E259" i="33"/>
  <c r="F259" i="33"/>
  <c r="G259" i="33"/>
  <c r="H259" i="33"/>
  <c r="M259" i="33"/>
  <c r="B260" i="33"/>
  <c r="C260" i="33"/>
  <c r="D260" i="33"/>
  <c r="E260" i="33"/>
  <c r="F260" i="33"/>
  <c r="G260" i="33"/>
  <c r="H260" i="33"/>
  <c r="M260" i="33"/>
  <c r="B261" i="33"/>
  <c r="C261" i="33"/>
  <c r="D261" i="33"/>
  <c r="E261" i="33"/>
  <c r="F261" i="33"/>
  <c r="G261" i="33"/>
  <c r="H261" i="33"/>
  <c r="M261" i="33"/>
  <c r="B262" i="33"/>
  <c r="C262" i="33"/>
  <c r="D262" i="33"/>
  <c r="E262" i="33"/>
  <c r="F262" i="33"/>
  <c r="G262" i="33"/>
  <c r="H262" i="33"/>
  <c r="M262" i="33"/>
  <c r="B263" i="33"/>
  <c r="C263" i="33"/>
  <c r="D263" i="33"/>
  <c r="E263" i="33"/>
  <c r="F263" i="33"/>
  <c r="G263" i="33"/>
  <c r="H263" i="33"/>
  <c r="M263" i="33"/>
  <c r="B264" i="33"/>
  <c r="C264" i="33"/>
  <c r="D264" i="33"/>
  <c r="E264" i="33"/>
  <c r="F264" i="33"/>
  <c r="G264" i="33"/>
  <c r="H264" i="33"/>
  <c r="M264" i="33"/>
  <c r="B265" i="33"/>
  <c r="C265" i="33"/>
  <c r="D265" i="33"/>
  <c r="E265" i="33"/>
  <c r="F265" i="33"/>
  <c r="G265" i="33"/>
  <c r="H265" i="33"/>
  <c r="M265" i="33"/>
  <c r="B266" i="33"/>
  <c r="C266" i="33"/>
  <c r="D266" i="33"/>
  <c r="E266" i="33"/>
  <c r="F266" i="33"/>
  <c r="G266" i="33"/>
  <c r="H266" i="33"/>
  <c r="M266" i="33"/>
  <c r="B267" i="33"/>
  <c r="C267" i="33"/>
  <c r="D267" i="33"/>
  <c r="E267" i="33"/>
  <c r="F267" i="33"/>
  <c r="G267" i="33"/>
  <c r="H267" i="33"/>
  <c r="M267" i="33"/>
  <c r="B268" i="33"/>
  <c r="C268" i="33"/>
  <c r="D268" i="33"/>
  <c r="E268" i="33"/>
  <c r="F268" i="33"/>
  <c r="G268" i="33"/>
  <c r="H268" i="33"/>
  <c r="M268" i="33"/>
  <c r="B269" i="33"/>
  <c r="C269" i="33"/>
  <c r="D269" i="33"/>
  <c r="E269" i="33"/>
  <c r="F269" i="33"/>
  <c r="G269" i="33"/>
  <c r="H269" i="33"/>
  <c r="M269" i="33"/>
  <c r="B270" i="33"/>
  <c r="C270" i="33"/>
  <c r="D270" i="33"/>
  <c r="E270" i="33"/>
  <c r="F270" i="33"/>
  <c r="G270" i="33"/>
  <c r="H270" i="33"/>
  <c r="M270" i="33"/>
  <c r="B271" i="33"/>
  <c r="C271" i="33"/>
  <c r="D271" i="33"/>
  <c r="E271" i="33"/>
  <c r="F271" i="33"/>
  <c r="G271" i="33"/>
  <c r="H271" i="33"/>
  <c r="M271" i="33"/>
  <c r="B272" i="33"/>
  <c r="C272" i="33"/>
  <c r="D272" i="33"/>
  <c r="E272" i="33"/>
  <c r="F272" i="33"/>
  <c r="G272" i="33"/>
  <c r="H272" i="33"/>
  <c r="M272" i="33"/>
  <c r="B273" i="33"/>
  <c r="C273" i="33"/>
  <c r="D273" i="33"/>
  <c r="E273" i="33"/>
  <c r="F273" i="33"/>
  <c r="G273" i="33"/>
  <c r="H273" i="33"/>
  <c r="M273" i="33"/>
  <c r="B274" i="33"/>
  <c r="C274" i="33"/>
  <c r="D274" i="33"/>
  <c r="E274" i="33"/>
  <c r="F274" i="33"/>
  <c r="G274" i="33"/>
  <c r="H274" i="33"/>
  <c r="M274" i="33"/>
  <c r="B275" i="33"/>
  <c r="C275" i="33"/>
  <c r="D275" i="33"/>
  <c r="E275" i="33"/>
  <c r="F275" i="33"/>
  <c r="G275" i="33"/>
  <c r="H275" i="33"/>
  <c r="M275" i="33"/>
  <c r="B276" i="33"/>
  <c r="C276" i="33"/>
  <c r="D276" i="33"/>
  <c r="E276" i="33"/>
  <c r="F276" i="33"/>
  <c r="G276" i="33"/>
  <c r="H276" i="33"/>
  <c r="M276" i="33"/>
  <c r="B277" i="33"/>
  <c r="C277" i="33"/>
  <c r="D277" i="33"/>
  <c r="E277" i="33"/>
  <c r="F277" i="33"/>
  <c r="G277" i="33"/>
  <c r="H277" i="33"/>
  <c r="M277" i="33"/>
  <c r="B278" i="33"/>
  <c r="C278" i="33"/>
  <c r="D278" i="33"/>
  <c r="E278" i="33"/>
  <c r="F278" i="33"/>
  <c r="G278" i="33"/>
  <c r="H278" i="33"/>
  <c r="M278" i="33"/>
  <c r="B279" i="33"/>
  <c r="C279" i="33"/>
  <c r="D279" i="33"/>
  <c r="E279" i="33"/>
  <c r="F279" i="33"/>
  <c r="G279" i="33"/>
  <c r="H279" i="33"/>
  <c r="M279" i="33"/>
  <c r="B280" i="33"/>
  <c r="C280" i="33"/>
  <c r="D280" i="33"/>
  <c r="E280" i="33"/>
  <c r="F280" i="33"/>
  <c r="G280" i="33"/>
  <c r="H280" i="33"/>
  <c r="M280" i="33"/>
  <c r="B281" i="33"/>
  <c r="C281" i="33"/>
  <c r="D281" i="33"/>
  <c r="E281" i="33"/>
  <c r="F281" i="33"/>
  <c r="G281" i="33"/>
  <c r="H281" i="33"/>
  <c r="M281" i="33"/>
  <c r="B282" i="33"/>
  <c r="C282" i="33"/>
  <c r="D282" i="33"/>
  <c r="E282" i="33"/>
  <c r="F282" i="33"/>
  <c r="G282" i="33"/>
  <c r="H282" i="33"/>
  <c r="M282" i="33"/>
  <c r="B283" i="33"/>
  <c r="C283" i="33"/>
  <c r="D283" i="33"/>
  <c r="E283" i="33"/>
  <c r="F283" i="33"/>
  <c r="G283" i="33"/>
  <c r="H283" i="33"/>
  <c r="M283" i="33"/>
  <c r="B284" i="33"/>
  <c r="C284" i="33"/>
  <c r="D284" i="33"/>
  <c r="E284" i="33"/>
  <c r="F284" i="33"/>
  <c r="G284" i="33"/>
  <c r="H284" i="33"/>
  <c r="M284" i="33"/>
  <c r="B285" i="33"/>
  <c r="C285" i="33"/>
  <c r="D285" i="33"/>
  <c r="E285" i="33"/>
  <c r="F285" i="33"/>
  <c r="G285" i="33"/>
  <c r="H285" i="33"/>
  <c r="M285" i="33"/>
  <c r="B286" i="33"/>
  <c r="C286" i="33"/>
  <c r="D286" i="33"/>
  <c r="E286" i="33"/>
  <c r="F286" i="33"/>
  <c r="G286" i="33"/>
  <c r="H286" i="33"/>
  <c r="M286" i="33"/>
  <c r="B287" i="33"/>
  <c r="C287" i="33"/>
  <c r="D287" i="33"/>
  <c r="E287" i="33"/>
  <c r="F287" i="33"/>
  <c r="G287" i="33"/>
  <c r="H287" i="33"/>
  <c r="M287" i="33"/>
  <c r="B288" i="33"/>
  <c r="C288" i="33"/>
  <c r="D288" i="33"/>
  <c r="E288" i="33"/>
  <c r="F288" i="33"/>
  <c r="G288" i="33"/>
  <c r="H288" i="33"/>
  <c r="M288" i="33"/>
  <c r="B289" i="33"/>
  <c r="C289" i="33"/>
  <c r="D289" i="33"/>
  <c r="E289" i="33"/>
  <c r="F289" i="33"/>
  <c r="G289" i="33"/>
  <c r="H289" i="33"/>
  <c r="M289" i="33"/>
  <c r="B290" i="33"/>
  <c r="C290" i="33"/>
  <c r="D290" i="33"/>
  <c r="E290" i="33"/>
  <c r="F290" i="33"/>
  <c r="G290" i="33"/>
  <c r="H290" i="33"/>
  <c r="M290" i="33"/>
  <c r="B291" i="33"/>
  <c r="C291" i="33"/>
  <c r="D291" i="33"/>
  <c r="E291" i="33"/>
  <c r="F291" i="33"/>
  <c r="G291" i="33"/>
  <c r="H291" i="33"/>
  <c r="M291" i="33"/>
  <c r="B292" i="33"/>
  <c r="C292" i="33"/>
  <c r="D292" i="33"/>
  <c r="E292" i="33"/>
  <c r="F292" i="33"/>
  <c r="G292" i="33"/>
  <c r="H292" i="33"/>
  <c r="M292" i="33"/>
  <c r="B293" i="33"/>
  <c r="C293" i="33"/>
  <c r="D293" i="33"/>
  <c r="E293" i="33"/>
  <c r="F293" i="33"/>
  <c r="G293" i="33"/>
  <c r="H293" i="33"/>
  <c r="M293" i="33"/>
  <c r="B294" i="33"/>
  <c r="C294" i="33"/>
  <c r="D294" i="33"/>
  <c r="E294" i="33"/>
  <c r="F294" i="33"/>
  <c r="G294" i="33"/>
  <c r="H294" i="33"/>
  <c r="M294" i="33"/>
  <c r="B295" i="33"/>
  <c r="C295" i="33"/>
  <c r="D295" i="33"/>
  <c r="E295" i="33"/>
  <c r="F295" i="33"/>
  <c r="G295" i="33"/>
  <c r="H295" i="33"/>
  <c r="M295" i="33"/>
  <c r="B296" i="33"/>
  <c r="C296" i="33"/>
  <c r="D296" i="33"/>
  <c r="E296" i="33"/>
  <c r="F296" i="33"/>
  <c r="G296" i="33"/>
  <c r="H296" i="33"/>
  <c r="M296" i="33"/>
  <c r="B297" i="33"/>
  <c r="C297" i="33"/>
  <c r="D297" i="33"/>
  <c r="E297" i="33"/>
  <c r="F297" i="33"/>
  <c r="G297" i="33"/>
  <c r="H297" i="33"/>
  <c r="M297" i="33"/>
  <c r="B298" i="33"/>
  <c r="C298" i="33"/>
  <c r="D298" i="33"/>
  <c r="E298" i="33"/>
  <c r="F298" i="33"/>
  <c r="G298" i="33"/>
  <c r="H298" i="33"/>
  <c r="M298" i="33"/>
  <c r="B299" i="33"/>
  <c r="C299" i="33"/>
  <c r="D299" i="33"/>
  <c r="E299" i="33"/>
  <c r="F299" i="33"/>
  <c r="G299" i="33"/>
  <c r="H299" i="33"/>
  <c r="M299" i="33"/>
  <c r="B300" i="33"/>
  <c r="C300" i="33"/>
  <c r="D300" i="33"/>
  <c r="E300" i="33"/>
  <c r="F300" i="33"/>
  <c r="G300" i="33"/>
  <c r="H300" i="33"/>
  <c r="M300" i="33"/>
  <c r="B301" i="33"/>
  <c r="C301" i="33"/>
  <c r="D301" i="33"/>
  <c r="E301" i="33"/>
  <c r="F301" i="33"/>
  <c r="G301" i="33"/>
  <c r="H301" i="33"/>
  <c r="M301" i="33"/>
  <c r="B302" i="33"/>
  <c r="C302" i="33"/>
  <c r="D302" i="33"/>
  <c r="E302" i="33"/>
  <c r="F302" i="33"/>
  <c r="G302" i="33"/>
  <c r="H302" i="33"/>
  <c r="M302" i="33"/>
  <c r="B303" i="33"/>
  <c r="C303" i="33"/>
  <c r="D303" i="33"/>
  <c r="E303" i="33"/>
  <c r="F303" i="33"/>
  <c r="G303" i="33"/>
  <c r="H303" i="33"/>
  <c r="M303" i="33"/>
  <c r="B304" i="33"/>
  <c r="C304" i="33"/>
  <c r="D304" i="33"/>
  <c r="E304" i="33"/>
  <c r="F304" i="33"/>
  <c r="G304" i="33"/>
  <c r="H304" i="33"/>
  <c r="M304" i="33"/>
  <c r="B305" i="33"/>
  <c r="C305" i="33"/>
  <c r="D305" i="33"/>
  <c r="E305" i="33"/>
  <c r="F305" i="33"/>
  <c r="G305" i="33"/>
  <c r="H305" i="33"/>
  <c r="M305" i="33"/>
  <c r="B306" i="33"/>
  <c r="C306" i="33"/>
  <c r="D306" i="33"/>
  <c r="E306" i="33"/>
  <c r="F306" i="33"/>
  <c r="G306" i="33"/>
  <c r="H306" i="33"/>
  <c r="M306" i="33"/>
  <c r="B307" i="33"/>
  <c r="C307" i="33"/>
  <c r="D307" i="33"/>
  <c r="E307" i="33"/>
  <c r="F307" i="33"/>
  <c r="G307" i="33"/>
  <c r="H307" i="33"/>
  <c r="M307" i="33"/>
  <c r="B308" i="33"/>
  <c r="C308" i="33"/>
  <c r="D308" i="33"/>
  <c r="E308" i="33"/>
  <c r="F308" i="33"/>
  <c r="G308" i="33"/>
  <c r="H308" i="33"/>
  <c r="M308" i="33"/>
  <c r="B309" i="33"/>
  <c r="C309" i="33"/>
  <c r="D309" i="33"/>
  <c r="E309" i="33"/>
  <c r="F309" i="33"/>
  <c r="G309" i="33"/>
  <c r="H309" i="33"/>
  <c r="M309" i="33"/>
  <c r="B310" i="33"/>
  <c r="C310" i="33"/>
  <c r="D310" i="33"/>
  <c r="E310" i="33"/>
  <c r="F310" i="33"/>
  <c r="G310" i="33"/>
  <c r="H310" i="33"/>
  <c r="M310" i="33"/>
  <c r="B311" i="33"/>
  <c r="C311" i="33"/>
  <c r="D311" i="33"/>
  <c r="E311" i="33"/>
  <c r="F311" i="33"/>
  <c r="G311" i="33"/>
  <c r="H311" i="33"/>
  <c r="M311" i="33"/>
  <c r="B312" i="33"/>
  <c r="C312" i="33"/>
  <c r="D312" i="33"/>
  <c r="E312" i="33"/>
  <c r="F312" i="33"/>
  <c r="G312" i="33"/>
  <c r="H312" i="33"/>
  <c r="M312" i="33"/>
  <c r="B313" i="33"/>
  <c r="C313" i="33"/>
  <c r="D313" i="33"/>
  <c r="E313" i="33"/>
  <c r="F313" i="33"/>
  <c r="G313" i="33"/>
  <c r="H313" i="33"/>
  <c r="M313" i="33"/>
  <c r="B314" i="33"/>
  <c r="C314" i="33"/>
  <c r="D314" i="33"/>
  <c r="E314" i="33"/>
  <c r="F314" i="33"/>
  <c r="G314" i="33"/>
  <c r="H314" i="33"/>
  <c r="M314" i="33"/>
  <c r="B315" i="33"/>
  <c r="C315" i="33"/>
  <c r="D315" i="33"/>
  <c r="E315" i="33"/>
  <c r="F315" i="33"/>
  <c r="G315" i="33"/>
  <c r="H315" i="33"/>
  <c r="M315" i="33"/>
  <c r="B316" i="33"/>
  <c r="C316" i="33"/>
  <c r="D316" i="33"/>
  <c r="E316" i="33"/>
  <c r="F316" i="33"/>
  <c r="G316" i="33"/>
  <c r="H316" i="33"/>
  <c r="M316" i="33"/>
  <c r="B317" i="33"/>
  <c r="C317" i="33"/>
  <c r="D317" i="33"/>
  <c r="E317" i="33"/>
  <c r="F317" i="33"/>
  <c r="G317" i="33"/>
  <c r="H317" i="33"/>
  <c r="M317" i="33"/>
  <c r="B318" i="33"/>
  <c r="C318" i="33"/>
  <c r="D318" i="33"/>
  <c r="E318" i="33"/>
  <c r="F318" i="33"/>
  <c r="G318" i="33"/>
  <c r="H318" i="33"/>
  <c r="M318" i="33"/>
  <c r="B319" i="33"/>
  <c r="C319" i="33"/>
  <c r="D319" i="33"/>
  <c r="E319" i="33"/>
  <c r="F319" i="33"/>
  <c r="G319" i="33"/>
  <c r="H319" i="33"/>
  <c r="M319" i="33"/>
  <c r="B320" i="33"/>
  <c r="C320" i="33"/>
  <c r="D320" i="33"/>
  <c r="E320" i="33"/>
  <c r="F320" i="33"/>
  <c r="G320" i="33"/>
  <c r="H320" i="33"/>
  <c r="M320" i="33"/>
  <c r="B321" i="33"/>
  <c r="C321" i="33"/>
  <c r="D321" i="33"/>
  <c r="E321" i="33"/>
  <c r="F321" i="33"/>
  <c r="G321" i="33"/>
  <c r="H321" i="33"/>
  <c r="M321" i="33"/>
  <c r="B322" i="33"/>
  <c r="C322" i="33"/>
  <c r="D322" i="33"/>
  <c r="E322" i="33"/>
  <c r="F322" i="33"/>
  <c r="G322" i="33"/>
  <c r="H322" i="33"/>
  <c r="M322" i="33"/>
  <c r="B323" i="33"/>
  <c r="C323" i="33"/>
  <c r="D323" i="33"/>
  <c r="E323" i="33"/>
  <c r="F323" i="33"/>
  <c r="G323" i="33"/>
  <c r="H323" i="33"/>
  <c r="M323" i="33"/>
  <c r="B324" i="33"/>
  <c r="C324" i="33"/>
  <c r="D324" i="33"/>
  <c r="E324" i="33"/>
  <c r="F324" i="33"/>
  <c r="G324" i="33"/>
  <c r="H324" i="33"/>
  <c r="M324" i="33"/>
  <c r="B325" i="33"/>
  <c r="C325" i="33"/>
  <c r="D325" i="33"/>
  <c r="E325" i="33"/>
  <c r="F325" i="33"/>
  <c r="G325" i="33"/>
  <c r="H325" i="33"/>
  <c r="M325" i="33"/>
  <c r="B326" i="33"/>
  <c r="C326" i="33"/>
  <c r="D326" i="33"/>
  <c r="E326" i="33"/>
  <c r="F326" i="33"/>
  <c r="G326" i="33"/>
  <c r="H326" i="33"/>
  <c r="M326" i="33"/>
  <c r="B327" i="33"/>
  <c r="C327" i="33"/>
  <c r="D327" i="33"/>
  <c r="E327" i="33"/>
  <c r="F327" i="33"/>
  <c r="G327" i="33"/>
  <c r="H327" i="33"/>
  <c r="M327" i="33"/>
  <c r="B328" i="33"/>
  <c r="C328" i="33"/>
  <c r="D328" i="33"/>
  <c r="E328" i="33"/>
  <c r="F328" i="33"/>
  <c r="G328" i="33"/>
  <c r="H328" i="33"/>
  <c r="M328" i="33"/>
  <c r="B329" i="33"/>
  <c r="C329" i="33"/>
  <c r="D329" i="33"/>
  <c r="E329" i="33"/>
  <c r="F329" i="33"/>
  <c r="G329" i="33"/>
  <c r="H329" i="33"/>
  <c r="M329" i="33"/>
  <c r="B330" i="33"/>
  <c r="C330" i="33"/>
  <c r="D330" i="33"/>
  <c r="E330" i="33"/>
  <c r="F330" i="33"/>
  <c r="G330" i="33"/>
  <c r="H330" i="33"/>
  <c r="M330" i="33"/>
  <c r="B331" i="33"/>
  <c r="C331" i="33"/>
  <c r="D331" i="33"/>
  <c r="E331" i="33"/>
  <c r="F331" i="33"/>
  <c r="G331" i="33"/>
  <c r="H331" i="33"/>
  <c r="M331" i="33"/>
  <c r="B332" i="33"/>
  <c r="C332" i="33"/>
  <c r="D332" i="33"/>
  <c r="E332" i="33"/>
  <c r="F332" i="33"/>
  <c r="G332" i="33"/>
  <c r="H332" i="33"/>
  <c r="M332" i="33"/>
  <c r="B333" i="33"/>
  <c r="C333" i="33"/>
  <c r="D333" i="33"/>
  <c r="E333" i="33"/>
  <c r="F333" i="33"/>
  <c r="G333" i="33"/>
  <c r="H333" i="33"/>
  <c r="M333" i="33"/>
  <c r="B334" i="33"/>
  <c r="C334" i="33"/>
  <c r="D334" i="33"/>
  <c r="E334" i="33"/>
  <c r="F334" i="33"/>
  <c r="G334" i="33"/>
  <c r="H334" i="33"/>
  <c r="M334" i="33"/>
  <c r="B335" i="33"/>
  <c r="C335" i="33"/>
  <c r="D335" i="33"/>
  <c r="E335" i="33"/>
  <c r="F335" i="33"/>
  <c r="G335" i="33"/>
  <c r="H335" i="33"/>
  <c r="M335" i="33"/>
  <c r="B336" i="33"/>
  <c r="C336" i="33"/>
  <c r="D336" i="33"/>
  <c r="E336" i="33"/>
  <c r="F336" i="33"/>
  <c r="G336" i="33"/>
  <c r="H336" i="33"/>
  <c r="M336" i="33"/>
  <c r="B337" i="33"/>
  <c r="C337" i="33"/>
  <c r="D337" i="33"/>
  <c r="E337" i="33"/>
  <c r="F337" i="33"/>
  <c r="G337" i="33"/>
  <c r="H337" i="33"/>
  <c r="M337" i="33"/>
  <c r="B338" i="33"/>
  <c r="C338" i="33"/>
  <c r="D338" i="33"/>
  <c r="E338" i="33"/>
  <c r="F338" i="33"/>
  <c r="G338" i="33"/>
  <c r="H338" i="33"/>
  <c r="M338" i="33"/>
  <c r="B339" i="33"/>
  <c r="C339" i="33"/>
  <c r="D339" i="33"/>
  <c r="E339" i="33"/>
  <c r="F339" i="33"/>
  <c r="G339" i="33"/>
  <c r="H339" i="33"/>
  <c r="M339" i="33"/>
  <c r="B340" i="33"/>
  <c r="C340" i="33"/>
  <c r="D340" i="33"/>
  <c r="E340" i="33"/>
  <c r="F340" i="33"/>
  <c r="G340" i="33"/>
  <c r="H340" i="33"/>
  <c r="M340" i="33"/>
  <c r="B341" i="33"/>
  <c r="C341" i="33"/>
  <c r="D341" i="33"/>
  <c r="E341" i="33"/>
  <c r="F341" i="33"/>
  <c r="G341" i="33"/>
  <c r="H341" i="33"/>
  <c r="M341" i="33"/>
  <c r="B342" i="33"/>
  <c r="C342" i="33"/>
  <c r="D342" i="33"/>
  <c r="E342" i="33"/>
  <c r="F342" i="33"/>
  <c r="G342" i="33"/>
  <c r="H342" i="33"/>
  <c r="M342" i="33"/>
  <c r="B343" i="33"/>
  <c r="C343" i="33"/>
  <c r="D343" i="33"/>
  <c r="E343" i="33"/>
  <c r="F343" i="33"/>
  <c r="G343" i="33"/>
  <c r="H343" i="33"/>
  <c r="M343" i="33"/>
  <c r="B344" i="33"/>
  <c r="C344" i="33"/>
  <c r="D344" i="33"/>
  <c r="E344" i="33"/>
  <c r="F344" i="33"/>
  <c r="G344" i="33"/>
  <c r="H344" i="33"/>
  <c r="M344" i="33"/>
  <c r="B345" i="33"/>
  <c r="C345" i="33"/>
  <c r="D345" i="33"/>
  <c r="E345" i="33"/>
  <c r="F345" i="33"/>
  <c r="G345" i="33"/>
  <c r="H345" i="33"/>
  <c r="M345" i="33"/>
  <c r="B346" i="33"/>
  <c r="C346" i="33"/>
  <c r="D346" i="33"/>
  <c r="E346" i="33"/>
  <c r="F346" i="33"/>
  <c r="G346" i="33"/>
  <c r="H346" i="33"/>
  <c r="M346" i="33"/>
  <c r="B347" i="33"/>
  <c r="C347" i="33"/>
  <c r="D347" i="33"/>
  <c r="E347" i="33"/>
  <c r="F347" i="33"/>
  <c r="G347" i="33"/>
  <c r="H347" i="33"/>
  <c r="M347" i="33"/>
  <c r="B348" i="33"/>
  <c r="C348" i="33"/>
  <c r="D348" i="33"/>
  <c r="E348" i="33"/>
  <c r="F348" i="33"/>
  <c r="G348" i="33"/>
  <c r="H348" i="33"/>
  <c r="M348" i="33"/>
  <c r="B349" i="33"/>
  <c r="C349" i="33"/>
  <c r="D349" i="33"/>
  <c r="E349" i="33"/>
  <c r="F349" i="33"/>
  <c r="G349" i="33"/>
  <c r="H349" i="33"/>
  <c r="M349" i="33"/>
  <c r="B350" i="33"/>
  <c r="C350" i="33"/>
  <c r="D350" i="33"/>
  <c r="E350" i="33"/>
  <c r="F350" i="33"/>
  <c r="G350" i="33"/>
  <c r="H350" i="33"/>
  <c r="M350" i="33"/>
  <c r="B351" i="33"/>
  <c r="C351" i="33"/>
  <c r="D351" i="33"/>
  <c r="E351" i="33"/>
  <c r="F351" i="33"/>
  <c r="G351" i="33"/>
  <c r="H351" i="33"/>
  <c r="M351" i="33"/>
  <c r="B352" i="33"/>
  <c r="C352" i="33"/>
  <c r="D352" i="33"/>
  <c r="E352" i="33"/>
  <c r="F352" i="33"/>
  <c r="G352" i="33"/>
  <c r="H352" i="33"/>
  <c r="M352" i="33"/>
  <c r="B353" i="33"/>
  <c r="C353" i="33"/>
  <c r="D353" i="33"/>
  <c r="E353" i="33"/>
  <c r="F353" i="33"/>
  <c r="G353" i="33"/>
  <c r="H353" i="33"/>
  <c r="M353" i="33"/>
  <c r="B354" i="33"/>
  <c r="C354" i="33"/>
  <c r="D354" i="33"/>
  <c r="E354" i="33"/>
  <c r="F354" i="33"/>
  <c r="G354" i="33"/>
  <c r="H354" i="33"/>
  <c r="M354" i="33"/>
  <c r="B355" i="33"/>
  <c r="C355" i="33"/>
  <c r="D355" i="33"/>
  <c r="E355" i="33"/>
  <c r="F355" i="33"/>
  <c r="G355" i="33"/>
  <c r="H355" i="33"/>
  <c r="M355" i="33"/>
  <c r="B356" i="33"/>
  <c r="C356" i="33"/>
  <c r="D356" i="33"/>
  <c r="E356" i="33"/>
  <c r="F356" i="33"/>
  <c r="G356" i="33"/>
  <c r="H356" i="33"/>
  <c r="M356" i="33"/>
  <c r="B357" i="33"/>
  <c r="C357" i="33"/>
  <c r="D357" i="33"/>
  <c r="E357" i="33"/>
  <c r="F357" i="33"/>
  <c r="G357" i="33"/>
  <c r="H357" i="33"/>
  <c r="M357" i="33"/>
  <c r="B358" i="33"/>
  <c r="C358" i="33"/>
  <c r="D358" i="33"/>
  <c r="E358" i="33"/>
  <c r="F358" i="33"/>
  <c r="G358" i="33"/>
  <c r="H358" i="33"/>
  <c r="M358" i="33"/>
  <c r="B359" i="33"/>
  <c r="C359" i="33"/>
  <c r="D359" i="33"/>
  <c r="E359" i="33"/>
  <c r="F359" i="33"/>
  <c r="G359" i="33"/>
  <c r="H359" i="33"/>
  <c r="M359" i="33"/>
  <c r="B360" i="33"/>
  <c r="C360" i="33"/>
  <c r="D360" i="33"/>
  <c r="E360" i="33"/>
  <c r="F360" i="33"/>
  <c r="G360" i="33"/>
  <c r="H360" i="33"/>
  <c r="M360" i="33"/>
  <c r="B361" i="33"/>
  <c r="C361" i="33"/>
  <c r="D361" i="33"/>
  <c r="E361" i="33"/>
  <c r="F361" i="33"/>
  <c r="G361" i="33"/>
  <c r="H361" i="33"/>
  <c r="M361" i="33"/>
  <c r="B362" i="33"/>
  <c r="C362" i="33"/>
  <c r="D362" i="33"/>
  <c r="E362" i="33"/>
  <c r="F362" i="33"/>
  <c r="G362" i="33"/>
  <c r="H362" i="33"/>
  <c r="M362" i="33"/>
  <c r="B363" i="33"/>
  <c r="C363" i="33"/>
  <c r="D363" i="33"/>
  <c r="E363" i="33"/>
  <c r="F363" i="33"/>
  <c r="G363" i="33"/>
  <c r="H363" i="33"/>
  <c r="M363" i="33"/>
  <c r="B364" i="33"/>
  <c r="C364" i="33"/>
  <c r="D364" i="33"/>
  <c r="E364" i="33"/>
  <c r="F364" i="33"/>
  <c r="G364" i="33"/>
  <c r="H364" i="33"/>
  <c r="M364" i="33"/>
  <c r="B365" i="33"/>
  <c r="C365" i="33"/>
  <c r="D365" i="33"/>
  <c r="E365" i="33"/>
  <c r="F365" i="33"/>
  <c r="G365" i="33"/>
  <c r="H365" i="33"/>
  <c r="M365" i="33"/>
  <c r="B366" i="33"/>
  <c r="C366" i="33"/>
  <c r="D366" i="33"/>
  <c r="E366" i="33"/>
  <c r="F366" i="33"/>
  <c r="G366" i="33"/>
  <c r="H366" i="33"/>
  <c r="M366" i="33"/>
  <c r="B367" i="33"/>
  <c r="C367" i="33"/>
  <c r="D367" i="33"/>
  <c r="E367" i="33"/>
  <c r="F367" i="33"/>
  <c r="G367" i="33"/>
  <c r="H367" i="33"/>
  <c r="M367" i="33"/>
  <c r="B368" i="33"/>
  <c r="C368" i="33"/>
  <c r="D368" i="33"/>
  <c r="E368" i="33"/>
  <c r="F368" i="33"/>
  <c r="G368" i="33"/>
  <c r="H368" i="33"/>
  <c r="M368" i="33"/>
  <c r="B369" i="33"/>
  <c r="C369" i="33"/>
  <c r="D369" i="33"/>
  <c r="E369" i="33"/>
  <c r="F369" i="33"/>
  <c r="G369" i="33"/>
  <c r="H369" i="33"/>
  <c r="M369" i="33"/>
  <c r="B370" i="33"/>
  <c r="C370" i="33"/>
  <c r="D370" i="33"/>
  <c r="E370" i="33"/>
  <c r="F370" i="33"/>
  <c r="G370" i="33"/>
  <c r="H370" i="33"/>
  <c r="M370" i="33"/>
  <c r="B371" i="33"/>
  <c r="C371" i="33"/>
  <c r="D371" i="33"/>
  <c r="E371" i="33"/>
  <c r="F371" i="33"/>
  <c r="G371" i="33"/>
  <c r="H371" i="33"/>
  <c r="M371" i="33"/>
  <c r="B372" i="33"/>
  <c r="C372" i="33"/>
  <c r="D372" i="33"/>
  <c r="E372" i="33"/>
  <c r="F372" i="33"/>
  <c r="G372" i="33"/>
  <c r="H372" i="33"/>
  <c r="M372" i="33"/>
  <c r="B373" i="33"/>
  <c r="C373" i="33"/>
  <c r="D373" i="33"/>
  <c r="E373" i="33"/>
  <c r="F373" i="33"/>
  <c r="G373" i="33"/>
  <c r="H373" i="33"/>
  <c r="M373" i="33"/>
  <c r="B374" i="33"/>
  <c r="C374" i="33"/>
  <c r="D374" i="33"/>
  <c r="E374" i="33"/>
  <c r="F374" i="33"/>
  <c r="G374" i="33"/>
  <c r="H374" i="33"/>
  <c r="M374" i="33"/>
  <c r="B375" i="33"/>
  <c r="C375" i="33"/>
  <c r="D375" i="33"/>
  <c r="E375" i="33"/>
  <c r="F375" i="33"/>
  <c r="G375" i="33"/>
  <c r="H375" i="33"/>
  <c r="M375" i="33"/>
  <c r="B376" i="33"/>
  <c r="C376" i="33"/>
  <c r="D376" i="33"/>
  <c r="E376" i="33"/>
  <c r="F376" i="33"/>
  <c r="G376" i="33"/>
  <c r="H376" i="33"/>
  <c r="M376" i="33"/>
  <c r="B377" i="33"/>
  <c r="C377" i="33"/>
  <c r="D377" i="33"/>
  <c r="E377" i="33"/>
  <c r="F377" i="33"/>
  <c r="G377" i="33"/>
  <c r="H377" i="33"/>
  <c r="M377" i="33"/>
  <c r="B378" i="33"/>
  <c r="C378" i="33"/>
  <c r="D378" i="33"/>
  <c r="E378" i="33"/>
  <c r="F378" i="33"/>
  <c r="G378" i="33"/>
  <c r="H378" i="33"/>
  <c r="M378" i="33"/>
  <c r="B379" i="33"/>
  <c r="C379" i="33"/>
  <c r="D379" i="33"/>
  <c r="E379" i="33"/>
  <c r="F379" i="33"/>
  <c r="G379" i="33"/>
  <c r="H379" i="33"/>
  <c r="M379" i="33"/>
  <c r="B380" i="33"/>
  <c r="C380" i="33"/>
  <c r="D380" i="33"/>
  <c r="E380" i="33"/>
  <c r="F380" i="33"/>
  <c r="G380" i="33"/>
  <c r="H380" i="33"/>
  <c r="M380" i="33"/>
  <c r="B381" i="33"/>
  <c r="C381" i="33"/>
  <c r="D381" i="33"/>
  <c r="E381" i="33"/>
  <c r="F381" i="33"/>
  <c r="G381" i="33"/>
  <c r="H381" i="33"/>
  <c r="M381" i="33"/>
  <c r="B382" i="33"/>
  <c r="C382" i="33"/>
  <c r="D382" i="33"/>
  <c r="E382" i="33"/>
  <c r="F382" i="33"/>
  <c r="G382" i="33"/>
  <c r="H382" i="33"/>
  <c r="M382" i="33"/>
  <c r="B383" i="33"/>
  <c r="C383" i="33"/>
  <c r="D383" i="33"/>
  <c r="E383" i="33"/>
  <c r="F383" i="33"/>
  <c r="G383" i="33"/>
  <c r="H383" i="33"/>
  <c r="M383" i="33"/>
  <c r="B384" i="33"/>
  <c r="C384" i="33"/>
  <c r="D384" i="33"/>
  <c r="E384" i="33"/>
  <c r="F384" i="33"/>
  <c r="G384" i="33"/>
  <c r="H384" i="33"/>
  <c r="M384" i="33"/>
  <c r="B385" i="33"/>
  <c r="C385" i="33"/>
  <c r="D385" i="33"/>
  <c r="E385" i="33"/>
  <c r="F385" i="33"/>
  <c r="G385" i="33"/>
  <c r="H385" i="33"/>
  <c r="M385" i="33"/>
  <c r="B386" i="33"/>
  <c r="C386" i="33"/>
  <c r="D386" i="33"/>
  <c r="E386" i="33"/>
  <c r="F386" i="33"/>
  <c r="G386" i="33"/>
  <c r="H386" i="33"/>
  <c r="M386" i="33"/>
  <c r="B387" i="33"/>
  <c r="C387" i="33"/>
  <c r="D387" i="33"/>
  <c r="E387" i="33"/>
  <c r="F387" i="33"/>
  <c r="G387" i="33"/>
  <c r="H387" i="33"/>
  <c r="M387" i="33"/>
  <c r="B388" i="33"/>
  <c r="C388" i="33"/>
  <c r="D388" i="33"/>
  <c r="E388" i="33"/>
  <c r="F388" i="33"/>
  <c r="G388" i="33"/>
  <c r="H388" i="33"/>
  <c r="M388" i="33"/>
  <c r="B389" i="33"/>
  <c r="C389" i="33"/>
  <c r="D389" i="33"/>
  <c r="E389" i="33"/>
  <c r="F389" i="33"/>
  <c r="G389" i="33"/>
  <c r="H389" i="33"/>
  <c r="M389" i="33"/>
  <c r="B390" i="33"/>
  <c r="C390" i="33"/>
  <c r="D390" i="33"/>
  <c r="E390" i="33"/>
  <c r="F390" i="33"/>
  <c r="G390" i="33"/>
  <c r="H390" i="33"/>
  <c r="M390" i="33"/>
  <c r="B391" i="33"/>
  <c r="C391" i="33"/>
  <c r="D391" i="33"/>
  <c r="E391" i="33"/>
  <c r="F391" i="33"/>
  <c r="G391" i="33"/>
  <c r="H391" i="33"/>
  <c r="M391" i="33"/>
  <c r="B392" i="33"/>
  <c r="C392" i="33"/>
  <c r="D392" i="33"/>
  <c r="E392" i="33"/>
  <c r="F392" i="33"/>
  <c r="G392" i="33"/>
  <c r="H392" i="33"/>
  <c r="M392" i="33"/>
  <c r="B393" i="33"/>
  <c r="C393" i="33"/>
  <c r="D393" i="33"/>
  <c r="E393" i="33"/>
  <c r="F393" i="33"/>
  <c r="G393" i="33"/>
  <c r="H393" i="33"/>
  <c r="M393" i="33"/>
  <c r="B394" i="33"/>
  <c r="C394" i="33"/>
  <c r="D394" i="33"/>
  <c r="E394" i="33"/>
  <c r="F394" i="33"/>
  <c r="G394" i="33"/>
  <c r="H394" i="33"/>
  <c r="M394" i="33"/>
  <c r="B395" i="33"/>
  <c r="C395" i="33"/>
  <c r="D395" i="33"/>
  <c r="E395" i="33"/>
  <c r="F395" i="33"/>
  <c r="G395" i="33"/>
  <c r="H395" i="33"/>
  <c r="M395" i="33"/>
  <c r="B396" i="33"/>
  <c r="C396" i="33"/>
  <c r="D396" i="33"/>
  <c r="E396" i="33"/>
  <c r="F396" i="33"/>
  <c r="G396" i="33"/>
  <c r="H396" i="33"/>
  <c r="M396" i="33"/>
  <c r="B397" i="33"/>
  <c r="C397" i="33"/>
  <c r="D397" i="33"/>
  <c r="E397" i="33"/>
  <c r="F397" i="33"/>
  <c r="G397" i="33"/>
  <c r="H397" i="33"/>
  <c r="M397" i="33"/>
  <c r="B398" i="33"/>
  <c r="C398" i="33"/>
  <c r="D398" i="33"/>
  <c r="E398" i="33"/>
  <c r="F398" i="33"/>
  <c r="G398" i="33"/>
  <c r="H398" i="33"/>
  <c r="M398" i="33"/>
  <c r="B399" i="33"/>
  <c r="C399" i="33"/>
  <c r="D399" i="33"/>
  <c r="E399" i="33"/>
  <c r="F399" i="33"/>
  <c r="G399" i="33"/>
  <c r="H399" i="33"/>
  <c r="M399" i="33"/>
  <c r="B400" i="33"/>
  <c r="C400" i="33"/>
  <c r="D400" i="33"/>
  <c r="E400" i="33"/>
  <c r="F400" i="33"/>
  <c r="G400" i="33"/>
  <c r="H400" i="33"/>
  <c r="M400" i="33"/>
  <c r="B401" i="33"/>
  <c r="C401" i="33"/>
  <c r="D401" i="33"/>
  <c r="E401" i="33"/>
  <c r="F401" i="33"/>
  <c r="G401" i="33"/>
  <c r="H401" i="33"/>
  <c r="M401" i="33"/>
  <c r="B402" i="33"/>
  <c r="C402" i="33"/>
  <c r="D402" i="33"/>
  <c r="E402" i="33"/>
  <c r="F402" i="33"/>
  <c r="G402" i="33"/>
  <c r="H402" i="33"/>
  <c r="M402" i="33"/>
  <c r="B403" i="33"/>
  <c r="C403" i="33"/>
  <c r="D403" i="33"/>
  <c r="E403" i="33"/>
  <c r="F403" i="33"/>
  <c r="G403" i="33"/>
  <c r="H403" i="33"/>
  <c r="M403" i="33"/>
  <c r="B404" i="33"/>
  <c r="C404" i="33"/>
  <c r="D404" i="33"/>
  <c r="E404" i="33"/>
  <c r="F404" i="33"/>
  <c r="G404" i="33"/>
  <c r="H404" i="33"/>
  <c r="M404" i="33"/>
  <c r="B405" i="33"/>
  <c r="C405" i="33"/>
  <c r="D405" i="33"/>
  <c r="E405" i="33"/>
  <c r="F405" i="33"/>
  <c r="G405" i="33"/>
  <c r="H405" i="33"/>
  <c r="M405" i="33"/>
  <c r="B406" i="33"/>
  <c r="C406" i="33"/>
  <c r="D406" i="33"/>
  <c r="E406" i="33"/>
  <c r="F406" i="33"/>
  <c r="G406" i="33"/>
  <c r="H406" i="33"/>
  <c r="M406" i="33"/>
  <c r="B407" i="33"/>
  <c r="C407" i="33"/>
  <c r="D407" i="33"/>
  <c r="E407" i="33"/>
  <c r="F407" i="33"/>
  <c r="G407" i="33"/>
  <c r="H407" i="33"/>
  <c r="M407" i="33"/>
  <c r="B408" i="33"/>
  <c r="C408" i="33"/>
  <c r="D408" i="33"/>
  <c r="E408" i="33"/>
  <c r="F408" i="33"/>
  <c r="G408" i="33"/>
  <c r="H408" i="33"/>
  <c r="M408" i="33"/>
  <c r="B409" i="33"/>
  <c r="C409" i="33"/>
  <c r="D409" i="33"/>
  <c r="E409" i="33"/>
  <c r="F409" i="33"/>
  <c r="G409" i="33"/>
  <c r="H409" i="33"/>
  <c r="M409" i="33"/>
  <c r="B410" i="33"/>
  <c r="C410" i="33"/>
  <c r="D410" i="33"/>
  <c r="E410" i="33"/>
  <c r="F410" i="33"/>
  <c r="G410" i="33"/>
  <c r="H410" i="33"/>
  <c r="M410" i="33"/>
  <c r="B411" i="33"/>
  <c r="C411" i="33"/>
  <c r="D411" i="33"/>
  <c r="E411" i="33"/>
  <c r="F411" i="33"/>
  <c r="G411" i="33"/>
  <c r="H411" i="33"/>
  <c r="M411" i="33"/>
  <c r="B412" i="33"/>
  <c r="C412" i="33"/>
  <c r="D412" i="33"/>
  <c r="E412" i="33"/>
  <c r="F412" i="33"/>
  <c r="G412" i="33"/>
  <c r="H412" i="33"/>
  <c r="M412" i="33"/>
  <c r="B413" i="33"/>
  <c r="C413" i="33"/>
  <c r="D413" i="33"/>
  <c r="E413" i="33"/>
  <c r="F413" i="33"/>
  <c r="G413" i="33"/>
  <c r="H413" i="33"/>
  <c r="M413" i="33"/>
  <c r="B414" i="33"/>
  <c r="C414" i="33"/>
  <c r="D414" i="33"/>
  <c r="E414" i="33"/>
  <c r="F414" i="33"/>
  <c r="G414" i="33"/>
  <c r="H414" i="33"/>
  <c r="M414" i="33"/>
  <c r="B415" i="33"/>
  <c r="C415" i="33"/>
  <c r="D415" i="33"/>
  <c r="E415" i="33"/>
  <c r="F415" i="33"/>
  <c r="G415" i="33"/>
  <c r="H415" i="33"/>
  <c r="M415" i="33"/>
  <c r="B416" i="33"/>
  <c r="C416" i="33"/>
  <c r="D416" i="33"/>
  <c r="E416" i="33"/>
  <c r="F416" i="33"/>
  <c r="G416" i="33"/>
  <c r="H416" i="33"/>
  <c r="M416" i="33"/>
  <c r="B417" i="33"/>
  <c r="C417" i="33"/>
  <c r="D417" i="33"/>
  <c r="E417" i="33"/>
  <c r="F417" i="33"/>
  <c r="G417" i="33"/>
  <c r="H417" i="33"/>
  <c r="M417" i="33"/>
  <c r="B418" i="33"/>
  <c r="C418" i="33"/>
  <c r="D418" i="33"/>
  <c r="E418" i="33"/>
  <c r="F418" i="33"/>
  <c r="G418" i="33"/>
  <c r="H418" i="33"/>
  <c r="M418" i="33"/>
  <c r="B419" i="33"/>
  <c r="C419" i="33"/>
  <c r="D419" i="33"/>
  <c r="E419" i="33"/>
  <c r="F419" i="33"/>
  <c r="G419" i="33"/>
  <c r="H419" i="33"/>
  <c r="M419" i="33"/>
  <c r="B420" i="33"/>
  <c r="C420" i="33"/>
  <c r="D420" i="33"/>
  <c r="E420" i="33"/>
  <c r="F420" i="33"/>
  <c r="G420" i="33"/>
  <c r="H420" i="33"/>
  <c r="M420" i="33"/>
  <c r="B421" i="33"/>
  <c r="C421" i="33"/>
  <c r="D421" i="33"/>
  <c r="E421" i="33"/>
  <c r="F421" i="33"/>
  <c r="G421" i="33"/>
  <c r="H421" i="33"/>
  <c r="M421" i="33"/>
  <c r="B422" i="33"/>
  <c r="C422" i="33"/>
  <c r="D422" i="33"/>
  <c r="E422" i="33"/>
  <c r="F422" i="33"/>
  <c r="G422" i="33"/>
  <c r="H422" i="33"/>
  <c r="M422" i="33"/>
  <c r="B423" i="33"/>
  <c r="C423" i="33"/>
  <c r="D423" i="33"/>
  <c r="E423" i="33"/>
  <c r="F423" i="33"/>
  <c r="G423" i="33"/>
  <c r="H423" i="33"/>
  <c r="M423" i="33"/>
  <c r="B424" i="33"/>
  <c r="C424" i="33"/>
  <c r="D424" i="33"/>
  <c r="E424" i="33"/>
  <c r="F424" i="33"/>
  <c r="G424" i="33"/>
  <c r="H424" i="33"/>
  <c r="M424" i="33"/>
  <c r="B425" i="33"/>
  <c r="C425" i="33"/>
  <c r="D425" i="33"/>
  <c r="E425" i="33"/>
  <c r="F425" i="33"/>
  <c r="G425" i="33"/>
  <c r="H425" i="33"/>
  <c r="M425" i="33"/>
  <c r="B426" i="33"/>
  <c r="C426" i="33"/>
  <c r="D426" i="33"/>
  <c r="E426" i="33"/>
  <c r="F426" i="33"/>
  <c r="G426" i="33"/>
  <c r="H426" i="33"/>
  <c r="M426" i="33"/>
  <c r="B427" i="33"/>
  <c r="C427" i="33"/>
  <c r="D427" i="33"/>
  <c r="E427" i="33"/>
  <c r="F427" i="33"/>
  <c r="G427" i="33"/>
  <c r="H427" i="33"/>
  <c r="M427" i="33"/>
  <c r="B428" i="33"/>
  <c r="C428" i="33"/>
  <c r="D428" i="33"/>
  <c r="E428" i="33"/>
  <c r="F428" i="33"/>
  <c r="G428" i="33"/>
  <c r="H428" i="33"/>
  <c r="M428" i="33"/>
  <c r="B429" i="33"/>
  <c r="C429" i="33"/>
  <c r="D429" i="33"/>
  <c r="E429" i="33"/>
  <c r="F429" i="33"/>
  <c r="G429" i="33"/>
  <c r="H429" i="33"/>
  <c r="M429" i="33"/>
  <c r="B430" i="33"/>
  <c r="C430" i="33"/>
  <c r="D430" i="33"/>
  <c r="E430" i="33"/>
  <c r="F430" i="33"/>
  <c r="G430" i="33"/>
  <c r="H430" i="33"/>
  <c r="M430" i="33"/>
  <c r="B431" i="33"/>
  <c r="C431" i="33"/>
  <c r="D431" i="33"/>
  <c r="E431" i="33"/>
  <c r="F431" i="33"/>
  <c r="G431" i="33"/>
  <c r="H431" i="33"/>
  <c r="M431" i="33"/>
  <c r="B432" i="33"/>
  <c r="C432" i="33"/>
  <c r="D432" i="33"/>
  <c r="E432" i="33"/>
  <c r="F432" i="33"/>
  <c r="G432" i="33"/>
  <c r="H432" i="33"/>
  <c r="M432" i="33"/>
  <c r="B433" i="33"/>
  <c r="C433" i="33"/>
  <c r="D433" i="33"/>
  <c r="E433" i="33"/>
  <c r="F433" i="33"/>
  <c r="G433" i="33"/>
  <c r="H433" i="33"/>
  <c r="M433" i="33"/>
  <c r="B434" i="33"/>
  <c r="C434" i="33"/>
  <c r="D434" i="33"/>
  <c r="E434" i="33"/>
  <c r="F434" i="33"/>
  <c r="G434" i="33"/>
  <c r="H434" i="33"/>
  <c r="M434" i="33"/>
  <c r="B435" i="33"/>
  <c r="C435" i="33"/>
  <c r="D435" i="33"/>
  <c r="E435" i="33"/>
  <c r="F435" i="33"/>
  <c r="G435" i="33"/>
  <c r="H435" i="33"/>
  <c r="M435" i="33"/>
  <c r="B436" i="33"/>
  <c r="C436" i="33"/>
  <c r="D436" i="33"/>
  <c r="E436" i="33"/>
  <c r="F436" i="33"/>
  <c r="G436" i="33"/>
  <c r="H436" i="33"/>
  <c r="M436" i="33"/>
  <c r="B437" i="33"/>
  <c r="C437" i="33"/>
  <c r="D437" i="33"/>
  <c r="E437" i="33"/>
  <c r="F437" i="33"/>
  <c r="G437" i="33"/>
  <c r="H437" i="33"/>
  <c r="M437" i="33"/>
  <c r="B438" i="33"/>
  <c r="C438" i="33"/>
  <c r="D438" i="33"/>
  <c r="E438" i="33"/>
  <c r="F438" i="33"/>
  <c r="G438" i="33"/>
  <c r="H438" i="33"/>
  <c r="M438" i="33"/>
  <c r="B439" i="33"/>
  <c r="C439" i="33"/>
  <c r="D439" i="33"/>
  <c r="E439" i="33"/>
  <c r="F439" i="33"/>
  <c r="G439" i="33"/>
  <c r="H439" i="33"/>
  <c r="M439" i="33"/>
  <c r="B440" i="33"/>
  <c r="C440" i="33"/>
  <c r="D440" i="33"/>
  <c r="E440" i="33"/>
  <c r="F440" i="33"/>
  <c r="G440" i="33"/>
  <c r="H440" i="33"/>
  <c r="M440" i="33"/>
  <c r="B441" i="33"/>
  <c r="C441" i="33"/>
  <c r="D441" i="33"/>
  <c r="E441" i="33"/>
  <c r="F441" i="33"/>
  <c r="G441" i="33"/>
  <c r="H441" i="33"/>
  <c r="M441" i="33"/>
  <c r="B442" i="33"/>
  <c r="C442" i="33"/>
  <c r="D442" i="33"/>
  <c r="E442" i="33"/>
  <c r="F442" i="33"/>
  <c r="G442" i="33"/>
  <c r="H442" i="33"/>
  <c r="M442" i="33"/>
  <c r="B443" i="33"/>
  <c r="C443" i="33"/>
  <c r="D443" i="33"/>
  <c r="E443" i="33"/>
  <c r="F443" i="33"/>
  <c r="G443" i="33"/>
  <c r="H443" i="33"/>
  <c r="M443" i="33"/>
  <c r="B444" i="33"/>
  <c r="C444" i="33"/>
  <c r="D444" i="33"/>
  <c r="E444" i="33"/>
  <c r="F444" i="33"/>
  <c r="G444" i="33"/>
  <c r="H444" i="33"/>
  <c r="M444" i="33"/>
  <c r="B445" i="33"/>
  <c r="C445" i="33"/>
  <c r="D445" i="33"/>
  <c r="E445" i="33"/>
  <c r="F445" i="33"/>
  <c r="G445" i="33"/>
  <c r="H445" i="33"/>
  <c r="M445" i="33"/>
  <c r="B446" i="33"/>
  <c r="C446" i="33"/>
  <c r="D446" i="33"/>
  <c r="E446" i="33"/>
  <c r="F446" i="33"/>
  <c r="G446" i="33"/>
  <c r="H446" i="33"/>
  <c r="M446" i="33"/>
  <c r="B447" i="33"/>
  <c r="C447" i="33"/>
  <c r="D447" i="33"/>
  <c r="E447" i="33"/>
  <c r="F447" i="33"/>
  <c r="G447" i="33"/>
  <c r="H447" i="33"/>
  <c r="M447" i="33"/>
  <c r="B448" i="33"/>
  <c r="C448" i="33"/>
  <c r="D448" i="33"/>
  <c r="E448" i="33"/>
  <c r="F448" i="33"/>
  <c r="G448" i="33"/>
  <c r="H448" i="33"/>
  <c r="M448" i="33"/>
  <c r="B449" i="33"/>
  <c r="C449" i="33"/>
  <c r="D449" i="33"/>
  <c r="E449" i="33"/>
  <c r="F449" i="33"/>
  <c r="G449" i="33"/>
  <c r="H449" i="33"/>
  <c r="M449" i="33"/>
  <c r="B450" i="33"/>
  <c r="C450" i="33"/>
  <c r="D450" i="33"/>
  <c r="E450" i="33"/>
  <c r="F450" i="33"/>
  <c r="G450" i="33"/>
  <c r="H450" i="33"/>
  <c r="M450" i="33"/>
  <c r="B451" i="33"/>
  <c r="C451" i="33"/>
  <c r="D451" i="33"/>
  <c r="E451" i="33"/>
  <c r="F451" i="33"/>
  <c r="G451" i="33"/>
  <c r="H451" i="33"/>
  <c r="M451" i="33"/>
  <c r="B452" i="33"/>
  <c r="C452" i="33"/>
  <c r="D452" i="33"/>
  <c r="E452" i="33"/>
  <c r="F452" i="33"/>
  <c r="G452" i="33"/>
  <c r="H452" i="33"/>
  <c r="M452" i="33"/>
  <c r="B453" i="33"/>
  <c r="C453" i="33"/>
  <c r="D453" i="33"/>
  <c r="E453" i="33"/>
  <c r="F453" i="33"/>
  <c r="G453" i="33"/>
  <c r="H453" i="33"/>
  <c r="M453" i="33"/>
  <c r="B454" i="33"/>
  <c r="C454" i="33"/>
  <c r="D454" i="33"/>
  <c r="E454" i="33"/>
  <c r="F454" i="33"/>
  <c r="G454" i="33"/>
  <c r="H454" i="33"/>
  <c r="M454" i="33"/>
  <c r="B455" i="33"/>
  <c r="C455" i="33"/>
  <c r="D455" i="33"/>
  <c r="E455" i="33"/>
  <c r="F455" i="33"/>
  <c r="G455" i="33"/>
  <c r="H455" i="33"/>
  <c r="M455" i="33"/>
  <c r="B456" i="33"/>
  <c r="C456" i="33"/>
  <c r="D456" i="33"/>
  <c r="E456" i="33"/>
  <c r="F456" i="33"/>
  <c r="G456" i="33"/>
  <c r="H456" i="33"/>
  <c r="M456" i="33"/>
  <c r="B457" i="33"/>
  <c r="C457" i="33"/>
  <c r="D457" i="33"/>
  <c r="E457" i="33"/>
  <c r="F457" i="33"/>
  <c r="G457" i="33"/>
  <c r="H457" i="33"/>
  <c r="M457" i="33"/>
  <c r="B458" i="33"/>
  <c r="C458" i="33"/>
  <c r="D458" i="33"/>
  <c r="E458" i="33"/>
  <c r="F458" i="33"/>
  <c r="G458" i="33"/>
  <c r="H458" i="33"/>
  <c r="M458" i="33"/>
  <c r="B459" i="33"/>
  <c r="C459" i="33"/>
  <c r="D459" i="33"/>
  <c r="E459" i="33"/>
  <c r="F459" i="33"/>
  <c r="G459" i="33"/>
  <c r="H459" i="33"/>
  <c r="M459" i="33"/>
  <c r="B460" i="33"/>
  <c r="C460" i="33"/>
  <c r="D460" i="33"/>
  <c r="E460" i="33"/>
  <c r="F460" i="33"/>
  <c r="G460" i="33"/>
  <c r="H460" i="33"/>
  <c r="M460" i="33"/>
  <c r="B461" i="33"/>
  <c r="C461" i="33"/>
  <c r="D461" i="33"/>
  <c r="E461" i="33"/>
  <c r="F461" i="33"/>
  <c r="G461" i="33"/>
  <c r="H461" i="33"/>
  <c r="M461" i="33"/>
  <c r="B462" i="33"/>
  <c r="C462" i="33"/>
  <c r="D462" i="33"/>
  <c r="E462" i="33"/>
  <c r="F462" i="33"/>
  <c r="G462" i="33"/>
  <c r="H462" i="33"/>
  <c r="M462" i="33"/>
  <c r="B463" i="33"/>
  <c r="C463" i="33"/>
  <c r="D463" i="33"/>
  <c r="E463" i="33"/>
  <c r="F463" i="33"/>
  <c r="G463" i="33"/>
  <c r="H463" i="33"/>
  <c r="M463" i="33"/>
  <c r="B464" i="33"/>
  <c r="C464" i="33"/>
  <c r="D464" i="33"/>
  <c r="E464" i="33"/>
  <c r="F464" i="33"/>
  <c r="G464" i="33"/>
  <c r="H464" i="33"/>
  <c r="M464" i="33"/>
  <c r="B465" i="33"/>
  <c r="C465" i="33"/>
  <c r="D465" i="33"/>
  <c r="E465" i="33"/>
  <c r="F465" i="33"/>
  <c r="G465" i="33"/>
  <c r="H465" i="33"/>
  <c r="M465" i="33"/>
  <c r="B466" i="33"/>
  <c r="C466" i="33"/>
  <c r="D466" i="33"/>
  <c r="E466" i="33"/>
  <c r="F466" i="33"/>
  <c r="G466" i="33"/>
  <c r="H466" i="33"/>
  <c r="M466" i="33"/>
  <c r="B467" i="33"/>
  <c r="C467" i="33"/>
  <c r="D467" i="33"/>
  <c r="E467" i="33"/>
  <c r="F467" i="33"/>
  <c r="G467" i="33"/>
  <c r="H467" i="33"/>
  <c r="M467" i="33"/>
  <c r="B468" i="33"/>
  <c r="C468" i="33"/>
  <c r="D468" i="33"/>
  <c r="E468" i="33"/>
  <c r="F468" i="33"/>
  <c r="G468" i="33"/>
  <c r="H468" i="33"/>
  <c r="M468" i="33"/>
  <c r="B469" i="33"/>
  <c r="C469" i="33"/>
  <c r="D469" i="33"/>
  <c r="E469" i="33"/>
  <c r="F469" i="33"/>
  <c r="G469" i="33"/>
  <c r="H469" i="33"/>
  <c r="M469" i="33"/>
  <c r="B470" i="33"/>
  <c r="C470" i="33"/>
  <c r="D470" i="33"/>
  <c r="E470" i="33"/>
  <c r="F470" i="33"/>
  <c r="G470" i="33"/>
  <c r="H470" i="33"/>
  <c r="M470" i="33"/>
  <c r="B471" i="33"/>
  <c r="C471" i="33"/>
  <c r="D471" i="33"/>
  <c r="E471" i="33"/>
  <c r="F471" i="33"/>
  <c r="G471" i="33"/>
  <c r="H471" i="33"/>
  <c r="M471" i="33"/>
  <c r="B472" i="33"/>
  <c r="C472" i="33"/>
  <c r="D472" i="33"/>
  <c r="E472" i="33"/>
  <c r="F472" i="33"/>
  <c r="G472" i="33"/>
  <c r="H472" i="33"/>
  <c r="M472" i="33"/>
  <c r="B473" i="33"/>
  <c r="C473" i="33"/>
  <c r="D473" i="33"/>
  <c r="E473" i="33"/>
  <c r="F473" i="33"/>
  <c r="G473" i="33"/>
  <c r="H473" i="33"/>
  <c r="M473" i="33"/>
  <c r="B474" i="33"/>
  <c r="C474" i="33"/>
  <c r="D474" i="33"/>
  <c r="E474" i="33"/>
  <c r="F474" i="33"/>
  <c r="G474" i="33"/>
  <c r="H474" i="33"/>
  <c r="M474" i="33"/>
  <c r="B475" i="33"/>
  <c r="C475" i="33"/>
  <c r="D475" i="33"/>
  <c r="E475" i="33"/>
  <c r="F475" i="33"/>
  <c r="G475" i="33"/>
  <c r="H475" i="33"/>
  <c r="M475" i="33"/>
  <c r="B476" i="33"/>
  <c r="C476" i="33"/>
  <c r="D476" i="33"/>
  <c r="E476" i="33"/>
  <c r="F476" i="33"/>
  <c r="G476" i="33"/>
  <c r="H476" i="33"/>
  <c r="M476" i="33"/>
  <c r="B477" i="33"/>
  <c r="C477" i="33"/>
  <c r="D477" i="33"/>
  <c r="E477" i="33"/>
  <c r="F477" i="33"/>
  <c r="G477" i="33"/>
  <c r="H477" i="33"/>
  <c r="M477" i="33"/>
  <c r="B478" i="33"/>
  <c r="C478" i="33"/>
  <c r="D478" i="33"/>
  <c r="E478" i="33"/>
  <c r="F478" i="33"/>
  <c r="G478" i="33"/>
  <c r="H478" i="33"/>
  <c r="M478" i="33"/>
  <c r="B479" i="33"/>
  <c r="C479" i="33"/>
  <c r="D479" i="33"/>
  <c r="E479" i="33"/>
  <c r="F479" i="33"/>
  <c r="G479" i="33"/>
  <c r="H479" i="33"/>
  <c r="M479" i="33"/>
  <c r="B480" i="33"/>
  <c r="C480" i="33"/>
  <c r="D480" i="33"/>
  <c r="E480" i="33"/>
  <c r="F480" i="33"/>
  <c r="G480" i="33"/>
  <c r="H480" i="33"/>
  <c r="M480" i="33"/>
  <c r="B481" i="33"/>
  <c r="C481" i="33"/>
  <c r="D481" i="33"/>
  <c r="E481" i="33"/>
  <c r="F481" i="33"/>
  <c r="G481" i="33"/>
  <c r="H481" i="33"/>
  <c r="M481" i="33"/>
  <c r="B482" i="33"/>
  <c r="C482" i="33"/>
  <c r="D482" i="33"/>
  <c r="E482" i="33"/>
  <c r="F482" i="33"/>
  <c r="G482" i="33"/>
  <c r="H482" i="33"/>
  <c r="M482" i="33"/>
  <c r="B483" i="33"/>
  <c r="C483" i="33"/>
  <c r="D483" i="33"/>
  <c r="E483" i="33"/>
  <c r="F483" i="33"/>
  <c r="G483" i="33"/>
  <c r="H483" i="33"/>
  <c r="M483" i="33"/>
  <c r="B484" i="33"/>
  <c r="C484" i="33"/>
  <c r="D484" i="33"/>
  <c r="E484" i="33"/>
  <c r="F484" i="33"/>
  <c r="G484" i="33"/>
  <c r="H484" i="33"/>
  <c r="M484" i="33"/>
  <c r="B485" i="33"/>
  <c r="C485" i="33"/>
  <c r="D485" i="33"/>
  <c r="E485" i="33"/>
  <c r="F485" i="33"/>
  <c r="G485" i="33"/>
  <c r="H485" i="33"/>
  <c r="M485" i="33"/>
  <c r="B486" i="33"/>
  <c r="C486" i="33"/>
  <c r="D486" i="33"/>
  <c r="E486" i="33"/>
  <c r="F486" i="33"/>
  <c r="G486" i="33"/>
  <c r="H486" i="33"/>
  <c r="M486" i="33"/>
  <c r="B487" i="33"/>
  <c r="C487" i="33"/>
  <c r="D487" i="33"/>
  <c r="E487" i="33"/>
  <c r="F487" i="33"/>
  <c r="G487" i="33"/>
  <c r="H487" i="33"/>
  <c r="M487" i="33"/>
  <c r="B488" i="33"/>
  <c r="C488" i="33"/>
  <c r="D488" i="33"/>
  <c r="E488" i="33"/>
  <c r="F488" i="33"/>
  <c r="G488" i="33"/>
  <c r="H488" i="33"/>
  <c r="M488" i="33"/>
  <c r="B489" i="33"/>
  <c r="C489" i="33"/>
  <c r="D489" i="33"/>
  <c r="E489" i="33"/>
  <c r="F489" i="33"/>
  <c r="G489" i="33"/>
  <c r="H489" i="33"/>
  <c r="M489" i="33"/>
  <c r="B490" i="33"/>
  <c r="C490" i="33"/>
  <c r="D490" i="33"/>
  <c r="E490" i="33"/>
  <c r="F490" i="33"/>
  <c r="G490" i="33"/>
  <c r="H490" i="33"/>
  <c r="M490" i="33"/>
  <c r="B491" i="33"/>
  <c r="C491" i="33"/>
  <c r="D491" i="33"/>
  <c r="E491" i="33"/>
  <c r="F491" i="33"/>
  <c r="G491" i="33"/>
  <c r="H491" i="33"/>
  <c r="M491" i="33"/>
  <c r="B492" i="33"/>
  <c r="C492" i="33"/>
  <c r="D492" i="33"/>
  <c r="E492" i="33"/>
  <c r="F492" i="33"/>
  <c r="G492" i="33"/>
  <c r="H492" i="33"/>
  <c r="M492" i="33"/>
  <c r="B493" i="33"/>
  <c r="C493" i="33"/>
  <c r="D493" i="33"/>
  <c r="E493" i="33"/>
  <c r="F493" i="33"/>
  <c r="G493" i="33"/>
  <c r="H493" i="33"/>
  <c r="M493" i="33"/>
  <c r="B494" i="33"/>
  <c r="C494" i="33"/>
  <c r="D494" i="33"/>
  <c r="E494" i="33"/>
  <c r="F494" i="33"/>
  <c r="G494" i="33"/>
  <c r="H494" i="33"/>
  <c r="M494" i="33"/>
  <c r="B495" i="33"/>
  <c r="C495" i="33"/>
  <c r="D495" i="33"/>
  <c r="E495" i="33"/>
  <c r="F495" i="33"/>
  <c r="G495" i="33"/>
  <c r="H495" i="33"/>
  <c r="M495" i="33"/>
  <c r="B496" i="33"/>
  <c r="C496" i="33"/>
  <c r="D496" i="33"/>
  <c r="E496" i="33"/>
  <c r="F496" i="33"/>
  <c r="G496" i="33"/>
  <c r="H496" i="33"/>
  <c r="M496" i="33"/>
  <c r="B497" i="33"/>
  <c r="C497" i="33"/>
  <c r="D497" i="33"/>
  <c r="E497" i="33"/>
  <c r="F497" i="33"/>
  <c r="G497" i="33"/>
  <c r="H497" i="33"/>
  <c r="M497" i="33"/>
  <c r="B498" i="33"/>
  <c r="C498" i="33"/>
  <c r="D498" i="33"/>
  <c r="E498" i="33"/>
  <c r="F498" i="33"/>
  <c r="G498" i="33"/>
  <c r="H498" i="33"/>
  <c r="M498" i="33"/>
  <c r="B499" i="33"/>
  <c r="C499" i="33"/>
  <c r="D499" i="33"/>
  <c r="E499" i="33"/>
  <c r="F499" i="33"/>
  <c r="G499" i="33"/>
  <c r="H499" i="33"/>
  <c r="M499" i="33"/>
  <c r="B500" i="33"/>
  <c r="C500" i="33"/>
  <c r="D500" i="33"/>
  <c r="E500" i="33"/>
  <c r="F500" i="33"/>
  <c r="G500" i="33"/>
  <c r="H500" i="33"/>
  <c r="M500" i="33"/>
  <c r="B501" i="33"/>
  <c r="C501" i="33"/>
  <c r="D501" i="33"/>
  <c r="E501" i="33"/>
  <c r="F501" i="33"/>
  <c r="G501" i="33"/>
  <c r="H501" i="33"/>
  <c r="M501" i="33"/>
  <c r="B502" i="33"/>
  <c r="C502" i="33"/>
  <c r="D502" i="33"/>
  <c r="E502" i="33"/>
  <c r="F502" i="33"/>
  <c r="G502" i="33"/>
  <c r="H502" i="33"/>
  <c r="M502" i="33"/>
  <c r="B503" i="33"/>
  <c r="C503" i="33"/>
  <c r="D503" i="33"/>
  <c r="E503" i="33"/>
  <c r="F503" i="33"/>
  <c r="G503" i="33"/>
  <c r="H503" i="33"/>
  <c r="M503" i="33"/>
  <c r="B504" i="33"/>
  <c r="C504" i="33"/>
  <c r="D504" i="33"/>
  <c r="E504" i="33"/>
  <c r="F504" i="33"/>
  <c r="G504" i="33"/>
  <c r="H504" i="33"/>
  <c r="M504" i="33"/>
  <c r="B505" i="33"/>
  <c r="C505" i="33"/>
  <c r="D505" i="33"/>
  <c r="E505" i="33"/>
  <c r="F505" i="33"/>
  <c r="G505" i="33"/>
  <c r="H505" i="33"/>
  <c r="M505" i="33"/>
  <c r="B506" i="33"/>
  <c r="C506" i="33"/>
  <c r="D506" i="33"/>
  <c r="E506" i="33"/>
  <c r="F506" i="33"/>
  <c r="G506" i="33"/>
  <c r="H506" i="33"/>
  <c r="M506" i="33"/>
  <c r="B7" i="33"/>
  <c r="C7" i="33"/>
  <c r="D7" i="33"/>
  <c r="E7" i="33"/>
  <c r="F7" i="33"/>
  <c r="H7" i="33"/>
  <c r="O504" i="33"/>
  <c r="P504" i="33"/>
  <c r="Q504" i="33"/>
  <c r="O440" i="33"/>
  <c r="P440" i="33"/>
  <c r="Q440" i="33"/>
  <c r="O408" i="33"/>
  <c r="P408" i="33"/>
  <c r="Q408" i="33"/>
  <c r="P352" i="33"/>
  <c r="Q352" i="33"/>
  <c r="O352" i="33"/>
  <c r="O320" i="33"/>
  <c r="P320" i="33"/>
  <c r="Q320" i="33"/>
  <c r="O280" i="33"/>
  <c r="P280" i="33"/>
  <c r="Q280" i="33"/>
  <c r="O216" i="33"/>
  <c r="P216" i="33"/>
  <c r="Q216" i="33"/>
  <c r="O200" i="33"/>
  <c r="P200" i="33"/>
  <c r="Q200" i="33"/>
  <c r="O152" i="33"/>
  <c r="P152" i="33"/>
  <c r="Q152" i="33"/>
  <c r="O120" i="33"/>
  <c r="P120" i="33"/>
  <c r="Q120" i="33"/>
  <c r="O64" i="33"/>
  <c r="P64" i="33"/>
  <c r="Q64" i="33"/>
  <c r="O48" i="33"/>
  <c r="P48" i="33"/>
  <c r="Q48" i="33"/>
  <c r="O16" i="33"/>
  <c r="P16" i="33"/>
  <c r="Q16" i="33"/>
  <c r="O505" i="33"/>
  <c r="P505" i="33"/>
  <c r="Q505" i="33"/>
  <c r="O497" i="33"/>
  <c r="P497" i="33"/>
  <c r="Q497" i="33"/>
  <c r="O489" i="33"/>
  <c r="P489" i="33"/>
  <c r="Q489" i="33"/>
  <c r="O481" i="33"/>
  <c r="P481" i="33"/>
  <c r="Q481" i="33"/>
  <c r="O473" i="33"/>
  <c r="P473" i="33"/>
  <c r="Q473" i="33"/>
  <c r="O465" i="33"/>
  <c r="P465" i="33"/>
  <c r="Q465" i="33"/>
  <c r="O457" i="33"/>
  <c r="P457" i="33"/>
  <c r="Q457" i="33"/>
  <c r="O449" i="33"/>
  <c r="P449" i="33"/>
  <c r="Q449" i="33"/>
  <c r="O441" i="33"/>
  <c r="P441" i="33"/>
  <c r="Q441" i="33"/>
  <c r="O433" i="33"/>
  <c r="P433" i="33"/>
  <c r="Q433" i="33"/>
  <c r="O425" i="33"/>
  <c r="P425" i="33"/>
  <c r="Q425" i="33"/>
  <c r="O417" i="33"/>
  <c r="P417" i="33"/>
  <c r="Q417" i="33"/>
  <c r="O409" i="33"/>
  <c r="P409" i="33"/>
  <c r="Q409" i="33"/>
  <c r="O401" i="33"/>
  <c r="P401" i="33"/>
  <c r="Q401" i="33"/>
  <c r="O393" i="33"/>
  <c r="P393" i="33"/>
  <c r="Q393" i="33"/>
  <c r="O385" i="33"/>
  <c r="P385" i="33"/>
  <c r="Q385" i="33"/>
  <c r="O377" i="33"/>
  <c r="P377" i="33"/>
  <c r="Q377" i="33"/>
  <c r="O369" i="33"/>
  <c r="P369" i="33"/>
  <c r="Q369" i="33"/>
  <c r="O361" i="33"/>
  <c r="P361" i="33"/>
  <c r="Q361" i="33"/>
  <c r="O353" i="33"/>
  <c r="P353" i="33"/>
  <c r="Q353" i="33"/>
  <c r="O345" i="33"/>
  <c r="P345" i="33"/>
  <c r="Q345" i="33"/>
  <c r="O337" i="33"/>
  <c r="P337" i="33"/>
  <c r="Q337" i="33"/>
  <c r="O329" i="33"/>
  <c r="P329" i="33"/>
  <c r="Q329" i="33"/>
  <c r="O321" i="33"/>
  <c r="P321" i="33"/>
  <c r="Q321" i="33"/>
  <c r="O313" i="33"/>
  <c r="P313" i="33"/>
  <c r="Q313" i="33"/>
  <c r="O305" i="33"/>
  <c r="P305" i="33"/>
  <c r="Q305" i="33"/>
  <c r="O297" i="33"/>
  <c r="P297" i="33"/>
  <c r="Q297" i="33"/>
  <c r="P289" i="33"/>
  <c r="Q289" i="33"/>
  <c r="O289" i="33"/>
  <c r="O281" i="33"/>
  <c r="P281" i="33"/>
  <c r="Q281" i="33"/>
  <c r="O273" i="33"/>
  <c r="P273" i="33"/>
  <c r="Q273" i="33"/>
  <c r="O265" i="33"/>
  <c r="P265" i="33"/>
  <c r="Q265" i="33"/>
  <c r="O257" i="33"/>
  <c r="P257" i="33"/>
  <c r="Q257" i="33"/>
  <c r="O249" i="33"/>
  <c r="P249" i="33"/>
  <c r="Q249" i="33"/>
  <c r="O241" i="33"/>
  <c r="P241" i="33"/>
  <c r="Q241" i="33"/>
  <c r="P233" i="33"/>
  <c r="Q233" i="33"/>
  <c r="O233" i="33"/>
  <c r="O225" i="33"/>
  <c r="P225" i="33"/>
  <c r="Q225" i="33"/>
  <c r="P217" i="33"/>
  <c r="Q217" i="33"/>
  <c r="O217" i="33"/>
  <c r="O209" i="33"/>
  <c r="P209" i="33"/>
  <c r="Q209" i="33"/>
  <c r="O201" i="33"/>
  <c r="P201" i="33"/>
  <c r="Q201" i="33"/>
  <c r="O193" i="33"/>
  <c r="P193" i="33"/>
  <c r="Q193" i="33"/>
  <c r="O185" i="33"/>
  <c r="P185" i="33"/>
  <c r="Q185" i="33"/>
  <c r="P177" i="33"/>
  <c r="Q177" i="33"/>
  <c r="O177" i="33"/>
  <c r="P169" i="33"/>
  <c r="Q169" i="33"/>
  <c r="O169" i="33"/>
  <c r="P161" i="33"/>
  <c r="Q161" i="33"/>
  <c r="O161" i="33"/>
  <c r="P153" i="33"/>
  <c r="Q153" i="33"/>
  <c r="O153" i="33"/>
  <c r="P145" i="33"/>
  <c r="Q145" i="33"/>
  <c r="O145" i="33"/>
  <c r="P137" i="33"/>
  <c r="Q137" i="33"/>
  <c r="O137" i="33"/>
  <c r="P129" i="33"/>
  <c r="Q129" i="33"/>
  <c r="O129" i="33"/>
  <c r="P121" i="33"/>
  <c r="Q121" i="33"/>
  <c r="O121" i="33"/>
  <c r="P113" i="33"/>
  <c r="Q113" i="33"/>
  <c r="O113" i="33"/>
  <c r="P105" i="33"/>
  <c r="Q105" i="33"/>
  <c r="O105" i="33"/>
  <c r="P97" i="33"/>
  <c r="Q97" i="33"/>
  <c r="O97" i="33"/>
  <c r="P89" i="33"/>
  <c r="Q89" i="33"/>
  <c r="O89" i="33"/>
  <c r="O81" i="33"/>
  <c r="P81" i="33"/>
  <c r="Q81" i="33"/>
  <c r="P73" i="33"/>
  <c r="Q73" i="33"/>
  <c r="O73" i="33"/>
  <c r="P65" i="33"/>
  <c r="Q65" i="33"/>
  <c r="O65" i="33"/>
  <c r="P57" i="33"/>
  <c r="Q57" i="33"/>
  <c r="O57" i="33"/>
  <c r="P49" i="33"/>
  <c r="Q49" i="33"/>
  <c r="O49" i="33"/>
  <c r="O41" i="33"/>
  <c r="P41" i="33"/>
  <c r="Q41" i="33"/>
  <c r="P33" i="33"/>
  <c r="Q33" i="33"/>
  <c r="O33" i="33"/>
  <c r="P25" i="33"/>
  <c r="Q25" i="33"/>
  <c r="O25" i="33"/>
  <c r="P17" i="33"/>
  <c r="Q17" i="33"/>
  <c r="O17" i="33"/>
  <c r="O10" i="33"/>
  <c r="P10" i="33"/>
  <c r="Q10" i="33"/>
  <c r="O488" i="33"/>
  <c r="P488" i="33"/>
  <c r="Q488" i="33"/>
  <c r="O416" i="33"/>
  <c r="P416" i="33"/>
  <c r="Q416" i="33"/>
  <c r="O384" i="33"/>
  <c r="P384" i="33"/>
  <c r="Q384" i="33"/>
  <c r="O288" i="33"/>
  <c r="P288" i="33"/>
  <c r="Q288" i="33"/>
  <c r="O256" i="33"/>
  <c r="P256" i="33"/>
  <c r="Q256" i="33"/>
  <c r="O56" i="33"/>
  <c r="P56" i="33"/>
  <c r="Q56" i="33"/>
  <c r="O506" i="33"/>
  <c r="P506" i="33"/>
  <c r="Q506" i="33"/>
  <c r="O498" i="33"/>
  <c r="P498" i="33"/>
  <c r="Q498" i="33"/>
  <c r="O490" i="33"/>
  <c r="P490" i="33"/>
  <c r="Q490" i="33"/>
  <c r="O482" i="33"/>
  <c r="P482" i="33"/>
  <c r="Q482" i="33"/>
  <c r="O474" i="33"/>
  <c r="P474" i="33"/>
  <c r="Q474" i="33"/>
  <c r="O466" i="33"/>
  <c r="P466" i="33"/>
  <c r="Q466" i="33"/>
  <c r="O458" i="33"/>
  <c r="P458" i="33"/>
  <c r="Q458" i="33"/>
  <c r="O450" i="33"/>
  <c r="P450" i="33"/>
  <c r="Q450" i="33"/>
  <c r="O442" i="33"/>
  <c r="P442" i="33"/>
  <c r="Q442" i="33"/>
  <c r="O434" i="33"/>
  <c r="P434" i="33"/>
  <c r="Q434" i="33"/>
  <c r="O426" i="33"/>
  <c r="P426" i="33"/>
  <c r="Q426" i="33"/>
  <c r="O418" i="33"/>
  <c r="P418" i="33"/>
  <c r="Q418" i="33"/>
  <c r="O410" i="33"/>
  <c r="P410" i="33"/>
  <c r="Q410" i="33"/>
  <c r="O402" i="33"/>
  <c r="P402" i="33"/>
  <c r="Q402" i="33"/>
  <c r="O394" i="33"/>
  <c r="P394" i="33"/>
  <c r="Q394" i="33"/>
  <c r="O386" i="33"/>
  <c r="P386" i="33"/>
  <c r="Q386" i="33"/>
  <c r="O378" i="33"/>
  <c r="P378" i="33"/>
  <c r="Q378" i="33"/>
  <c r="O370" i="33"/>
  <c r="P370" i="33"/>
  <c r="Q370" i="33"/>
  <c r="O362" i="33"/>
  <c r="P362" i="33"/>
  <c r="Q362" i="33"/>
  <c r="O354" i="33"/>
  <c r="P354" i="33"/>
  <c r="Q354" i="33"/>
  <c r="O346" i="33"/>
  <c r="P346" i="33"/>
  <c r="Q346" i="33"/>
  <c r="O338" i="33"/>
  <c r="P338" i="33"/>
  <c r="Q338" i="33"/>
  <c r="O330" i="33"/>
  <c r="P330" i="33"/>
  <c r="Q330" i="33"/>
  <c r="O322" i="33"/>
  <c r="P322" i="33"/>
  <c r="Q322" i="33"/>
  <c r="O314" i="33"/>
  <c r="P314" i="33"/>
  <c r="Q314" i="33"/>
  <c r="O306" i="33"/>
  <c r="P306" i="33"/>
  <c r="Q306" i="33"/>
  <c r="O298" i="33"/>
  <c r="P298" i="33"/>
  <c r="Q298" i="33"/>
  <c r="O290" i="33"/>
  <c r="P290" i="33"/>
  <c r="Q290" i="33"/>
  <c r="O282" i="33"/>
  <c r="P282" i="33"/>
  <c r="Q282" i="33"/>
  <c r="O274" i="33"/>
  <c r="P274" i="33"/>
  <c r="Q274" i="33"/>
  <c r="O266" i="33"/>
  <c r="P266" i="33"/>
  <c r="Q266" i="33"/>
  <c r="O258" i="33"/>
  <c r="P258" i="33"/>
  <c r="Q258" i="33"/>
  <c r="P250" i="33"/>
  <c r="Q250" i="33"/>
  <c r="O250" i="33"/>
  <c r="O242" i="33"/>
  <c r="P242" i="33"/>
  <c r="Q242" i="33"/>
  <c r="O234" i="33"/>
  <c r="P234" i="33"/>
  <c r="Q234" i="33"/>
  <c r="P226" i="33"/>
  <c r="Q226" i="33"/>
  <c r="O226" i="33"/>
  <c r="O218" i="33"/>
  <c r="P218" i="33"/>
  <c r="Q218" i="33"/>
  <c r="O210" i="33"/>
  <c r="P210" i="33"/>
  <c r="Q210" i="33"/>
  <c r="O202" i="33"/>
  <c r="P202" i="33"/>
  <c r="Q202" i="33"/>
  <c r="O194" i="33"/>
  <c r="P194" i="33"/>
  <c r="Q194" i="33"/>
  <c r="O186" i="33"/>
  <c r="P186" i="33"/>
  <c r="Q186" i="33"/>
  <c r="O178" i="33"/>
  <c r="P178" i="33"/>
  <c r="Q178" i="33"/>
  <c r="O170" i="33"/>
  <c r="P170" i="33"/>
  <c r="Q170" i="33"/>
  <c r="O162" i="33"/>
  <c r="P162" i="33"/>
  <c r="Q162" i="33"/>
  <c r="O154" i="33"/>
  <c r="P154" i="33"/>
  <c r="Q154" i="33"/>
  <c r="O146" i="33"/>
  <c r="P146" i="33"/>
  <c r="Q146" i="33"/>
  <c r="O138" i="33"/>
  <c r="P138" i="33"/>
  <c r="Q138" i="33"/>
  <c r="O130" i="33"/>
  <c r="P130" i="33"/>
  <c r="Q130" i="33"/>
  <c r="O122" i="33"/>
  <c r="P122" i="33"/>
  <c r="Q122" i="33"/>
  <c r="P114" i="33"/>
  <c r="Q114" i="33"/>
  <c r="O114" i="33"/>
  <c r="O106" i="33"/>
  <c r="P106" i="33"/>
  <c r="Q106" i="33"/>
  <c r="O98" i="33"/>
  <c r="P98" i="33"/>
  <c r="Q98" i="33"/>
  <c r="O90" i="33"/>
  <c r="P90" i="33"/>
  <c r="Q90" i="33"/>
  <c r="O82" i="33"/>
  <c r="P82" i="33"/>
  <c r="Q82" i="33"/>
  <c r="O74" i="33"/>
  <c r="P74" i="33"/>
  <c r="Q74" i="33"/>
  <c r="O66" i="33"/>
  <c r="P66" i="33"/>
  <c r="Q66" i="33"/>
  <c r="O58" i="33"/>
  <c r="P58" i="33"/>
  <c r="Q58" i="33"/>
  <c r="O50" i="33"/>
  <c r="P50" i="33"/>
  <c r="Q50" i="33"/>
  <c r="O42" i="33"/>
  <c r="P42" i="33"/>
  <c r="Q42" i="33"/>
  <c r="O34" i="33"/>
  <c r="P34" i="33"/>
  <c r="Q34" i="33"/>
  <c r="O26" i="33"/>
  <c r="P26" i="33"/>
  <c r="Q26" i="33"/>
  <c r="O18" i="33"/>
  <c r="P18" i="33"/>
  <c r="Q18" i="33"/>
  <c r="O11" i="33"/>
  <c r="P11" i="33"/>
  <c r="Q11" i="33"/>
  <c r="P392" i="33"/>
  <c r="Q392" i="33"/>
  <c r="O392" i="33"/>
  <c r="O304" i="33"/>
  <c r="P304" i="33"/>
  <c r="Q304" i="33"/>
  <c r="O240" i="33"/>
  <c r="P240" i="33"/>
  <c r="Q240" i="33"/>
  <c r="O144" i="33"/>
  <c r="P144" i="33"/>
  <c r="Q144" i="33"/>
  <c r="P491" i="33"/>
  <c r="Q491" i="33"/>
  <c r="O491" i="33"/>
  <c r="P483" i="33"/>
  <c r="Q483" i="33"/>
  <c r="O483" i="33"/>
  <c r="P475" i="33"/>
  <c r="Q475" i="33"/>
  <c r="O475" i="33"/>
  <c r="P467" i="33"/>
  <c r="Q467" i="33"/>
  <c r="O467" i="33"/>
  <c r="P459" i="33"/>
  <c r="Q459" i="33"/>
  <c r="O459" i="33"/>
  <c r="P451" i="33"/>
  <c r="Q451" i="33"/>
  <c r="O451" i="33"/>
  <c r="P443" i="33"/>
  <c r="Q443" i="33"/>
  <c r="O443" i="33"/>
  <c r="P435" i="33"/>
  <c r="Q435" i="33"/>
  <c r="O435" i="33"/>
  <c r="P427" i="33"/>
  <c r="Q427" i="33"/>
  <c r="O427" i="33"/>
  <c r="P419" i="33"/>
  <c r="Q419" i="33"/>
  <c r="O419" i="33"/>
  <c r="P411" i="33"/>
  <c r="Q411" i="33"/>
  <c r="O411" i="33"/>
  <c r="O403" i="33"/>
  <c r="P403" i="33"/>
  <c r="Q403" i="33"/>
  <c r="O395" i="33"/>
  <c r="P395" i="33"/>
  <c r="Q395" i="33"/>
  <c r="O387" i="33"/>
  <c r="P387" i="33"/>
  <c r="Q387" i="33"/>
  <c r="O379" i="33"/>
  <c r="P379" i="33"/>
  <c r="Q379" i="33"/>
  <c r="O371" i="33"/>
  <c r="P371" i="33"/>
  <c r="Q371" i="33"/>
  <c r="O363" i="33"/>
  <c r="P363" i="33"/>
  <c r="Q363" i="33"/>
  <c r="O355" i="33"/>
  <c r="P355" i="33"/>
  <c r="Q355" i="33"/>
  <c r="O347" i="33"/>
  <c r="P347" i="33"/>
  <c r="Q347" i="33"/>
  <c r="P339" i="33"/>
  <c r="Q339" i="33"/>
  <c r="O339" i="33"/>
  <c r="P331" i="33"/>
  <c r="Q331" i="33"/>
  <c r="O331" i="33"/>
  <c r="P323" i="33"/>
  <c r="Q323" i="33"/>
  <c r="O323" i="33"/>
  <c r="P315" i="33"/>
  <c r="Q315" i="33"/>
  <c r="O315" i="33"/>
  <c r="P307" i="33"/>
  <c r="Q307" i="33"/>
  <c r="O307" i="33"/>
  <c r="P299" i="33"/>
  <c r="Q299" i="33"/>
  <c r="O299" i="33"/>
  <c r="P291" i="33"/>
  <c r="Q291" i="33"/>
  <c r="O291" i="33"/>
  <c r="P283" i="33"/>
  <c r="Q283" i="33"/>
  <c r="O283" i="33"/>
  <c r="P275" i="33"/>
  <c r="Q275" i="33"/>
  <c r="O275" i="33"/>
  <c r="P267" i="33"/>
  <c r="Q267" i="33"/>
  <c r="O267" i="33"/>
  <c r="P259" i="33"/>
  <c r="Q259" i="33"/>
  <c r="O259" i="33"/>
  <c r="P251" i="33"/>
  <c r="Q251" i="33"/>
  <c r="O251" i="33"/>
  <c r="P243" i="33"/>
  <c r="Q243" i="33"/>
  <c r="O243" i="33"/>
  <c r="P235" i="33"/>
  <c r="Q235" i="33"/>
  <c r="O235" i="33"/>
  <c r="P227" i="33"/>
  <c r="Q227" i="33"/>
  <c r="O227" i="33"/>
  <c r="P219" i="33"/>
  <c r="Q219" i="33"/>
  <c r="O219" i="33"/>
  <c r="P211" i="33"/>
  <c r="Q211" i="33"/>
  <c r="O211" i="33"/>
  <c r="P203" i="33"/>
  <c r="Q203" i="33"/>
  <c r="O203" i="33"/>
  <c r="P195" i="33"/>
  <c r="Q195" i="33"/>
  <c r="O195" i="33"/>
  <c r="P187" i="33"/>
  <c r="Q187" i="33"/>
  <c r="O187" i="33"/>
  <c r="P179" i="33"/>
  <c r="Q179" i="33"/>
  <c r="O179" i="33"/>
  <c r="O171" i="33"/>
  <c r="P171" i="33"/>
  <c r="Q171" i="33"/>
  <c r="P163" i="33"/>
  <c r="Q163" i="33"/>
  <c r="O163" i="33"/>
  <c r="O155" i="33"/>
  <c r="P155" i="33"/>
  <c r="Q155" i="33"/>
  <c r="P147" i="33"/>
  <c r="Q147" i="33"/>
  <c r="O147" i="33"/>
  <c r="O139" i="33"/>
  <c r="P139" i="33"/>
  <c r="Q139" i="33"/>
  <c r="P131" i="33"/>
  <c r="Q131" i="33"/>
  <c r="O131" i="33"/>
  <c r="O123" i="33"/>
  <c r="P123" i="33"/>
  <c r="Q123" i="33"/>
  <c r="P115" i="33"/>
  <c r="Q115" i="33"/>
  <c r="O115" i="33"/>
  <c r="O107" i="33"/>
  <c r="P107" i="33"/>
  <c r="Q107" i="33"/>
  <c r="O99" i="33"/>
  <c r="P99" i="33"/>
  <c r="Q99" i="33"/>
  <c r="O91" i="33"/>
  <c r="P91" i="33"/>
  <c r="Q91" i="33"/>
  <c r="O83" i="33"/>
  <c r="P83" i="33"/>
  <c r="Q83" i="33"/>
  <c r="O75" i="33"/>
  <c r="P75" i="33"/>
  <c r="Q75" i="33"/>
  <c r="O67" i="33"/>
  <c r="P67" i="33"/>
  <c r="Q67" i="33"/>
  <c r="O59" i="33"/>
  <c r="P59" i="33"/>
  <c r="Q59" i="33"/>
  <c r="O51" i="33"/>
  <c r="P51" i="33"/>
  <c r="Q51" i="33"/>
  <c r="O43" i="33"/>
  <c r="P43" i="33"/>
  <c r="Q43" i="33"/>
  <c r="O35" i="33"/>
  <c r="P35" i="33"/>
  <c r="Q35" i="33"/>
  <c r="O27" i="33"/>
  <c r="P27" i="33"/>
  <c r="Q27" i="33"/>
  <c r="O19" i="33"/>
  <c r="P19" i="33"/>
  <c r="Q19" i="33"/>
  <c r="O12" i="33"/>
  <c r="P12" i="33"/>
  <c r="Q12" i="33"/>
  <c r="O456" i="33"/>
  <c r="P456" i="33"/>
  <c r="Q456" i="33"/>
  <c r="O336" i="33"/>
  <c r="P336" i="33"/>
  <c r="Q336" i="33"/>
  <c r="O264" i="33"/>
  <c r="P264" i="33"/>
  <c r="Q264" i="33"/>
  <c r="O232" i="33"/>
  <c r="P232" i="33"/>
  <c r="Q232" i="33"/>
  <c r="O208" i="33"/>
  <c r="P208" i="33"/>
  <c r="Q208" i="33"/>
  <c r="O176" i="33"/>
  <c r="P176" i="33"/>
  <c r="Q176" i="33"/>
  <c r="O128" i="33"/>
  <c r="P128" i="33"/>
  <c r="Q128" i="33"/>
  <c r="O32" i="33"/>
  <c r="P32" i="33"/>
  <c r="Q32" i="33"/>
  <c r="O9" i="33"/>
  <c r="P9" i="33"/>
  <c r="Q9" i="33"/>
  <c r="O500" i="33"/>
  <c r="P500" i="33"/>
  <c r="Q500" i="33"/>
  <c r="O492" i="33"/>
  <c r="P492" i="33"/>
  <c r="Q492" i="33"/>
  <c r="O484" i="33"/>
  <c r="P484" i="33"/>
  <c r="Q484" i="33"/>
  <c r="O476" i="33"/>
  <c r="P476" i="33"/>
  <c r="Q476" i="33"/>
  <c r="O468" i="33"/>
  <c r="P468" i="33"/>
  <c r="Q468" i="33"/>
  <c r="O460" i="33"/>
  <c r="P460" i="33"/>
  <c r="Q460" i="33"/>
  <c r="O452" i="33"/>
  <c r="P452" i="33"/>
  <c r="Q452" i="33"/>
  <c r="O444" i="33"/>
  <c r="P444" i="33"/>
  <c r="Q444" i="33"/>
  <c r="O436" i="33"/>
  <c r="P436" i="33"/>
  <c r="Q436" i="33"/>
  <c r="O428" i="33"/>
  <c r="P428" i="33"/>
  <c r="Q428" i="33"/>
  <c r="O420" i="33"/>
  <c r="P420" i="33"/>
  <c r="Q420" i="33"/>
  <c r="O412" i="33"/>
  <c r="P412" i="33"/>
  <c r="Q412" i="33"/>
  <c r="P404" i="33"/>
  <c r="Q404" i="33"/>
  <c r="O404" i="33"/>
  <c r="P396" i="33"/>
  <c r="Q396" i="33"/>
  <c r="O396" i="33"/>
  <c r="O388" i="33"/>
  <c r="P388" i="33"/>
  <c r="Q388" i="33"/>
  <c r="P380" i="33"/>
  <c r="Q380" i="33"/>
  <c r="O380" i="33"/>
  <c r="P372" i="33"/>
  <c r="Q372" i="33"/>
  <c r="O372" i="33"/>
  <c r="O364" i="33"/>
  <c r="P364" i="33"/>
  <c r="Q364" i="33"/>
  <c r="O356" i="33"/>
  <c r="P356" i="33"/>
  <c r="Q356" i="33"/>
  <c r="P348" i="33"/>
  <c r="Q348" i="33"/>
  <c r="O348" i="33"/>
  <c r="P340" i="33"/>
  <c r="Q340" i="33"/>
  <c r="O340" i="33"/>
  <c r="P332" i="33"/>
  <c r="Q332" i="33"/>
  <c r="O332" i="33"/>
  <c r="P324" i="33"/>
  <c r="Q324" i="33"/>
  <c r="O324" i="33"/>
  <c r="P316" i="33"/>
  <c r="Q316" i="33"/>
  <c r="O316" i="33"/>
  <c r="O308" i="33"/>
  <c r="P308" i="33"/>
  <c r="Q308" i="33"/>
  <c r="O300" i="33"/>
  <c r="P300" i="33"/>
  <c r="Q300" i="33"/>
  <c r="O292" i="33"/>
  <c r="P292" i="33"/>
  <c r="Q292" i="33"/>
  <c r="O284" i="33"/>
  <c r="P284" i="33"/>
  <c r="Q284" i="33"/>
  <c r="O276" i="33"/>
  <c r="P276" i="33"/>
  <c r="Q276" i="33"/>
  <c r="O268" i="33"/>
  <c r="P268" i="33"/>
  <c r="Q268" i="33"/>
  <c r="O260" i="33"/>
  <c r="P260" i="33"/>
  <c r="Q260" i="33"/>
  <c r="P252" i="33"/>
  <c r="Q252" i="33"/>
  <c r="O252" i="33"/>
  <c r="O244" i="33"/>
  <c r="P244" i="33"/>
  <c r="Q244" i="33"/>
  <c r="O236" i="33"/>
  <c r="P236" i="33"/>
  <c r="Q236" i="33"/>
  <c r="O228" i="33"/>
  <c r="P228" i="33"/>
  <c r="Q228" i="33"/>
  <c r="O220" i="33"/>
  <c r="P220" i="33"/>
  <c r="Q220" i="33"/>
  <c r="O212" i="33"/>
  <c r="P212" i="33"/>
  <c r="Q212" i="33"/>
  <c r="O204" i="33"/>
  <c r="P204" i="33"/>
  <c r="Q204" i="33"/>
  <c r="O196" i="33"/>
  <c r="P196" i="33"/>
  <c r="Q196" i="33"/>
  <c r="O188" i="33"/>
  <c r="P188" i="33"/>
  <c r="Q188" i="33"/>
  <c r="O180" i="33"/>
  <c r="P180" i="33"/>
  <c r="Q180" i="33"/>
  <c r="O172" i="33"/>
  <c r="P172" i="33"/>
  <c r="Q172" i="33"/>
  <c r="O164" i="33"/>
  <c r="P164" i="33"/>
  <c r="Q164" i="33"/>
  <c r="O156" i="33"/>
  <c r="P156" i="33"/>
  <c r="Q156" i="33"/>
  <c r="O148" i="33"/>
  <c r="P148" i="33"/>
  <c r="Q148" i="33"/>
  <c r="O140" i="33"/>
  <c r="P140" i="33"/>
  <c r="Q140" i="33"/>
  <c r="O132" i="33"/>
  <c r="P132" i="33"/>
  <c r="Q132" i="33"/>
  <c r="O124" i="33"/>
  <c r="P124" i="33"/>
  <c r="Q124" i="33"/>
  <c r="O116" i="33"/>
  <c r="P116" i="33"/>
  <c r="Q116" i="33"/>
  <c r="O108" i="33"/>
  <c r="P108" i="33"/>
  <c r="Q108" i="33"/>
  <c r="O100" i="33"/>
  <c r="P100" i="33"/>
  <c r="Q100" i="33"/>
  <c r="O92" i="33"/>
  <c r="P92" i="33"/>
  <c r="Q92" i="33"/>
  <c r="O84" i="33"/>
  <c r="P84" i="33"/>
  <c r="Q84" i="33"/>
  <c r="O76" i="33"/>
  <c r="P76" i="33"/>
  <c r="Q76" i="33"/>
  <c r="O68" i="33"/>
  <c r="P68" i="33"/>
  <c r="Q68" i="33"/>
  <c r="O60" i="33"/>
  <c r="P60" i="33"/>
  <c r="Q60" i="33"/>
  <c r="O52" i="33"/>
  <c r="P52" i="33"/>
  <c r="Q52" i="33"/>
  <c r="O44" i="33"/>
  <c r="P44" i="33"/>
  <c r="Q44" i="33"/>
  <c r="O36" i="33"/>
  <c r="P36" i="33"/>
  <c r="Q36" i="33"/>
  <c r="O28" i="33"/>
  <c r="P28" i="33"/>
  <c r="Q28" i="33"/>
  <c r="O20" i="33"/>
  <c r="P20" i="33"/>
  <c r="Q20" i="33"/>
  <c r="O13" i="33"/>
  <c r="P13" i="33"/>
  <c r="Q13" i="33"/>
  <c r="O496" i="33"/>
  <c r="P496" i="33"/>
  <c r="Q496" i="33"/>
  <c r="O472" i="33"/>
  <c r="P472" i="33"/>
  <c r="Q472" i="33"/>
  <c r="O448" i="33"/>
  <c r="P448" i="33"/>
  <c r="Q448" i="33"/>
  <c r="O432" i="33"/>
  <c r="P432" i="33"/>
  <c r="Q432" i="33"/>
  <c r="O360" i="33"/>
  <c r="P360" i="33"/>
  <c r="Q360" i="33"/>
  <c r="O328" i="33"/>
  <c r="P328" i="33"/>
  <c r="Q328" i="33"/>
  <c r="O272" i="33"/>
  <c r="P272" i="33"/>
  <c r="Q272" i="33"/>
  <c r="O184" i="33"/>
  <c r="P184" i="33"/>
  <c r="Q184" i="33"/>
  <c r="O160" i="33"/>
  <c r="P160" i="33"/>
  <c r="Q160" i="33"/>
  <c r="O80" i="33"/>
  <c r="P80" i="33"/>
  <c r="Q80" i="33"/>
  <c r="O72" i="33"/>
  <c r="P72" i="33"/>
  <c r="Q72" i="33"/>
  <c r="O501" i="33"/>
  <c r="P501" i="33"/>
  <c r="Q501" i="33"/>
  <c r="O493" i="33"/>
  <c r="P493" i="33"/>
  <c r="Q493" i="33"/>
  <c r="O485" i="33"/>
  <c r="P485" i="33"/>
  <c r="Q485" i="33"/>
  <c r="O477" i="33"/>
  <c r="P477" i="33"/>
  <c r="Q477" i="33"/>
  <c r="O469" i="33"/>
  <c r="P469" i="33"/>
  <c r="Q469" i="33"/>
  <c r="O461" i="33"/>
  <c r="P461" i="33"/>
  <c r="Q461" i="33"/>
  <c r="O453" i="33"/>
  <c r="P453" i="33"/>
  <c r="Q453" i="33"/>
  <c r="O445" i="33"/>
  <c r="P445" i="33"/>
  <c r="Q445" i="33"/>
  <c r="O437" i="33"/>
  <c r="P437" i="33"/>
  <c r="Q437" i="33"/>
  <c r="O429" i="33"/>
  <c r="P429" i="33"/>
  <c r="Q429" i="33"/>
  <c r="O421" i="33"/>
  <c r="P421" i="33"/>
  <c r="Q421" i="33"/>
  <c r="O413" i="33"/>
  <c r="P413" i="33"/>
  <c r="Q413" i="33"/>
  <c r="P405" i="33"/>
  <c r="Q405" i="33"/>
  <c r="O405" i="33"/>
  <c r="P397" i="33"/>
  <c r="Q397" i="33"/>
  <c r="O397" i="33"/>
  <c r="O389" i="33"/>
  <c r="P389" i="33"/>
  <c r="Q389" i="33"/>
  <c r="O381" i="33"/>
  <c r="P381" i="33"/>
  <c r="Q381" i="33"/>
  <c r="O373" i="33"/>
  <c r="P373" i="33"/>
  <c r="Q373" i="33"/>
  <c r="P365" i="33"/>
  <c r="Q365" i="33"/>
  <c r="O365" i="33"/>
  <c r="P357" i="33"/>
  <c r="Q357" i="33"/>
  <c r="O357" i="33"/>
  <c r="P349" i="33"/>
  <c r="Q349" i="33"/>
  <c r="O349" i="33"/>
  <c r="O341" i="33"/>
  <c r="P341" i="33"/>
  <c r="Q341" i="33"/>
  <c r="O333" i="33"/>
  <c r="P333" i="33"/>
  <c r="Q333" i="33"/>
  <c r="O325" i="33"/>
  <c r="P325" i="33"/>
  <c r="Q325" i="33"/>
  <c r="O317" i="33"/>
  <c r="P317" i="33"/>
  <c r="Q317" i="33"/>
  <c r="O309" i="33"/>
  <c r="P309" i="33"/>
  <c r="Q309" i="33"/>
  <c r="O301" i="33"/>
  <c r="P301" i="33"/>
  <c r="Q301" i="33"/>
  <c r="O293" i="33"/>
  <c r="P293" i="33"/>
  <c r="Q293" i="33"/>
  <c r="O285" i="33"/>
  <c r="P285" i="33"/>
  <c r="Q285" i="33"/>
  <c r="O277" i="33"/>
  <c r="P277" i="33"/>
  <c r="Q277" i="33"/>
  <c r="O269" i="33"/>
  <c r="P269" i="33"/>
  <c r="Q269" i="33"/>
  <c r="O261" i="33"/>
  <c r="P261" i="33"/>
  <c r="Q261" i="33"/>
  <c r="O253" i="33"/>
  <c r="P253" i="33"/>
  <c r="Q253" i="33"/>
  <c r="O245" i="33"/>
  <c r="P245" i="33"/>
  <c r="Q245" i="33"/>
  <c r="O237" i="33"/>
  <c r="P237" i="33"/>
  <c r="Q237" i="33"/>
  <c r="O229" i="33"/>
  <c r="P229" i="33"/>
  <c r="Q229" i="33"/>
  <c r="O221" i="33"/>
  <c r="P221" i="33"/>
  <c r="Q221" i="33"/>
  <c r="O213" i="33"/>
  <c r="P213" i="33"/>
  <c r="Q213" i="33"/>
  <c r="O205" i="33"/>
  <c r="P205" i="33"/>
  <c r="Q205" i="33"/>
  <c r="O197" i="33"/>
  <c r="P197" i="33"/>
  <c r="Q197" i="33"/>
  <c r="O189" i="33"/>
  <c r="P189" i="33"/>
  <c r="Q189" i="33"/>
  <c r="O181" i="33"/>
  <c r="P181" i="33"/>
  <c r="Q181" i="33"/>
  <c r="O173" i="33"/>
  <c r="P173" i="33"/>
  <c r="Q173" i="33"/>
  <c r="O165" i="33"/>
  <c r="P165" i="33"/>
  <c r="Q165" i="33"/>
  <c r="O157" i="33"/>
  <c r="P157" i="33"/>
  <c r="Q157" i="33"/>
  <c r="O149" i="33"/>
  <c r="P149" i="33"/>
  <c r="Q149" i="33"/>
  <c r="O141" i="33"/>
  <c r="P141" i="33"/>
  <c r="Q141" i="33"/>
  <c r="O133" i="33"/>
  <c r="P133" i="33"/>
  <c r="Q133" i="33"/>
  <c r="O125" i="33"/>
  <c r="P125" i="33"/>
  <c r="Q125" i="33"/>
  <c r="O117" i="33"/>
  <c r="P117" i="33"/>
  <c r="Q117" i="33"/>
  <c r="O109" i="33"/>
  <c r="P109" i="33"/>
  <c r="Q109" i="33"/>
  <c r="O101" i="33"/>
  <c r="P101" i="33"/>
  <c r="Q101" i="33"/>
  <c r="O93" i="33"/>
  <c r="P93" i="33"/>
  <c r="Q93" i="33"/>
  <c r="O85" i="33"/>
  <c r="P85" i="33"/>
  <c r="Q85" i="33"/>
  <c r="O77" i="33"/>
  <c r="P77" i="33"/>
  <c r="Q77" i="33"/>
  <c r="O69" i="33"/>
  <c r="P69" i="33"/>
  <c r="Q69" i="33"/>
  <c r="O61" i="33"/>
  <c r="P61" i="33"/>
  <c r="Q61" i="33"/>
  <c r="O53" i="33"/>
  <c r="P53" i="33"/>
  <c r="Q53" i="33"/>
  <c r="O45" i="33"/>
  <c r="P45" i="33"/>
  <c r="Q45" i="33"/>
  <c r="O37" i="33"/>
  <c r="P37" i="33"/>
  <c r="Q37" i="33"/>
  <c r="O29" i="33"/>
  <c r="P29" i="33"/>
  <c r="Q29" i="33"/>
  <c r="O21" i="33"/>
  <c r="P21" i="33"/>
  <c r="Q21" i="33"/>
  <c r="O14" i="33"/>
  <c r="P14" i="33"/>
  <c r="Q14" i="33"/>
  <c r="O424" i="33"/>
  <c r="P424" i="33"/>
  <c r="Q424" i="33"/>
  <c r="O400" i="33"/>
  <c r="P400" i="33"/>
  <c r="Q400" i="33"/>
  <c r="O368" i="33"/>
  <c r="P368" i="33"/>
  <c r="Q368" i="33"/>
  <c r="O312" i="33"/>
  <c r="P312" i="33"/>
  <c r="Q312" i="33"/>
  <c r="O192" i="33"/>
  <c r="P192" i="33"/>
  <c r="Q192" i="33"/>
  <c r="O112" i="33"/>
  <c r="P112" i="33"/>
  <c r="Q112" i="33"/>
  <c r="P96" i="33"/>
  <c r="Q96" i="33"/>
  <c r="O96" i="33"/>
  <c r="P88" i="33"/>
  <c r="Q88" i="33"/>
  <c r="O88" i="33"/>
  <c r="O40" i="33"/>
  <c r="P40" i="33"/>
  <c r="Q40" i="33"/>
  <c r="P499" i="33"/>
  <c r="Q499" i="33"/>
  <c r="O499" i="33"/>
  <c r="O502" i="33"/>
  <c r="P502" i="33"/>
  <c r="Q502" i="33"/>
  <c r="O494" i="33"/>
  <c r="P494" i="33"/>
  <c r="Q494" i="33"/>
  <c r="O486" i="33"/>
  <c r="P486" i="33"/>
  <c r="Q486" i="33"/>
  <c r="O478" i="33"/>
  <c r="P478" i="33"/>
  <c r="Q478" i="33"/>
  <c r="O470" i="33"/>
  <c r="P470" i="33"/>
  <c r="Q470" i="33"/>
  <c r="O462" i="33"/>
  <c r="P462" i="33"/>
  <c r="Q462" i="33"/>
  <c r="O454" i="33"/>
  <c r="P454" i="33"/>
  <c r="Q454" i="33"/>
  <c r="O446" i="33"/>
  <c r="P446" i="33"/>
  <c r="Q446" i="33"/>
  <c r="O438" i="33"/>
  <c r="P438" i="33"/>
  <c r="Q438" i="33"/>
  <c r="O430" i="33"/>
  <c r="P430" i="33"/>
  <c r="Q430" i="33"/>
  <c r="O422" i="33"/>
  <c r="P422" i="33"/>
  <c r="Q422" i="33"/>
  <c r="O414" i="33"/>
  <c r="P414" i="33"/>
  <c r="Q414" i="33"/>
  <c r="O406" i="33"/>
  <c r="P406" i="33"/>
  <c r="Q406" i="33"/>
  <c r="O398" i="33"/>
  <c r="P398" i="33"/>
  <c r="Q398" i="33"/>
  <c r="O390" i="33"/>
  <c r="P390" i="33"/>
  <c r="Q390" i="33"/>
  <c r="P382" i="33"/>
  <c r="Q382" i="33"/>
  <c r="O382" i="33"/>
  <c r="O374" i="33"/>
  <c r="P374" i="33"/>
  <c r="Q374" i="33"/>
  <c r="P366" i="33"/>
  <c r="Q366" i="33"/>
  <c r="O366" i="33"/>
  <c r="O358" i="33"/>
  <c r="P358" i="33"/>
  <c r="Q358" i="33"/>
  <c r="O350" i="33"/>
  <c r="P350" i="33"/>
  <c r="Q350" i="33"/>
  <c r="O342" i="33"/>
  <c r="P342" i="33"/>
  <c r="Q342" i="33"/>
  <c r="O334" i="33"/>
  <c r="P334" i="33"/>
  <c r="Q334" i="33"/>
  <c r="O326" i="33"/>
  <c r="P326" i="33"/>
  <c r="Q326" i="33"/>
  <c r="P318" i="33"/>
  <c r="Q318" i="33"/>
  <c r="O318" i="33"/>
  <c r="O310" i="33"/>
  <c r="P310" i="33"/>
  <c r="Q310" i="33"/>
  <c r="O302" i="33"/>
  <c r="P302" i="33"/>
  <c r="Q302" i="33"/>
  <c r="O294" i="33"/>
  <c r="P294" i="33"/>
  <c r="Q294" i="33"/>
  <c r="O286" i="33"/>
  <c r="P286" i="33"/>
  <c r="Q286" i="33"/>
  <c r="O278" i="33"/>
  <c r="P278" i="33"/>
  <c r="Q278" i="33"/>
  <c r="O270" i="33"/>
  <c r="P270" i="33"/>
  <c r="Q270" i="33"/>
  <c r="O262" i="33"/>
  <c r="P262" i="33"/>
  <c r="Q262" i="33"/>
  <c r="O254" i="33"/>
  <c r="P254" i="33"/>
  <c r="Q254" i="33"/>
  <c r="O246" i="33"/>
  <c r="P246" i="33"/>
  <c r="Q246" i="33"/>
  <c r="O238" i="33"/>
  <c r="P238" i="33"/>
  <c r="Q238" i="33"/>
  <c r="O230" i="33"/>
  <c r="P230" i="33"/>
  <c r="Q230" i="33"/>
  <c r="O222" i="33"/>
  <c r="P222" i="33"/>
  <c r="Q222" i="33"/>
  <c r="O214" i="33"/>
  <c r="P214" i="33"/>
  <c r="Q214" i="33"/>
  <c r="O206" i="33"/>
  <c r="P206" i="33"/>
  <c r="Q206" i="33"/>
  <c r="P198" i="33"/>
  <c r="Q198" i="33"/>
  <c r="O198" i="33"/>
  <c r="O190" i="33"/>
  <c r="P190" i="33"/>
  <c r="Q190" i="33"/>
  <c r="P182" i="33"/>
  <c r="Q182" i="33"/>
  <c r="O182" i="33"/>
  <c r="O174" i="33"/>
  <c r="P174" i="33"/>
  <c r="Q174" i="33"/>
  <c r="O166" i="33"/>
  <c r="P166" i="33"/>
  <c r="Q166" i="33"/>
  <c r="O158" i="33"/>
  <c r="P158" i="33"/>
  <c r="Q158" i="33"/>
  <c r="O150" i="33"/>
  <c r="P150" i="33"/>
  <c r="Q150" i="33"/>
  <c r="O142" i="33"/>
  <c r="P142" i="33"/>
  <c r="Q142" i="33"/>
  <c r="O134" i="33"/>
  <c r="P134" i="33"/>
  <c r="Q134" i="33"/>
  <c r="O126" i="33"/>
  <c r="P126" i="33"/>
  <c r="Q126" i="33"/>
  <c r="O118" i="33"/>
  <c r="P118" i="33"/>
  <c r="Q118" i="33"/>
  <c r="O110" i="33"/>
  <c r="P110" i="33"/>
  <c r="Q110" i="33"/>
  <c r="O102" i="33"/>
  <c r="P102" i="33"/>
  <c r="Q102" i="33"/>
  <c r="O94" i="33"/>
  <c r="P94" i="33"/>
  <c r="Q94" i="33"/>
  <c r="O86" i="33"/>
  <c r="P86" i="33"/>
  <c r="Q86" i="33"/>
  <c r="O78" i="33"/>
  <c r="P78" i="33"/>
  <c r="Q78" i="33"/>
  <c r="O70" i="33"/>
  <c r="P70" i="33"/>
  <c r="Q70" i="33"/>
  <c r="P62" i="33"/>
  <c r="Q62" i="33"/>
  <c r="O62" i="33"/>
  <c r="O54" i="33"/>
  <c r="P54" i="33"/>
  <c r="Q54" i="33"/>
  <c r="O46" i="33"/>
  <c r="P46" i="33"/>
  <c r="Q46" i="33"/>
  <c r="O38" i="33"/>
  <c r="P38" i="33"/>
  <c r="Q38" i="33"/>
  <c r="O30" i="33"/>
  <c r="P30" i="33"/>
  <c r="Q30" i="33"/>
  <c r="O22" i="33"/>
  <c r="P22" i="33"/>
  <c r="Q22" i="33"/>
  <c r="O480" i="33"/>
  <c r="P480" i="33"/>
  <c r="Q480" i="33"/>
  <c r="O464" i="33"/>
  <c r="P464" i="33"/>
  <c r="Q464" i="33"/>
  <c r="O376" i="33"/>
  <c r="P376" i="33"/>
  <c r="Q376" i="33"/>
  <c r="O344" i="33"/>
  <c r="P344" i="33"/>
  <c r="Q344" i="33"/>
  <c r="O296" i="33"/>
  <c r="P296" i="33"/>
  <c r="Q296" i="33"/>
  <c r="O248" i="33"/>
  <c r="P248" i="33"/>
  <c r="Q248" i="33"/>
  <c r="O224" i="33"/>
  <c r="P224" i="33"/>
  <c r="Q224" i="33"/>
  <c r="O168" i="33"/>
  <c r="P168" i="33"/>
  <c r="Q168" i="33"/>
  <c r="O136" i="33"/>
  <c r="P136" i="33"/>
  <c r="Q136" i="33"/>
  <c r="O104" i="33"/>
  <c r="P104" i="33"/>
  <c r="Q104" i="33"/>
  <c r="O24" i="33"/>
  <c r="P24" i="33"/>
  <c r="Q24" i="33"/>
  <c r="P503" i="33"/>
  <c r="Q503" i="33"/>
  <c r="O503" i="33"/>
  <c r="P495" i="33"/>
  <c r="Q495" i="33"/>
  <c r="O495" i="33"/>
  <c r="P487" i="33"/>
  <c r="Q487" i="33"/>
  <c r="O487" i="33"/>
  <c r="P479" i="33"/>
  <c r="Q479" i="33"/>
  <c r="O479" i="33"/>
  <c r="P471" i="33"/>
  <c r="Q471" i="33"/>
  <c r="O471" i="33"/>
  <c r="P463" i="33"/>
  <c r="Q463" i="33"/>
  <c r="O463" i="33"/>
  <c r="P455" i="33"/>
  <c r="Q455" i="33"/>
  <c r="O455" i="33"/>
  <c r="P447" i="33"/>
  <c r="Q447" i="33"/>
  <c r="O447" i="33"/>
  <c r="P439" i="33"/>
  <c r="Q439" i="33"/>
  <c r="O439" i="33"/>
  <c r="P431" i="33"/>
  <c r="Q431" i="33"/>
  <c r="O431" i="33"/>
  <c r="P423" i="33"/>
  <c r="Q423" i="33"/>
  <c r="O423" i="33"/>
  <c r="P415" i="33"/>
  <c r="Q415" i="33"/>
  <c r="O415" i="33"/>
  <c r="P407" i="33"/>
  <c r="Q407" i="33"/>
  <c r="O407" i="33"/>
  <c r="O399" i="33"/>
  <c r="P399" i="33"/>
  <c r="Q399" i="33"/>
  <c r="O391" i="33"/>
  <c r="P391" i="33"/>
  <c r="Q391" i="33"/>
  <c r="P383" i="33"/>
  <c r="Q383" i="33"/>
  <c r="O383" i="33"/>
  <c r="O375" i="33"/>
  <c r="P375" i="33"/>
  <c r="Q375" i="33"/>
  <c r="O367" i="33"/>
  <c r="P367" i="33"/>
  <c r="Q367" i="33"/>
  <c r="P359" i="33"/>
  <c r="Q359" i="33"/>
  <c r="O359" i="33"/>
  <c r="O351" i="33"/>
  <c r="P351" i="33"/>
  <c r="Q351" i="33"/>
  <c r="O343" i="33"/>
  <c r="P343" i="33"/>
  <c r="Q343" i="33"/>
  <c r="O335" i="33"/>
  <c r="P335" i="33"/>
  <c r="Q335" i="33"/>
  <c r="O327" i="33"/>
  <c r="P327" i="33"/>
  <c r="Q327" i="33"/>
  <c r="O319" i="33"/>
  <c r="P319" i="33"/>
  <c r="Q319" i="33"/>
  <c r="O311" i="33"/>
  <c r="P311" i="33"/>
  <c r="Q311" i="33"/>
  <c r="O303" i="33"/>
  <c r="P303" i="33"/>
  <c r="Q303" i="33"/>
  <c r="O295" i="33"/>
  <c r="P295" i="33"/>
  <c r="Q295" i="33"/>
  <c r="O287" i="33"/>
  <c r="P287" i="33"/>
  <c r="Q287" i="33"/>
  <c r="O279" i="33"/>
  <c r="P279" i="33"/>
  <c r="Q279" i="33"/>
  <c r="O271" i="33"/>
  <c r="P271" i="33"/>
  <c r="Q271" i="33"/>
  <c r="O263" i="33"/>
  <c r="P263" i="33"/>
  <c r="Q263" i="33"/>
  <c r="O255" i="33"/>
  <c r="P255" i="33"/>
  <c r="Q255" i="33"/>
  <c r="O247" i="33"/>
  <c r="P247" i="33"/>
  <c r="Q247" i="33"/>
  <c r="O239" i="33"/>
  <c r="P239" i="33"/>
  <c r="Q239" i="33"/>
  <c r="P231" i="33"/>
  <c r="Q231" i="33"/>
  <c r="O231" i="33"/>
  <c r="O223" i="33"/>
  <c r="P223" i="33"/>
  <c r="Q223" i="33"/>
  <c r="O215" i="33"/>
  <c r="P215" i="33"/>
  <c r="Q215" i="33"/>
  <c r="P207" i="33"/>
  <c r="Q207" i="33"/>
  <c r="O207" i="33"/>
  <c r="O199" i="33"/>
  <c r="P199" i="33"/>
  <c r="Q199" i="33"/>
  <c r="O191" i="33"/>
  <c r="P191" i="33"/>
  <c r="Q191" i="33"/>
  <c r="O183" i="33"/>
  <c r="P183" i="33"/>
  <c r="Q183" i="33"/>
  <c r="P175" i="33"/>
  <c r="Q175" i="33"/>
  <c r="O175" i="33"/>
  <c r="P167" i="33"/>
  <c r="Q167" i="33"/>
  <c r="O167" i="33"/>
  <c r="P159" i="33"/>
  <c r="Q159" i="33"/>
  <c r="O159" i="33"/>
  <c r="P151" i="33"/>
  <c r="Q151" i="33"/>
  <c r="O151" i="33"/>
  <c r="P143" i="33"/>
  <c r="Q143" i="33"/>
  <c r="O143" i="33"/>
  <c r="O135" i="33"/>
  <c r="P135" i="33"/>
  <c r="Q135" i="33"/>
  <c r="P127" i="33"/>
  <c r="Q127" i="33"/>
  <c r="O127" i="33"/>
  <c r="P119" i="33"/>
  <c r="Q119" i="33"/>
  <c r="O119" i="33"/>
  <c r="O111" i="33"/>
  <c r="P111" i="33"/>
  <c r="Q111" i="33"/>
  <c r="O103" i="33"/>
  <c r="P103" i="33"/>
  <c r="Q103" i="33"/>
  <c r="O95" i="33"/>
  <c r="P95" i="33"/>
  <c r="Q95" i="33"/>
  <c r="P87" i="33"/>
  <c r="Q87" i="33"/>
  <c r="O87" i="33"/>
  <c r="O79" i="33"/>
  <c r="P79" i="33"/>
  <c r="Q79" i="33"/>
  <c r="P71" i="33"/>
  <c r="Q71" i="33"/>
  <c r="O71" i="33"/>
  <c r="P63" i="33"/>
  <c r="Q63" i="33"/>
  <c r="O63" i="33"/>
  <c r="P55" i="33"/>
  <c r="Q55" i="33"/>
  <c r="O55" i="33"/>
  <c r="P47" i="33"/>
  <c r="Q47" i="33"/>
  <c r="O47" i="33"/>
  <c r="P39" i="33"/>
  <c r="Q39" i="33"/>
  <c r="O39" i="33"/>
  <c r="P31" i="33"/>
  <c r="Q31" i="33"/>
  <c r="O31" i="33"/>
  <c r="P23" i="33"/>
  <c r="Q23" i="33"/>
  <c r="O23" i="33"/>
  <c r="P15" i="33"/>
  <c r="Q15" i="33"/>
  <c r="O15" i="33"/>
  <c r="O8" i="33"/>
  <c r="P8" i="33"/>
  <c r="Q8" i="33"/>
  <c r="O7" i="31"/>
  <c r="Q7" i="31"/>
  <c r="N7" i="31"/>
  <c r="I9" i="33"/>
  <c r="R7" i="31"/>
  <c r="Q6" i="31"/>
  <c r="Q507" i="31"/>
  <c r="B7" i="31"/>
  <c r="K506" i="33"/>
  <c r="J506" i="33"/>
  <c r="I506" i="33"/>
  <c r="K505" i="33"/>
  <c r="J505" i="33"/>
  <c r="I505" i="33"/>
  <c r="K504" i="33"/>
  <c r="J504" i="33"/>
  <c r="I504" i="33"/>
  <c r="K503" i="33"/>
  <c r="J503" i="33"/>
  <c r="I503" i="33"/>
  <c r="K502" i="33"/>
  <c r="J502" i="33"/>
  <c r="I502" i="33"/>
  <c r="K501" i="33"/>
  <c r="J501" i="33"/>
  <c r="I501" i="33"/>
  <c r="K500" i="33"/>
  <c r="J500" i="33"/>
  <c r="I500" i="33"/>
  <c r="K499" i="33"/>
  <c r="J499" i="33"/>
  <c r="I499" i="33"/>
  <c r="K498" i="33"/>
  <c r="J498" i="33"/>
  <c r="I498" i="33"/>
  <c r="K497" i="33"/>
  <c r="J497" i="33"/>
  <c r="I497" i="33"/>
  <c r="K496" i="33"/>
  <c r="J496" i="33"/>
  <c r="I496" i="33"/>
  <c r="K495" i="33"/>
  <c r="J495" i="33"/>
  <c r="I495" i="33"/>
  <c r="K494" i="33"/>
  <c r="J494" i="33"/>
  <c r="I494" i="33"/>
  <c r="K493" i="33"/>
  <c r="J493" i="33"/>
  <c r="I493" i="33"/>
  <c r="K492" i="33"/>
  <c r="J492" i="33"/>
  <c r="I492" i="33"/>
  <c r="K491" i="33"/>
  <c r="J491" i="33"/>
  <c r="I491" i="33"/>
  <c r="K490" i="33"/>
  <c r="J490" i="33"/>
  <c r="I490" i="33"/>
  <c r="K489" i="33"/>
  <c r="J489" i="33"/>
  <c r="I489" i="33"/>
  <c r="K488" i="33"/>
  <c r="J488" i="33"/>
  <c r="I488" i="33"/>
  <c r="K487" i="33"/>
  <c r="J487" i="33"/>
  <c r="I487" i="33"/>
  <c r="K486" i="33"/>
  <c r="J486" i="33"/>
  <c r="I486" i="33"/>
  <c r="K485" i="33"/>
  <c r="J485" i="33"/>
  <c r="I485" i="33"/>
  <c r="K484" i="33"/>
  <c r="J484" i="33"/>
  <c r="I484" i="33"/>
  <c r="K483" i="33"/>
  <c r="J483" i="33"/>
  <c r="I483" i="33"/>
  <c r="K482" i="33"/>
  <c r="J482" i="33"/>
  <c r="I482" i="33"/>
  <c r="K481" i="33"/>
  <c r="J481" i="33"/>
  <c r="I481" i="33"/>
  <c r="K480" i="33"/>
  <c r="J480" i="33"/>
  <c r="I480" i="33"/>
  <c r="K479" i="33"/>
  <c r="J479" i="33"/>
  <c r="I479" i="33"/>
  <c r="K478" i="33"/>
  <c r="J478" i="33"/>
  <c r="I478" i="33"/>
  <c r="K477" i="33"/>
  <c r="J477" i="33"/>
  <c r="I477" i="33"/>
  <c r="K476" i="33"/>
  <c r="J476" i="33"/>
  <c r="I476" i="33"/>
  <c r="K475" i="33"/>
  <c r="J475" i="33"/>
  <c r="I475" i="33"/>
  <c r="K474" i="33"/>
  <c r="J474" i="33"/>
  <c r="I474" i="33"/>
  <c r="K473" i="33"/>
  <c r="J473" i="33"/>
  <c r="I473" i="33"/>
  <c r="K472" i="33"/>
  <c r="J472" i="33"/>
  <c r="I472" i="33"/>
  <c r="K471" i="33"/>
  <c r="J471" i="33"/>
  <c r="I471" i="33"/>
  <c r="K470" i="33"/>
  <c r="J470" i="33"/>
  <c r="I470" i="33"/>
  <c r="K469" i="33"/>
  <c r="J469" i="33"/>
  <c r="I469" i="33"/>
  <c r="K468" i="33"/>
  <c r="J468" i="33"/>
  <c r="I468" i="33"/>
  <c r="K467" i="33"/>
  <c r="J467" i="33"/>
  <c r="I467" i="33"/>
  <c r="K466" i="33"/>
  <c r="J466" i="33"/>
  <c r="I466" i="33"/>
  <c r="K465" i="33"/>
  <c r="J465" i="33"/>
  <c r="I465" i="33"/>
  <c r="K464" i="33"/>
  <c r="J464" i="33"/>
  <c r="I464" i="33"/>
  <c r="K463" i="33"/>
  <c r="J463" i="33"/>
  <c r="I463" i="33"/>
  <c r="K462" i="33"/>
  <c r="J462" i="33"/>
  <c r="I462" i="33"/>
  <c r="K461" i="33"/>
  <c r="J461" i="33"/>
  <c r="I461" i="33"/>
  <c r="K460" i="33"/>
  <c r="J460" i="33"/>
  <c r="I460" i="33"/>
  <c r="K459" i="33"/>
  <c r="J459" i="33"/>
  <c r="I459" i="33"/>
  <c r="K458" i="33"/>
  <c r="J458" i="33"/>
  <c r="I458" i="33"/>
  <c r="K457" i="33"/>
  <c r="J457" i="33"/>
  <c r="I457" i="33"/>
  <c r="K456" i="33"/>
  <c r="J456" i="33"/>
  <c r="I456" i="33"/>
  <c r="K455" i="33"/>
  <c r="J455" i="33"/>
  <c r="I455" i="33"/>
  <c r="K454" i="33"/>
  <c r="J454" i="33"/>
  <c r="I454" i="33"/>
  <c r="K453" i="33"/>
  <c r="J453" i="33"/>
  <c r="I453" i="33"/>
  <c r="K452" i="33"/>
  <c r="J452" i="33"/>
  <c r="I452" i="33"/>
  <c r="K451" i="33"/>
  <c r="J451" i="33"/>
  <c r="I451" i="33"/>
  <c r="K450" i="33"/>
  <c r="J450" i="33"/>
  <c r="I450" i="33"/>
  <c r="K449" i="33"/>
  <c r="J449" i="33"/>
  <c r="I449" i="33"/>
  <c r="K448" i="33"/>
  <c r="J448" i="33"/>
  <c r="I448" i="33"/>
  <c r="K447" i="33"/>
  <c r="J447" i="33"/>
  <c r="I447" i="33"/>
  <c r="K446" i="33"/>
  <c r="J446" i="33"/>
  <c r="I446" i="33"/>
  <c r="K445" i="33"/>
  <c r="J445" i="33"/>
  <c r="I445" i="33"/>
  <c r="K444" i="33"/>
  <c r="J444" i="33"/>
  <c r="I444" i="33"/>
  <c r="K443" i="33"/>
  <c r="J443" i="33"/>
  <c r="I443" i="33"/>
  <c r="K442" i="33"/>
  <c r="J442" i="33"/>
  <c r="I442" i="33"/>
  <c r="K441" i="33"/>
  <c r="J441" i="33"/>
  <c r="I441" i="33"/>
  <c r="K440" i="33"/>
  <c r="J440" i="33"/>
  <c r="I440" i="33"/>
  <c r="K439" i="33"/>
  <c r="J439" i="33"/>
  <c r="I439" i="33"/>
  <c r="K438" i="33"/>
  <c r="J438" i="33"/>
  <c r="I438" i="33"/>
  <c r="K437" i="33"/>
  <c r="J437" i="33"/>
  <c r="I437" i="33"/>
  <c r="K436" i="33"/>
  <c r="J436" i="33"/>
  <c r="I436" i="33"/>
  <c r="K435" i="33"/>
  <c r="J435" i="33"/>
  <c r="I435" i="33"/>
  <c r="K434" i="33"/>
  <c r="J434" i="33"/>
  <c r="I434" i="33"/>
  <c r="K433" i="33"/>
  <c r="J433" i="33"/>
  <c r="I433" i="33"/>
  <c r="K432" i="33"/>
  <c r="J432" i="33"/>
  <c r="I432" i="33"/>
  <c r="K431" i="33"/>
  <c r="J431" i="33"/>
  <c r="I431" i="33"/>
  <c r="K430" i="33"/>
  <c r="J430" i="33"/>
  <c r="I430" i="33"/>
  <c r="K429" i="33"/>
  <c r="J429" i="33"/>
  <c r="I429" i="33"/>
  <c r="K428" i="33"/>
  <c r="J428" i="33"/>
  <c r="I428" i="33"/>
  <c r="K427" i="33"/>
  <c r="J427" i="33"/>
  <c r="I427" i="33"/>
  <c r="K426" i="33"/>
  <c r="J426" i="33"/>
  <c r="I426" i="33"/>
  <c r="K425" i="33"/>
  <c r="J425" i="33"/>
  <c r="I425" i="33"/>
  <c r="K424" i="33"/>
  <c r="J424" i="33"/>
  <c r="I424" i="33"/>
  <c r="K423" i="33"/>
  <c r="J423" i="33"/>
  <c r="I423" i="33"/>
  <c r="K422" i="33"/>
  <c r="J422" i="33"/>
  <c r="I422" i="33"/>
  <c r="K421" i="33"/>
  <c r="J421" i="33"/>
  <c r="I421" i="33"/>
  <c r="K420" i="33"/>
  <c r="J420" i="33"/>
  <c r="I420" i="33"/>
  <c r="K419" i="33"/>
  <c r="J419" i="33"/>
  <c r="I419" i="33"/>
  <c r="K418" i="33"/>
  <c r="J418" i="33"/>
  <c r="I418" i="33"/>
  <c r="K417" i="33"/>
  <c r="J417" i="33"/>
  <c r="I417" i="33"/>
  <c r="K416" i="33"/>
  <c r="J416" i="33"/>
  <c r="I416" i="33"/>
  <c r="K415" i="33"/>
  <c r="J415" i="33"/>
  <c r="I415" i="33"/>
  <c r="K414" i="33"/>
  <c r="J414" i="33"/>
  <c r="I414" i="33"/>
  <c r="K413" i="33"/>
  <c r="J413" i="33"/>
  <c r="I413" i="33"/>
  <c r="K412" i="33"/>
  <c r="J412" i="33"/>
  <c r="I412" i="33"/>
  <c r="K411" i="33"/>
  <c r="J411" i="33"/>
  <c r="I411" i="33"/>
  <c r="K410" i="33"/>
  <c r="J410" i="33"/>
  <c r="I410" i="33"/>
  <c r="K409" i="33"/>
  <c r="J409" i="33"/>
  <c r="I409" i="33"/>
  <c r="K408" i="33"/>
  <c r="J408" i="33"/>
  <c r="I408" i="33"/>
  <c r="K407" i="33"/>
  <c r="J407" i="33"/>
  <c r="I407" i="33"/>
  <c r="K406" i="33"/>
  <c r="J406" i="33"/>
  <c r="I406" i="33"/>
  <c r="K405" i="33"/>
  <c r="J405" i="33"/>
  <c r="I405" i="33"/>
  <c r="K404" i="33"/>
  <c r="J404" i="33"/>
  <c r="I404" i="33"/>
  <c r="K403" i="33"/>
  <c r="J403" i="33"/>
  <c r="I403" i="33"/>
  <c r="K402" i="33"/>
  <c r="J402" i="33"/>
  <c r="I402" i="33"/>
  <c r="K401" i="33"/>
  <c r="J401" i="33"/>
  <c r="I401" i="33"/>
  <c r="K400" i="33"/>
  <c r="J400" i="33"/>
  <c r="I400" i="33"/>
  <c r="K399" i="33"/>
  <c r="J399" i="33"/>
  <c r="I399" i="33"/>
  <c r="K398" i="33"/>
  <c r="J398" i="33"/>
  <c r="I398" i="33"/>
  <c r="K397" i="33"/>
  <c r="J397" i="33"/>
  <c r="I397" i="33"/>
  <c r="K396" i="33"/>
  <c r="J396" i="33"/>
  <c r="I396" i="33"/>
  <c r="K395" i="33"/>
  <c r="J395" i="33"/>
  <c r="I395" i="33"/>
  <c r="K394" i="33"/>
  <c r="J394" i="33"/>
  <c r="I394" i="33"/>
  <c r="K393" i="33"/>
  <c r="J393" i="33"/>
  <c r="I393" i="33"/>
  <c r="K392" i="33"/>
  <c r="J392" i="33"/>
  <c r="I392" i="33"/>
  <c r="K391" i="33"/>
  <c r="J391" i="33"/>
  <c r="I391" i="33"/>
  <c r="K390" i="33"/>
  <c r="J390" i="33"/>
  <c r="I390" i="33"/>
  <c r="K389" i="33"/>
  <c r="J389" i="33"/>
  <c r="I389" i="33"/>
  <c r="K388" i="33"/>
  <c r="J388" i="33"/>
  <c r="I388" i="33"/>
  <c r="K387" i="33"/>
  <c r="J387" i="33"/>
  <c r="I387" i="33"/>
  <c r="K386" i="33"/>
  <c r="J386" i="33"/>
  <c r="I386" i="33"/>
  <c r="K385" i="33"/>
  <c r="J385" i="33"/>
  <c r="I385" i="33"/>
  <c r="K384" i="33"/>
  <c r="J384" i="33"/>
  <c r="I384" i="33"/>
  <c r="K383" i="33"/>
  <c r="J383" i="33"/>
  <c r="I383" i="33"/>
  <c r="K382" i="33"/>
  <c r="J382" i="33"/>
  <c r="I382" i="33"/>
  <c r="K381" i="33"/>
  <c r="J381" i="33"/>
  <c r="I381" i="33"/>
  <c r="K380" i="33"/>
  <c r="J380" i="33"/>
  <c r="I380" i="33"/>
  <c r="K379" i="33"/>
  <c r="J379" i="33"/>
  <c r="I379" i="33"/>
  <c r="K378" i="33"/>
  <c r="J378" i="33"/>
  <c r="I378" i="33"/>
  <c r="K377" i="33"/>
  <c r="J377" i="33"/>
  <c r="I377" i="33"/>
  <c r="K376" i="33"/>
  <c r="J376" i="33"/>
  <c r="I376" i="33"/>
  <c r="K375" i="33"/>
  <c r="J375" i="33"/>
  <c r="I375" i="33"/>
  <c r="K374" i="33"/>
  <c r="J374" i="33"/>
  <c r="I374" i="33"/>
  <c r="K373" i="33"/>
  <c r="J373" i="33"/>
  <c r="I373" i="33"/>
  <c r="K372" i="33"/>
  <c r="J372" i="33"/>
  <c r="I372" i="33"/>
  <c r="K371" i="33"/>
  <c r="J371" i="33"/>
  <c r="I371" i="33"/>
  <c r="K370" i="33"/>
  <c r="J370" i="33"/>
  <c r="I370" i="33"/>
  <c r="K369" i="33"/>
  <c r="J369" i="33"/>
  <c r="I369" i="33"/>
  <c r="K368" i="33"/>
  <c r="J368" i="33"/>
  <c r="I368" i="33"/>
  <c r="K367" i="33"/>
  <c r="J367" i="33"/>
  <c r="I367" i="33"/>
  <c r="K366" i="33"/>
  <c r="J366" i="33"/>
  <c r="I366" i="33"/>
  <c r="K365" i="33"/>
  <c r="J365" i="33"/>
  <c r="I365" i="33"/>
  <c r="K364" i="33"/>
  <c r="J364" i="33"/>
  <c r="I364" i="33"/>
  <c r="K363" i="33"/>
  <c r="J363" i="33"/>
  <c r="I363" i="33"/>
  <c r="K362" i="33"/>
  <c r="J362" i="33"/>
  <c r="I362" i="33"/>
  <c r="K361" i="33"/>
  <c r="J361" i="33"/>
  <c r="I361" i="33"/>
  <c r="K360" i="33"/>
  <c r="J360" i="33"/>
  <c r="I360" i="33"/>
  <c r="K359" i="33"/>
  <c r="J359" i="33"/>
  <c r="I359" i="33"/>
  <c r="K358" i="33"/>
  <c r="J358" i="33"/>
  <c r="I358" i="33"/>
  <c r="K357" i="33"/>
  <c r="J357" i="33"/>
  <c r="I357" i="33"/>
  <c r="K356" i="33"/>
  <c r="J356" i="33"/>
  <c r="I356" i="33"/>
  <c r="K355" i="33"/>
  <c r="J355" i="33"/>
  <c r="I355" i="33"/>
  <c r="K354" i="33"/>
  <c r="J354" i="33"/>
  <c r="I354" i="33"/>
  <c r="K353" i="33"/>
  <c r="J353" i="33"/>
  <c r="I353" i="33"/>
  <c r="K352" i="33"/>
  <c r="J352" i="33"/>
  <c r="I352" i="33"/>
  <c r="K351" i="33"/>
  <c r="J351" i="33"/>
  <c r="I351" i="33"/>
  <c r="K350" i="33"/>
  <c r="J350" i="33"/>
  <c r="I350" i="33"/>
  <c r="K349" i="33"/>
  <c r="J349" i="33"/>
  <c r="I349" i="33"/>
  <c r="K348" i="33"/>
  <c r="J348" i="33"/>
  <c r="I348" i="33"/>
  <c r="K347" i="33"/>
  <c r="J347" i="33"/>
  <c r="I347" i="33"/>
  <c r="K346" i="33"/>
  <c r="J346" i="33"/>
  <c r="I346" i="33"/>
  <c r="K345" i="33"/>
  <c r="J345" i="33"/>
  <c r="I345" i="33"/>
  <c r="K344" i="33"/>
  <c r="J344" i="33"/>
  <c r="I344" i="33"/>
  <c r="K343" i="33"/>
  <c r="J343" i="33"/>
  <c r="I343" i="33"/>
  <c r="K342" i="33"/>
  <c r="J342" i="33"/>
  <c r="I342" i="33"/>
  <c r="K341" i="33"/>
  <c r="J341" i="33"/>
  <c r="I341" i="33"/>
  <c r="K340" i="33"/>
  <c r="J340" i="33"/>
  <c r="I340" i="33"/>
  <c r="K339" i="33"/>
  <c r="J339" i="33"/>
  <c r="I339" i="33"/>
  <c r="K338" i="33"/>
  <c r="J338" i="33"/>
  <c r="I338" i="33"/>
  <c r="K337" i="33"/>
  <c r="J337" i="33"/>
  <c r="I337" i="33"/>
  <c r="K336" i="33"/>
  <c r="J336" i="33"/>
  <c r="I336" i="33"/>
  <c r="K335" i="33"/>
  <c r="J335" i="33"/>
  <c r="I335" i="33"/>
  <c r="K334" i="33"/>
  <c r="J334" i="33"/>
  <c r="I334" i="33"/>
  <c r="K333" i="33"/>
  <c r="J333" i="33"/>
  <c r="I333" i="33"/>
  <c r="K332" i="33"/>
  <c r="J332" i="33"/>
  <c r="I332" i="33"/>
  <c r="K331" i="33"/>
  <c r="J331" i="33"/>
  <c r="I331" i="33"/>
  <c r="K330" i="33"/>
  <c r="J330" i="33"/>
  <c r="I330" i="33"/>
  <c r="K329" i="33"/>
  <c r="J329" i="33"/>
  <c r="I329" i="33"/>
  <c r="K328" i="33"/>
  <c r="J328" i="33"/>
  <c r="I328" i="33"/>
  <c r="K327" i="33"/>
  <c r="J327" i="33"/>
  <c r="I327" i="33"/>
  <c r="K326" i="33"/>
  <c r="J326" i="33"/>
  <c r="I326" i="33"/>
  <c r="K325" i="33"/>
  <c r="J325" i="33"/>
  <c r="I325" i="33"/>
  <c r="K324" i="33"/>
  <c r="J324" i="33"/>
  <c r="I324" i="33"/>
  <c r="K323" i="33"/>
  <c r="J323" i="33"/>
  <c r="I323" i="33"/>
  <c r="K322" i="33"/>
  <c r="J322" i="33"/>
  <c r="I322" i="33"/>
  <c r="K321" i="33"/>
  <c r="J321" i="33"/>
  <c r="I321" i="33"/>
  <c r="K320" i="33"/>
  <c r="J320" i="33"/>
  <c r="I320" i="33"/>
  <c r="K319" i="33"/>
  <c r="J319" i="33"/>
  <c r="I319" i="33"/>
  <c r="K318" i="33"/>
  <c r="J318" i="33"/>
  <c r="I318" i="33"/>
  <c r="K317" i="33"/>
  <c r="J317" i="33"/>
  <c r="I317" i="33"/>
  <c r="K316" i="33"/>
  <c r="J316" i="33"/>
  <c r="I316" i="33"/>
  <c r="K315" i="33"/>
  <c r="J315" i="33"/>
  <c r="I315" i="33"/>
  <c r="K314" i="33"/>
  <c r="J314" i="33"/>
  <c r="I314" i="33"/>
  <c r="K313" i="33"/>
  <c r="J313" i="33"/>
  <c r="I313" i="33"/>
  <c r="K312" i="33"/>
  <c r="J312" i="33"/>
  <c r="I312" i="33"/>
  <c r="K311" i="33"/>
  <c r="J311" i="33"/>
  <c r="I311" i="33"/>
  <c r="K310" i="33"/>
  <c r="J310" i="33"/>
  <c r="I310" i="33"/>
  <c r="K309" i="33"/>
  <c r="J309" i="33"/>
  <c r="I309" i="33"/>
  <c r="K308" i="33"/>
  <c r="J308" i="33"/>
  <c r="I308" i="33"/>
  <c r="K307" i="33"/>
  <c r="J307" i="33"/>
  <c r="I307" i="33"/>
  <c r="K306" i="33"/>
  <c r="J306" i="33"/>
  <c r="I306" i="33"/>
  <c r="K305" i="33"/>
  <c r="J305" i="33"/>
  <c r="I305" i="33"/>
  <c r="K304" i="33"/>
  <c r="J304" i="33"/>
  <c r="I304" i="33"/>
  <c r="K303" i="33"/>
  <c r="J303" i="33"/>
  <c r="I303" i="33"/>
  <c r="K302" i="33"/>
  <c r="J302" i="33"/>
  <c r="I302" i="33"/>
  <c r="K301" i="33"/>
  <c r="J301" i="33"/>
  <c r="I301" i="33"/>
  <c r="K300" i="33"/>
  <c r="J300" i="33"/>
  <c r="I300" i="33"/>
  <c r="K299" i="33"/>
  <c r="J299" i="33"/>
  <c r="I299" i="33"/>
  <c r="K298" i="33"/>
  <c r="J298" i="33"/>
  <c r="I298" i="33"/>
  <c r="K297" i="33"/>
  <c r="J297" i="33"/>
  <c r="I297" i="33"/>
  <c r="K296" i="33"/>
  <c r="J296" i="33"/>
  <c r="I296" i="33"/>
  <c r="K295" i="33"/>
  <c r="J295" i="33"/>
  <c r="I295" i="33"/>
  <c r="K294" i="33"/>
  <c r="J294" i="33"/>
  <c r="I294" i="33"/>
  <c r="K293" i="33"/>
  <c r="J293" i="33"/>
  <c r="I293" i="33"/>
  <c r="K292" i="33"/>
  <c r="J292" i="33"/>
  <c r="I292" i="33"/>
  <c r="K291" i="33"/>
  <c r="J291" i="33"/>
  <c r="I291" i="33"/>
  <c r="K290" i="33"/>
  <c r="J290" i="33"/>
  <c r="I290" i="33"/>
  <c r="K289" i="33"/>
  <c r="J289" i="33"/>
  <c r="I289" i="33"/>
  <c r="K288" i="33"/>
  <c r="J288" i="33"/>
  <c r="I288" i="33"/>
  <c r="K287" i="33"/>
  <c r="J287" i="33"/>
  <c r="I287" i="33"/>
  <c r="K286" i="33"/>
  <c r="J286" i="33"/>
  <c r="I286" i="33"/>
  <c r="K285" i="33"/>
  <c r="J285" i="33"/>
  <c r="I285" i="33"/>
  <c r="K284" i="33"/>
  <c r="J284" i="33"/>
  <c r="I284" i="33"/>
  <c r="K283" i="33"/>
  <c r="J283" i="33"/>
  <c r="I283" i="33"/>
  <c r="K282" i="33"/>
  <c r="J282" i="33"/>
  <c r="I282" i="33"/>
  <c r="K281" i="33"/>
  <c r="J281" i="33"/>
  <c r="I281" i="33"/>
  <c r="K280" i="33"/>
  <c r="J280" i="33"/>
  <c r="I280" i="33"/>
  <c r="K279" i="33"/>
  <c r="J279" i="33"/>
  <c r="I279" i="33"/>
  <c r="K278" i="33"/>
  <c r="J278" i="33"/>
  <c r="I278" i="33"/>
  <c r="K277" i="33"/>
  <c r="J277" i="33"/>
  <c r="I277" i="33"/>
  <c r="K276" i="33"/>
  <c r="J276" i="33"/>
  <c r="I276" i="33"/>
  <c r="K275" i="33"/>
  <c r="J275" i="33"/>
  <c r="I275" i="33"/>
  <c r="K274" i="33"/>
  <c r="J274" i="33"/>
  <c r="I274" i="33"/>
  <c r="K273" i="33"/>
  <c r="J273" i="33"/>
  <c r="I273" i="33"/>
  <c r="K272" i="33"/>
  <c r="J272" i="33"/>
  <c r="I272" i="33"/>
  <c r="K271" i="33"/>
  <c r="J271" i="33"/>
  <c r="I271" i="33"/>
  <c r="K270" i="33"/>
  <c r="J270" i="33"/>
  <c r="I270" i="33"/>
  <c r="K269" i="33"/>
  <c r="J269" i="33"/>
  <c r="I269" i="33"/>
  <c r="K268" i="33"/>
  <c r="J268" i="33"/>
  <c r="I268" i="33"/>
  <c r="K267" i="33"/>
  <c r="J267" i="33"/>
  <c r="I267" i="33"/>
  <c r="K266" i="33"/>
  <c r="J266" i="33"/>
  <c r="I266" i="33"/>
  <c r="K265" i="33"/>
  <c r="J265" i="33"/>
  <c r="I265" i="33"/>
  <c r="K264" i="33"/>
  <c r="J264" i="33"/>
  <c r="I264" i="33"/>
  <c r="K263" i="33"/>
  <c r="J263" i="33"/>
  <c r="I263" i="33"/>
  <c r="K262" i="33"/>
  <c r="J262" i="33"/>
  <c r="I262" i="33"/>
  <c r="K261" i="33"/>
  <c r="J261" i="33"/>
  <c r="I261" i="33"/>
  <c r="K260" i="33"/>
  <c r="J260" i="33"/>
  <c r="I260" i="33"/>
  <c r="K259" i="33"/>
  <c r="J259" i="33"/>
  <c r="I259" i="33"/>
  <c r="K258" i="33"/>
  <c r="J258" i="33"/>
  <c r="I258" i="33"/>
  <c r="K257" i="33"/>
  <c r="J257" i="33"/>
  <c r="I257" i="33"/>
  <c r="K256" i="33"/>
  <c r="J256" i="33"/>
  <c r="I256" i="33"/>
  <c r="K255" i="33"/>
  <c r="J255" i="33"/>
  <c r="I255" i="33"/>
  <c r="K254" i="33"/>
  <c r="J254" i="33"/>
  <c r="I254" i="33"/>
  <c r="K253" i="33"/>
  <c r="J253" i="33"/>
  <c r="I253" i="33"/>
  <c r="K252" i="33"/>
  <c r="J252" i="33"/>
  <c r="I252" i="33"/>
  <c r="K251" i="33"/>
  <c r="J251" i="33"/>
  <c r="I251" i="33"/>
  <c r="K250" i="33"/>
  <c r="J250" i="33"/>
  <c r="I250" i="33"/>
  <c r="K249" i="33"/>
  <c r="J249" i="33"/>
  <c r="I249" i="33"/>
  <c r="K248" i="33"/>
  <c r="J248" i="33"/>
  <c r="I248" i="33"/>
  <c r="K247" i="33"/>
  <c r="J247" i="33"/>
  <c r="I247" i="33"/>
  <c r="K246" i="33"/>
  <c r="J246" i="33"/>
  <c r="I246" i="33"/>
  <c r="K245" i="33"/>
  <c r="J245" i="33"/>
  <c r="I245" i="33"/>
  <c r="K244" i="33"/>
  <c r="J244" i="33"/>
  <c r="I244" i="33"/>
  <c r="K243" i="33"/>
  <c r="J243" i="33"/>
  <c r="I243" i="33"/>
  <c r="K242" i="33"/>
  <c r="J242" i="33"/>
  <c r="I242" i="33"/>
  <c r="K241" i="33"/>
  <c r="J241" i="33"/>
  <c r="I241" i="33"/>
  <c r="K240" i="33"/>
  <c r="J240" i="33"/>
  <c r="I240" i="33"/>
  <c r="K239" i="33"/>
  <c r="J239" i="33"/>
  <c r="I239" i="33"/>
  <c r="K238" i="33"/>
  <c r="J238" i="33"/>
  <c r="I238" i="33"/>
  <c r="K237" i="33"/>
  <c r="J237" i="33"/>
  <c r="I237" i="33"/>
  <c r="K236" i="33"/>
  <c r="J236" i="33"/>
  <c r="I236" i="33"/>
  <c r="K235" i="33"/>
  <c r="J235" i="33"/>
  <c r="I235" i="33"/>
  <c r="K234" i="33"/>
  <c r="J234" i="33"/>
  <c r="I234" i="33"/>
  <c r="K233" i="33"/>
  <c r="J233" i="33"/>
  <c r="I233" i="33"/>
  <c r="K232" i="33"/>
  <c r="J232" i="33"/>
  <c r="I232" i="33"/>
  <c r="K231" i="33"/>
  <c r="J231" i="33"/>
  <c r="I231" i="33"/>
  <c r="K230" i="33"/>
  <c r="J230" i="33"/>
  <c r="I230" i="33"/>
  <c r="K229" i="33"/>
  <c r="J229" i="33"/>
  <c r="I229" i="33"/>
  <c r="K228" i="33"/>
  <c r="J228" i="33"/>
  <c r="I228" i="33"/>
  <c r="K227" i="33"/>
  <c r="J227" i="33"/>
  <c r="I227" i="33"/>
  <c r="K226" i="33"/>
  <c r="J226" i="33"/>
  <c r="I226" i="33"/>
  <c r="K225" i="33"/>
  <c r="J225" i="33"/>
  <c r="I225" i="33"/>
  <c r="K224" i="33"/>
  <c r="J224" i="33"/>
  <c r="I224" i="33"/>
  <c r="K223" i="33"/>
  <c r="J223" i="33"/>
  <c r="I223" i="33"/>
  <c r="K222" i="33"/>
  <c r="J222" i="33"/>
  <c r="I222" i="33"/>
  <c r="K221" i="33"/>
  <c r="J221" i="33"/>
  <c r="I221" i="33"/>
  <c r="K220" i="33"/>
  <c r="J220" i="33"/>
  <c r="I220" i="33"/>
  <c r="K219" i="33"/>
  <c r="J219" i="33"/>
  <c r="I219" i="33"/>
  <c r="K218" i="33"/>
  <c r="J218" i="33"/>
  <c r="I218" i="33"/>
  <c r="K217" i="33"/>
  <c r="J217" i="33"/>
  <c r="I217" i="33"/>
  <c r="K216" i="33"/>
  <c r="J216" i="33"/>
  <c r="I216" i="33"/>
  <c r="K215" i="33"/>
  <c r="J215" i="33"/>
  <c r="I215" i="33"/>
  <c r="K214" i="33"/>
  <c r="J214" i="33"/>
  <c r="I214" i="33"/>
  <c r="K213" i="33"/>
  <c r="J213" i="33"/>
  <c r="I213" i="33"/>
  <c r="K212" i="33"/>
  <c r="J212" i="33"/>
  <c r="I212" i="33"/>
  <c r="K211" i="33"/>
  <c r="J211" i="33"/>
  <c r="I211" i="33"/>
  <c r="K210" i="33"/>
  <c r="J210" i="33"/>
  <c r="I210" i="33"/>
  <c r="K209" i="33"/>
  <c r="J209" i="33"/>
  <c r="I209" i="33"/>
  <c r="K208" i="33"/>
  <c r="J208" i="33"/>
  <c r="I208" i="33"/>
  <c r="K207" i="33"/>
  <c r="J207" i="33"/>
  <c r="I207" i="33"/>
  <c r="K206" i="33"/>
  <c r="J206" i="33"/>
  <c r="I206" i="33"/>
  <c r="K205" i="33"/>
  <c r="J205" i="33"/>
  <c r="I205" i="33"/>
  <c r="K204" i="33"/>
  <c r="J204" i="33"/>
  <c r="I204" i="33"/>
  <c r="K203" i="33"/>
  <c r="J203" i="33"/>
  <c r="I203" i="33"/>
  <c r="K202" i="33"/>
  <c r="J202" i="33"/>
  <c r="I202" i="33"/>
  <c r="K201" i="33"/>
  <c r="J201" i="33"/>
  <c r="I201" i="33"/>
  <c r="K200" i="33"/>
  <c r="J200" i="33"/>
  <c r="I200" i="33"/>
  <c r="K199" i="33"/>
  <c r="J199" i="33"/>
  <c r="I199" i="33"/>
  <c r="K198" i="33"/>
  <c r="J198" i="33"/>
  <c r="I198" i="33"/>
  <c r="K197" i="33"/>
  <c r="J197" i="33"/>
  <c r="I197" i="33"/>
  <c r="K196" i="33"/>
  <c r="J196" i="33"/>
  <c r="I196" i="33"/>
  <c r="K195" i="33"/>
  <c r="J195" i="33"/>
  <c r="I195" i="33"/>
  <c r="K194" i="33"/>
  <c r="J194" i="33"/>
  <c r="I194" i="33"/>
  <c r="K193" i="33"/>
  <c r="J193" i="33"/>
  <c r="I193" i="33"/>
  <c r="K192" i="33"/>
  <c r="J192" i="33"/>
  <c r="I192" i="33"/>
  <c r="K191" i="33"/>
  <c r="J191" i="33"/>
  <c r="I191" i="33"/>
  <c r="K190" i="33"/>
  <c r="J190" i="33"/>
  <c r="I190" i="33"/>
  <c r="K189" i="33"/>
  <c r="J189" i="33"/>
  <c r="I189" i="33"/>
  <c r="K188" i="33"/>
  <c r="J188" i="33"/>
  <c r="I188" i="33"/>
  <c r="K187" i="33"/>
  <c r="J187" i="33"/>
  <c r="I187" i="33"/>
  <c r="K186" i="33"/>
  <c r="J186" i="33"/>
  <c r="I186" i="33"/>
  <c r="K185" i="33"/>
  <c r="J185" i="33"/>
  <c r="I185" i="33"/>
  <c r="K184" i="33"/>
  <c r="J184" i="33"/>
  <c r="I184" i="33"/>
  <c r="K183" i="33"/>
  <c r="J183" i="33"/>
  <c r="I183" i="33"/>
  <c r="K182" i="33"/>
  <c r="J182" i="33"/>
  <c r="I182" i="33"/>
  <c r="K181" i="33"/>
  <c r="J181" i="33"/>
  <c r="I181" i="33"/>
  <c r="K180" i="33"/>
  <c r="J180" i="33"/>
  <c r="I180" i="33"/>
  <c r="K179" i="33"/>
  <c r="J179" i="33"/>
  <c r="I179" i="33"/>
  <c r="K178" i="33"/>
  <c r="J178" i="33"/>
  <c r="I178" i="33"/>
  <c r="K177" i="33"/>
  <c r="J177" i="33"/>
  <c r="I177" i="33"/>
  <c r="K176" i="33"/>
  <c r="J176" i="33"/>
  <c r="I176" i="33"/>
  <c r="K175" i="33"/>
  <c r="J175" i="33"/>
  <c r="I175" i="33"/>
  <c r="K174" i="33"/>
  <c r="J174" i="33"/>
  <c r="I174" i="33"/>
  <c r="K173" i="33"/>
  <c r="J173" i="33"/>
  <c r="I173" i="33"/>
  <c r="K172" i="33"/>
  <c r="J172" i="33"/>
  <c r="I172" i="33"/>
  <c r="K171" i="33"/>
  <c r="J171" i="33"/>
  <c r="I171" i="33"/>
  <c r="K170" i="33"/>
  <c r="J170" i="33"/>
  <c r="I170" i="33"/>
  <c r="K169" i="33"/>
  <c r="J169" i="33"/>
  <c r="I169" i="33"/>
  <c r="K168" i="33"/>
  <c r="J168" i="33"/>
  <c r="I168" i="33"/>
  <c r="K167" i="33"/>
  <c r="J167" i="33"/>
  <c r="I167" i="33"/>
  <c r="K166" i="33"/>
  <c r="J166" i="33"/>
  <c r="I166" i="33"/>
  <c r="K165" i="33"/>
  <c r="J165" i="33"/>
  <c r="I165" i="33"/>
  <c r="K164" i="33"/>
  <c r="J164" i="33"/>
  <c r="I164" i="33"/>
  <c r="K163" i="33"/>
  <c r="J163" i="33"/>
  <c r="I163" i="33"/>
  <c r="K162" i="33"/>
  <c r="J162" i="33"/>
  <c r="I162" i="33"/>
  <c r="K161" i="33"/>
  <c r="J161" i="33"/>
  <c r="I161" i="33"/>
  <c r="K160" i="33"/>
  <c r="J160" i="33"/>
  <c r="I160" i="33"/>
  <c r="K159" i="33"/>
  <c r="J159" i="33"/>
  <c r="I159" i="33"/>
  <c r="K158" i="33"/>
  <c r="J158" i="33"/>
  <c r="I158" i="33"/>
  <c r="K157" i="33"/>
  <c r="J157" i="33"/>
  <c r="I157" i="33"/>
  <c r="K156" i="33"/>
  <c r="J156" i="33"/>
  <c r="I156" i="33"/>
  <c r="K155" i="33"/>
  <c r="J155" i="33"/>
  <c r="I155" i="33"/>
  <c r="K154" i="33"/>
  <c r="J154" i="33"/>
  <c r="I154" i="33"/>
  <c r="K153" i="33"/>
  <c r="J153" i="33"/>
  <c r="I153" i="33"/>
  <c r="K152" i="33"/>
  <c r="J152" i="33"/>
  <c r="I152" i="33"/>
  <c r="K151" i="33"/>
  <c r="J151" i="33"/>
  <c r="I151" i="33"/>
  <c r="K150" i="33"/>
  <c r="J150" i="33"/>
  <c r="I150" i="33"/>
  <c r="K149" i="33"/>
  <c r="J149" i="33"/>
  <c r="I149" i="33"/>
  <c r="K148" i="33"/>
  <c r="J148" i="33"/>
  <c r="I148" i="33"/>
  <c r="K147" i="33"/>
  <c r="J147" i="33"/>
  <c r="I147" i="33"/>
  <c r="K146" i="33"/>
  <c r="J146" i="33"/>
  <c r="I146" i="33"/>
  <c r="K145" i="33"/>
  <c r="J145" i="33"/>
  <c r="I145" i="33"/>
  <c r="K144" i="33"/>
  <c r="J144" i="33"/>
  <c r="I144" i="33"/>
  <c r="K143" i="33"/>
  <c r="J143" i="33"/>
  <c r="I143" i="33"/>
  <c r="K142" i="33"/>
  <c r="J142" i="33"/>
  <c r="I142" i="33"/>
  <c r="K141" i="33"/>
  <c r="J141" i="33"/>
  <c r="I141" i="33"/>
  <c r="K140" i="33"/>
  <c r="J140" i="33"/>
  <c r="I140" i="33"/>
  <c r="K139" i="33"/>
  <c r="J139" i="33"/>
  <c r="I139" i="33"/>
  <c r="K138" i="33"/>
  <c r="J138" i="33"/>
  <c r="I138" i="33"/>
  <c r="K137" i="33"/>
  <c r="J137" i="33"/>
  <c r="I137" i="33"/>
  <c r="K136" i="33"/>
  <c r="J136" i="33"/>
  <c r="I136" i="33"/>
  <c r="K135" i="33"/>
  <c r="J135" i="33"/>
  <c r="I135" i="33"/>
  <c r="K134" i="33"/>
  <c r="J134" i="33"/>
  <c r="I134" i="33"/>
  <c r="K133" i="33"/>
  <c r="J133" i="33"/>
  <c r="I133" i="33"/>
  <c r="K132" i="33"/>
  <c r="J132" i="33"/>
  <c r="I132" i="33"/>
  <c r="K131" i="33"/>
  <c r="J131" i="33"/>
  <c r="I131" i="33"/>
  <c r="K130" i="33"/>
  <c r="J130" i="33"/>
  <c r="I130" i="33"/>
  <c r="K129" i="33"/>
  <c r="J129" i="33"/>
  <c r="I129" i="33"/>
  <c r="K128" i="33"/>
  <c r="J128" i="33"/>
  <c r="I128" i="33"/>
  <c r="K127" i="33"/>
  <c r="J127" i="33"/>
  <c r="I127" i="33"/>
  <c r="K126" i="33"/>
  <c r="J126" i="33"/>
  <c r="I126" i="33"/>
  <c r="K125" i="33"/>
  <c r="J125" i="33"/>
  <c r="I125" i="33"/>
  <c r="K124" i="33"/>
  <c r="J124" i="33"/>
  <c r="I124" i="33"/>
  <c r="K123" i="33"/>
  <c r="J123" i="33"/>
  <c r="I123" i="33"/>
  <c r="K122" i="33"/>
  <c r="J122" i="33"/>
  <c r="I122" i="33"/>
  <c r="K121" i="33"/>
  <c r="J121" i="33"/>
  <c r="I121" i="33"/>
  <c r="K120" i="33"/>
  <c r="J120" i="33"/>
  <c r="I120" i="33"/>
  <c r="K119" i="33"/>
  <c r="J119" i="33"/>
  <c r="I119" i="33"/>
  <c r="K118" i="33"/>
  <c r="J118" i="33"/>
  <c r="I118" i="33"/>
  <c r="K117" i="33"/>
  <c r="J117" i="33"/>
  <c r="I117" i="33"/>
  <c r="K116" i="33"/>
  <c r="J116" i="33"/>
  <c r="I116" i="33"/>
  <c r="K115" i="33"/>
  <c r="J115" i="33"/>
  <c r="I115" i="33"/>
  <c r="K114" i="33"/>
  <c r="J114" i="33"/>
  <c r="I114" i="33"/>
  <c r="K113" i="33"/>
  <c r="J113" i="33"/>
  <c r="I113" i="33"/>
  <c r="K112" i="33"/>
  <c r="J112" i="33"/>
  <c r="I112" i="33"/>
  <c r="K111" i="33"/>
  <c r="J111" i="33"/>
  <c r="I111" i="33"/>
  <c r="K110" i="33"/>
  <c r="J110" i="33"/>
  <c r="I110" i="33"/>
  <c r="K109" i="33"/>
  <c r="J109" i="33"/>
  <c r="I109" i="33"/>
  <c r="K108" i="33"/>
  <c r="J108" i="33"/>
  <c r="I108" i="33"/>
  <c r="K107" i="33"/>
  <c r="J107" i="33"/>
  <c r="I107" i="33"/>
  <c r="K106" i="33"/>
  <c r="J106" i="33"/>
  <c r="I106" i="33"/>
  <c r="K105" i="33"/>
  <c r="J105" i="33"/>
  <c r="I105" i="33"/>
  <c r="K104" i="33"/>
  <c r="J104" i="33"/>
  <c r="I104" i="33"/>
  <c r="K103" i="33"/>
  <c r="J103" i="33"/>
  <c r="I103" i="33"/>
  <c r="K102" i="33"/>
  <c r="J102" i="33"/>
  <c r="I102" i="33"/>
  <c r="K101" i="33"/>
  <c r="J101" i="33"/>
  <c r="I101" i="33"/>
  <c r="K100" i="33"/>
  <c r="J100" i="33"/>
  <c r="I100" i="33"/>
  <c r="K99" i="33"/>
  <c r="J99" i="33"/>
  <c r="I99" i="33"/>
  <c r="K98" i="33"/>
  <c r="J98" i="33"/>
  <c r="I98" i="33"/>
  <c r="K97" i="33"/>
  <c r="J97" i="33"/>
  <c r="I97" i="33"/>
  <c r="K96" i="33"/>
  <c r="J96" i="33"/>
  <c r="I96" i="33"/>
  <c r="K95" i="33"/>
  <c r="J95" i="33"/>
  <c r="I95" i="33"/>
  <c r="K94" i="33"/>
  <c r="J94" i="33"/>
  <c r="I94" i="33"/>
  <c r="K93" i="33"/>
  <c r="J93" i="33"/>
  <c r="I93" i="33"/>
  <c r="K92" i="33"/>
  <c r="J92" i="33"/>
  <c r="I92" i="33"/>
  <c r="K91" i="33"/>
  <c r="J91" i="33"/>
  <c r="I91" i="33"/>
  <c r="K90" i="33"/>
  <c r="J90" i="33"/>
  <c r="I90" i="33"/>
  <c r="K89" i="33"/>
  <c r="J89" i="33"/>
  <c r="I89" i="33"/>
  <c r="K88" i="33"/>
  <c r="J88" i="33"/>
  <c r="I88" i="33"/>
  <c r="K87" i="33"/>
  <c r="J87" i="33"/>
  <c r="I87" i="33"/>
  <c r="K86" i="33"/>
  <c r="J86" i="33"/>
  <c r="I86" i="33"/>
  <c r="K85" i="33"/>
  <c r="J85" i="33"/>
  <c r="I85" i="33"/>
  <c r="K84" i="33"/>
  <c r="J84" i="33"/>
  <c r="I84" i="33"/>
  <c r="K83" i="33"/>
  <c r="J83" i="33"/>
  <c r="I83" i="33"/>
  <c r="K82" i="33"/>
  <c r="J82" i="33"/>
  <c r="I82" i="33"/>
  <c r="K81" i="33"/>
  <c r="J81" i="33"/>
  <c r="I81" i="33"/>
  <c r="K80" i="33"/>
  <c r="J80" i="33"/>
  <c r="I80" i="33"/>
  <c r="K79" i="33"/>
  <c r="J79" i="33"/>
  <c r="I79" i="33"/>
  <c r="K78" i="33"/>
  <c r="J78" i="33"/>
  <c r="I78" i="33"/>
  <c r="K77" i="33"/>
  <c r="J77" i="33"/>
  <c r="I77" i="33"/>
  <c r="K76" i="33"/>
  <c r="J76" i="33"/>
  <c r="I76" i="33"/>
  <c r="K75" i="33"/>
  <c r="J75" i="33"/>
  <c r="I75" i="33"/>
  <c r="K74" i="33"/>
  <c r="J74" i="33"/>
  <c r="I74" i="33"/>
  <c r="K73" i="33"/>
  <c r="J73" i="33"/>
  <c r="I73" i="33"/>
  <c r="K72" i="33"/>
  <c r="J72" i="33"/>
  <c r="I72" i="33"/>
  <c r="K71" i="33"/>
  <c r="J71" i="33"/>
  <c r="I71" i="33"/>
  <c r="K70" i="33"/>
  <c r="J70" i="33"/>
  <c r="I70" i="33"/>
  <c r="K69" i="33"/>
  <c r="J69" i="33"/>
  <c r="I69" i="33"/>
  <c r="K68" i="33"/>
  <c r="J68" i="33"/>
  <c r="I68" i="33"/>
  <c r="K67" i="33"/>
  <c r="J67" i="33"/>
  <c r="I67" i="33"/>
  <c r="K66" i="33"/>
  <c r="J66" i="33"/>
  <c r="I66" i="33"/>
  <c r="K65" i="33"/>
  <c r="J65" i="33"/>
  <c r="I65" i="33"/>
  <c r="K64" i="33"/>
  <c r="J64" i="33"/>
  <c r="I64" i="33"/>
  <c r="K63" i="33"/>
  <c r="J63" i="33"/>
  <c r="I63" i="33"/>
  <c r="K62" i="33"/>
  <c r="J62" i="33"/>
  <c r="I62" i="33"/>
  <c r="K61" i="33"/>
  <c r="J61" i="33"/>
  <c r="I61" i="33"/>
  <c r="K60" i="33"/>
  <c r="J60" i="33"/>
  <c r="I60" i="33"/>
  <c r="K59" i="33"/>
  <c r="J59" i="33"/>
  <c r="I59" i="33"/>
  <c r="K58" i="33"/>
  <c r="J58" i="33"/>
  <c r="I58" i="33"/>
  <c r="K57" i="33"/>
  <c r="J57" i="33"/>
  <c r="I57" i="33"/>
  <c r="K56" i="33"/>
  <c r="J56" i="33"/>
  <c r="I56" i="33"/>
  <c r="K55" i="33"/>
  <c r="J55" i="33"/>
  <c r="I55" i="33"/>
  <c r="K54" i="33"/>
  <c r="J54" i="33"/>
  <c r="I54" i="33"/>
  <c r="K53" i="33"/>
  <c r="J53" i="33"/>
  <c r="I53" i="33"/>
  <c r="K52" i="33"/>
  <c r="J52" i="33"/>
  <c r="I52" i="33"/>
  <c r="K51" i="33"/>
  <c r="J51" i="33"/>
  <c r="I51" i="33"/>
  <c r="K50" i="33"/>
  <c r="J50" i="33"/>
  <c r="I50" i="33"/>
  <c r="K49" i="33"/>
  <c r="J49" i="33"/>
  <c r="I49" i="33"/>
  <c r="K48" i="33"/>
  <c r="J48" i="33"/>
  <c r="I48" i="33"/>
  <c r="K47" i="33"/>
  <c r="J47" i="33"/>
  <c r="I47" i="33"/>
  <c r="K46" i="33"/>
  <c r="J46" i="33"/>
  <c r="I46" i="33"/>
  <c r="K45" i="33"/>
  <c r="J45" i="33"/>
  <c r="I45" i="33"/>
  <c r="K44" i="33"/>
  <c r="J44" i="33"/>
  <c r="I44" i="33"/>
  <c r="K43" i="33"/>
  <c r="J43" i="33"/>
  <c r="I43" i="33"/>
  <c r="K42" i="33"/>
  <c r="J42" i="33"/>
  <c r="I42" i="33"/>
  <c r="K41" i="33"/>
  <c r="J41" i="33"/>
  <c r="I41" i="33"/>
  <c r="K40" i="33"/>
  <c r="J40" i="33"/>
  <c r="I40" i="33"/>
  <c r="K39" i="33"/>
  <c r="J39" i="33"/>
  <c r="I39" i="33"/>
  <c r="K38" i="33"/>
  <c r="J38" i="33"/>
  <c r="I38" i="33"/>
  <c r="K37" i="33"/>
  <c r="J37" i="33"/>
  <c r="I37" i="33"/>
  <c r="K36" i="33"/>
  <c r="J36" i="33"/>
  <c r="I36" i="33"/>
  <c r="K35" i="33"/>
  <c r="J35" i="33"/>
  <c r="I35" i="33"/>
  <c r="K34" i="33"/>
  <c r="J34" i="33"/>
  <c r="I34" i="33"/>
  <c r="K33" i="33"/>
  <c r="J33" i="33"/>
  <c r="I33" i="33"/>
  <c r="K32" i="33"/>
  <c r="J32" i="33"/>
  <c r="I32" i="33"/>
  <c r="K31" i="33"/>
  <c r="J31" i="33"/>
  <c r="I31" i="33"/>
  <c r="K30" i="33"/>
  <c r="J30" i="33"/>
  <c r="I30" i="33"/>
  <c r="K29" i="33"/>
  <c r="J29" i="33"/>
  <c r="I29" i="33"/>
  <c r="K28" i="33"/>
  <c r="J28" i="33"/>
  <c r="I28" i="33"/>
  <c r="K27" i="33"/>
  <c r="J27" i="33"/>
  <c r="I27" i="33"/>
  <c r="K26" i="33"/>
  <c r="J26" i="33"/>
  <c r="I26" i="33"/>
  <c r="K25" i="33"/>
  <c r="J25" i="33"/>
  <c r="I25" i="33"/>
  <c r="K24" i="33"/>
  <c r="J24" i="33"/>
  <c r="I24" i="33"/>
  <c r="K23" i="33"/>
  <c r="J23" i="33"/>
  <c r="I23" i="33"/>
  <c r="K22" i="33"/>
  <c r="J22" i="33"/>
  <c r="I22" i="33"/>
  <c r="K21" i="33"/>
  <c r="J21" i="33"/>
  <c r="I21" i="33"/>
  <c r="K20" i="33"/>
  <c r="J20" i="33"/>
  <c r="I20" i="33"/>
  <c r="K19" i="33"/>
  <c r="J19" i="33"/>
  <c r="I19" i="33"/>
  <c r="K18" i="33"/>
  <c r="J18" i="33"/>
  <c r="I18" i="33"/>
  <c r="K17" i="33"/>
  <c r="J17" i="33"/>
  <c r="I17" i="33"/>
  <c r="K16" i="33"/>
  <c r="J16" i="33"/>
  <c r="I16" i="33"/>
  <c r="K15" i="33"/>
  <c r="J15" i="33"/>
  <c r="I15" i="33"/>
  <c r="K14" i="33"/>
  <c r="J14" i="33"/>
  <c r="I14" i="33"/>
  <c r="K13" i="33"/>
  <c r="J13" i="33"/>
  <c r="I13" i="33"/>
  <c r="K12" i="33"/>
  <c r="J12" i="33"/>
  <c r="I12" i="33"/>
  <c r="K11" i="33"/>
  <c r="J11" i="33"/>
  <c r="I11" i="33"/>
  <c r="K10" i="33"/>
  <c r="J10" i="33"/>
  <c r="I10" i="33"/>
  <c r="K9" i="33"/>
  <c r="J9" i="33"/>
  <c r="K8" i="33"/>
  <c r="J8" i="33"/>
  <c r="I8" i="33"/>
  <c r="E7" i="29"/>
  <c r="I5" i="31"/>
  <c r="C34" i="21"/>
  <c r="D7" i="31"/>
  <c r="C7" i="31"/>
  <c r="G506" i="27"/>
  <c r="P8" i="32"/>
  <c r="G41" i="21"/>
  <c r="X4" i="31"/>
  <c r="G35" i="21"/>
  <c r="X3" i="31"/>
  <c r="G34" i="21"/>
  <c r="E41" i="21"/>
  <c r="X2" i="31"/>
  <c r="G36" i="21"/>
  <c r="E42" i="21"/>
  <c r="C42" i="21"/>
  <c r="C41" i="21"/>
  <c r="D42" i="21"/>
  <c r="D34" i="21"/>
  <c r="E35" i="21"/>
  <c r="D36" i="21"/>
  <c r="E36" i="21"/>
  <c r="D35" i="21"/>
  <c r="L8" i="33"/>
  <c r="N8" i="33"/>
  <c r="L17" i="33"/>
  <c r="N17" i="33"/>
  <c r="L10" i="33"/>
  <c r="N10" i="33"/>
  <c r="L506" i="33"/>
  <c r="N506" i="33"/>
  <c r="L498" i="33"/>
  <c r="N498" i="33"/>
  <c r="L490" i="33"/>
  <c r="N490" i="33"/>
  <c r="L482" i="33"/>
  <c r="N482" i="33"/>
  <c r="L474" i="33"/>
  <c r="N474" i="33"/>
  <c r="L466" i="33"/>
  <c r="N466" i="33"/>
  <c r="L458" i="33"/>
  <c r="N458" i="33"/>
  <c r="L450" i="33"/>
  <c r="N450" i="33"/>
  <c r="L442" i="33"/>
  <c r="N442" i="33"/>
  <c r="L434" i="33"/>
  <c r="N434" i="33"/>
  <c r="L426" i="33"/>
  <c r="N426" i="33"/>
  <c r="L418" i="33"/>
  <c r="N418" i="33"/>
  <c r="L410" i="33"/>
  <c r="N410" i="33"/>
  <c r="L402" i="33"/>
  <c r="N402" i="33"/>
  <c r="L394" i="33"/>
  <c r="N394" i="33"/>
  <c r="L386" i="33"/>
  <c r="N386" i="33"/>
  <c r="L378" i="33"/>
  <c r="N378" i="33"/>
  <c r="L370" i="33"/>
  <c r="N370" i="33"/>
  <c r="L362" i="33"/>
  <c r="N362" i="33"/>
  <c r="L354" i="33"/>
  <c r="N354" i="33"/>
  <c r="L346" i="33"/>
  <c r="N346" i="33"/>
  <c r="L338" i="33"/>
  <c r="N338" i="33"/>
  <c r="L330" i="33"/>
  <c r="N330" i="33"/>
  <c r="L322" i="33"/>
  <c r="N322" i="33"/>
  <c r="L314" i="33"/>
  <c r="N314" i="33"/>
  <c r="L306" i="33"/>
  <c r="N306" i="33"/>
  <c r="L298" i="33"/>
  <c r="N298" i="33"/>
  <c r="L290" i="33"/>
  <c r="N290" i="33"/>
  <c r="L282" i="33"/>
  <c r="N282" i="33"/>
  <c r="L274" i="33"/>
  <c r="N274" i="33"/>
  <c r="L266" i="33"/>
  <c r="N266" i="33"/>
  <c r="L258" i="33"/>
  <c r="N258" i="33"/>
  <c r="L250" i="33"/>
  <c r="N250" i="33"/>
  <c r="L242" i="33"/>
  <c r="N242" i="33"/>
  <c r="L234" i="33"/>
  <c r="N234" i="33"/>
  <c r="L226" i="33"/>
  <c r="N226" i="33"/>
  <c r="L218" i="33"/>
  <c r="N218" i="33"/>
  <c r="L210" i="33"/>
  <c r="N210" i="33"/>
  <c r="L202" i="33"/>
  <c r="N202" i="33"/>
  <c r="L194" i="33"/>
  <c r="N194" i="33"/>
  <c r="L186" i="33"/>
  <c r="N186" i="33"/>
  <c r="L178" i="33"/>
  <c r="N178" i="33"/>
  <c r="L170" i="33"/>
  <c r="N170" i="33"/>
  <c r="L162" i="33"/>
  <c r="N162" i="33"/>
  <c r="L154" i="33"/>
  <c r="N154" i="33"/>
  <c r="L146" i="33"/>
  <c r="N146" i="33"/>
  <c r="L138" i="33"/>
  <c r="N138" i="33"/>
  <c r="L130" i="33"/>
  <c r="N130" i="33"/>
  <c r="L122" i="33"/>
  <c r="N122" i="33"/>
  <c r="L114" i="33"/>
  <c r="N114" i="33"/>
  <c r="L106" i="33"/>
  <c r="N106" i="33"/>
  <c r="L98" i="33"/>
  <c r="N98" i="33"/>
  <c r="L90" i="33"/>
  <c r="N90" i="33"/>
  <c r="L82" i="33"/>
  <c r="N82" i="33"/>
  <c r="L74" i="33"/>
  <c r="N74" i="33"/>
  <c r="L66" i="33"/>
  <c r="N66" i="33"/>
  <c r="L58" i="33"/>
  <c r="N58" i="33"/>
  <c r="L50" i="33"/>
  <c r="N50" i="33"/>
  <c r="L42" i="33"/>
  <c r="N42" i="33"/>
  <c r="L34" i="33"/>
  <c r="N34" i="33"/>
  <c r="L26" i="33"/>
  <c r="N26" i="33"/>
  <c r="L16" i="33"/>
  <c r="N16" i="33"/>
  <c r="L497" i="33"/>
  <c r="N497" i="33"/>
  <c r="L457" i="33"/>
  <c r="N457" i="33"/>
  <c r="L417" i="33"/>
  <c r="N417" i="33"/>
  <c r="L385" i="33"/>
  <c r="N385" i="33"/>
  <c r="L353" i="33"/>
  <c r="N353" i="33"/>
  <c r="L345" i="33"/>
  <c r="N345" i="33"/>
  <c r="L329" i="33"/>
  <c r="N329" i="33"/>
  <c r="L321" i="33"/>
  <c r="N321" i="33"/>
  <c r="L313" i="33"/>
  <c r="N313" i="33"/>
  <c r="L305" i="33"/>
  <c r="N305" i="33"/>
  <c r="L297" i="33"/>
  <c r="N297" i="33"/>
  <c r="L289" i="33"/>
  <c r="N289" i="33"/>
  <c r="L281" i="33"/>
  <c r="N281" i="33"/>
  <c r="L273" i="33"/>
  <c r="N273" i="33"/>
  <c r="L265" i="33"/>
  <c r="N265" i="33"/>
  <c r="L257" i="33"/>
  <c r="N257" i="33"/>
  <c r="L249" i="33"/>
  <c r="N249" i="33"/>
  <c r="L241" i="33"/>
  <c r="N241" i="33"/>
  <c r="L233" i="33"/>
  <c r="N233" i="33"/>
  <c r="L225" i="33"/>
  <c r="N225" i="33"/>
  <c r="L217" i="33"/>
  <c r="N217" i="33"/>
  <c r="L209" i="33"/>
  <c r="N209" i="33"/>
  <c r="L201" i="33"/>
  <c r="N201" i="33"/>
  <c r="L193" i="33"/>
  <c r="N193" i="33"/>
  <c r="L185" i="33"/>
  <c r="N185" i="33"/>
  <c r="L177" i="33"/>
  <c r="N177" i="33"/>
  <c r="L169" i="33"/>
  <c r="N169" i="33"/>
  <c r="L161" i="33"/>
  <c r="N161" i="33"/>
  <c r="L153" i="33"/>
  <c r="N153" i="33"/>
  <c r="L145" i="33"/>
  <c r="N145" i="33"/>
  <c r="L137" i="33"/>
  <c r="N137" i="33"/>
  <c r="L129" i="33"/>
  <c r="N129" i="33"/>
  <c r="L121" i="33"/>
  <c r="N121" i="33"/>
  <c r="L113" i="33"/>
  <c r="N113" i="33"/>
  <c r="L105" i="33"/>
  <c r="N105" i="33"/>
  <c r="L97" i="33"/>
  <c r="N97" i="33"/>
  <c r="L89" i="33"/>
  <c r="N89" i="33"/>
  <c r="L81" i="33"/>
  <c r="N81" i="33"/>
  <c r="L73" i="33"/>
  <c r="N73" i="33"/>
  <c r="L65" i="33"/>
  <c r="N65" i="33"/>
  <c r="L57" i="33"/>
  <c r="N57" i="33"/>
  <c r="L49" i="33"/>
  <c r="N49" i="33"/>
  <c r="L41" i="33"/>
  <c r="N41" i="33"/>
  <c r="L33" i="33"/>
  <c r="N33" i="33"/>
  <c r="L25" i="33"/>
  <c r="N25" i="33"/>
  <c r="L481" i="33"/>
  <c r="N481" i="33"/>
  <c r="L441" i="33"/>
  <c r="N441" i="33"/>
  <c r="L401" i="33"/>
  <c r="N401" i="33"/>
  <c r="L337" i="33"/>
  <c r="N337" i="33"/>
  <c r="L504" i="33"/>
  <c r="N504" i="33"/>
  <c r="L496" i="33"/>
  <c r="N496" i="33"/>
  <c r="L488" i="33"/>
  <c r="N488" i="33"/>
  <c r="L480" i="33"/>
  <c r="N480" i="33"/>
  <c r="L472" i="33"/>
  <c r="N472" i="33"/>
  <c r="L464" i="33"/>
  <c r="N464" i="33"/>
  <c r="L456" i="33"/>
  <c r="N456" i="33"/>
  <c r="L448" i="33"/>
  <c r="N448" i="33"/>
  <c r="L440" i="33"/>
  <c r="N440" i="33"/>
  <c r="L432" i="33"/>
  <c r="N432" i="33"/>
  <c r="L424" i="33"/>
  <c r="N424" i="33"/>
  <c r="L416" i="33"/>
  <c r="N416" i="33"/>
  <c r="L408" i="33"/>
  <c r="N408" i="33"/>
  <c r="L400" i="33"/>
  <c r="N400" i="33"/>
  <c r="L392" i="33"/>
  <c r="N392" i="33"/>
  <c r="L384" i="33"/>
  <c r="N384" i="33"/>
  <c r="L376" i="33"/>
  <c r="N376" i="33"/>
  <c r="L368" i="33"/>
  <c r="N368" i="33"/>
  <c r="L360" i="33"/>
  <c r="N360" i="33"/>
  <c r="L352" i="33"/>
  <c r="N352" i="33"/>
  <c r="L344" i="33"/>
  <c r="N344" i="33"/>
  <c r="L336" i="33"/>
  <c r="N336" i="33"/>
  <c r="L328" i="33"/>
  <c r="N328" i="33"/>
  <c r="L320" i="33"/>
  <c r="N320" i="33"/>
  <c r="L312" i="33"/>
  <c r="N312" i="33"/>
  <c r="L304" i="33"/>
  <c r="N304" i="33"/>
  <c r="L296" i="33"/>
  <c r="N296" i="33"/>
  <c r="L288" i="33"/>
  <c r="N288" i="33"/>
  <c r="L280" i="33"/>
  <c r="N280" i="33"/>
  <c r="L272" i="33"/>
  <c r="N272" i="33"/>
  <c r="L264" i="33"/>
  <c r="N264" i="33"/>
  <c r="L256" i="33"/>
  <c r="N256" i="33"/>
  <c r="L248" i="33"/>
  <c r="N248" i="33"/>
  <c r="L240" i="33"/>
  <c r="N240" i="33"/>
  <c r="L232" i="33"/>
  <c r="N232" i="33"/>
  <c r="L224" i="33"/>
  <c r="N224" i="33"/>
  <c r="L216" i="33"/>
  <c r="N216" i="33"/>
  <c r="L208" i="33"/>
  <c r="N208" i="33"/>
  <c r="L200" i="33"/>
  <c r="N200" i="33"/>
  <c r="L192" i="33"/>
  <c r="N192" i="33"/>
  <c r="L184" i="33"/>
  <c r="N184" i="33"/>
  <c r="L176" i="33"/>
  <c r="N176" i="33"/>
  <c r="L168" i="33"/>
  <c r="N168" i="33"/>
  <c r="L160" i="33"/>
  <c r="N160" i="33"/>
  <c r="L152" i="33"/>
  <c r="N152" i="33"/>
  <c r="L144" i="33"/>
  <c r="N144" i="33"/>
  <c r="L136" i="33"/>
  <c r="N136" i="33"/>
  <c r="L128" i="33"/>
  <c r="N128" i="33"/>
  <c r="L120" i="33"/>
  <c r="N120" i="33"/>
  <c r="L112" i="33"/>
  <c r="N112" i="33"/>
  <c r="L104" i="33"/>
  <c r="N104" i="33"/>
  <c r="L96" i="33"/>
  <c r="N96" i="33"/>
  <c r="L88" i="33"/>
  <c r="N88" i="33"/>
  <c r="L80" i="33"/>
  <c r="N80" i="33"/>
  <c r="L72" i="33"/>
  <c r="N72" i="33"/>
  <c r="L64" i="33"/>
  <c r="N64" i="33"/>
  <c r="L56" i="33"/>
  <c r="N56" i="33"/>
  <c r="L48" i="33"/>
  <c r="N48" i="33"/>
  <c r="L40" i="33"/>
  <c r="N40" i="33"/>
  <c r="L32" i="33"/>
  <c r="N32" i="33"/>
  <c r="L24" i="33"/>
  <c r="N24" i="33"/>
  <c r="L505" i="33"/>
  <c r="N505" i="33"/>
  <c r="L433" i="33"/>
  <c r="N433" i="33"/>
  <c r="L377" i="33"/>
  <c r="N377" i="33"/>
  <c r="L495" i="33"/>
  <c r="N495" i="33"/>
  <c r="L479" i="33"/>
  <c r="N479" i="33"/>
  <c r="L471" i="33"/>
  <c r="N471" i="33"/>
  <c r="L463" i="33"/>
  <c r="N463" i="33"/>
  <c r="L455" i="33"/>
  <c r="N455" i="33"/>
  <c r="L447" i="33"/>
  <c r="N447" i="33"/>
  <c r="L439" i="33"/>
  <c r="N439" i="33"/>
  <c r="L431" i="33"/>
  <c r="N431" i="33"/>
  <c r="L423" i="33"/>
  <c r="N423" i="33"/>
  <c r="L415" i="33"/>
  <c r="N415" i="33"/>
  <c r="L407" i="33"/>
  <c r="N407" i="33"/>
  <c r="L399" i="33"/>
  <c r="N399" i="33"/>
  <c r="L391" i="33"/>
  <c r="N391" i="33"/>
  <c r="L383" i="33"/>
  <c r="N383" i="33"/>
  <c r="L375" i="33"/>
  <c r="N375" i="33"/>
  <c r="L367" i="33"/>
  <c r="N367" i="33"/>
  <c r="L359" i="33"/>
  <c r="N359" i="33"/>
  <c r="L351" i="33"/>
  <c r="N351" i="33"/>
  <c r="L343" i="33"/>
  <c r="N343" i="33"/>
  <c r="L335" i="33"/>
  <c r="N335" i="33"/>
  <c r="L327" i="33"/>
  <c r="N327" i="33"/>
  <c r="L319" i="33"/>
  <c r="N319" i="33"/>
  <c r="L311" i="33"/>
  <c r="N311" i="33"/>
  <c r="L303" i="33"/>
  <c r="N303" i="33"/>
  <c r="L295" i="33"/>
  <c r="N295" i="33"/>
  <c r="L287" i="33"/>
  <c r="N287" i="33"/>
  <c r="L279" i="33"/>
  <c r="N279" i="33"/>
  <c r="L271" i="33"/>
  <c r="N271" i="33"/>
  <c r="L263" i="33"/>
  <c r="N263" i="33"/>
  <c r="L255" i="33"/>
  <c r="N255" i="33"/>
  <c r="L247" i="33"/>
  <c r="N247" i="33"/>
  <c r="L239" i="33"/>
  <c r="N239" i="33"/>
  <c r="L231" i="33"/>
  <c r="N231" i="33"/>
  <c r="L223" i="33"/>
  <c r="N223" i="33"/>
  <c r="L215" i="33"/>
  <c r="N215" i="33"/>
  <c r="L207" i="33"/>
  <c r="N207" i="33"/>
  <c r="L199" i="33"/>
  <c r="N199" i="33"/>
  <c r="L191" i="33"/>
  <c r="N191" i="33"/>
  <c r="L183" i="33"/>
  <c r="N183" i="33"/>
  <c r="L175" i="33"/>
  <c r="N175" i="33"/>
  <c r="L167" i="33"/>
  <c r="N167" i="33"/>
  <c r="L159" i="33"/>
  <c r="N159" i="33"/>
  <c r="L151" i="33"/>
  <c r="N151" i="33"/>
  <c r="L143" i="33"/>
  <c r="N143" i="33"/>
  <c r="L135" i="33"/>
  <c r="N135" i="33"/>
  <c r="L127" i="33"/>
  <c r="N127" i="33"/>
  <c r="L119" i="33"/>
  <c r="N119" i="33"/>
  <c r="L111" i="33"/>
  <c r="N111" i="33"/>
  <c r="L103" i="33"/>
  <c r="N103" i="33"/>
  <c r="L95" i="33"/>
  <c r="N95" i="33"/>
  <c r="L87" i="33"/>
  <c r="N87" i="33"/>
  <c r="L79" i="33"/>
  <c r="N79" i="33"/>
  <c r="L71" i="33"/>
  <c r="N71" i="33"/>
  <c r="L63" i="33"/>
  <c r="N63" i="33"/>
  <c r="L55" i="33"/>
  <c r="N55" i="33"/>
  <c r="L47" i="33"/>
  <c r="N47" i="33"/>
  <c r="L39" i="33"/>
  <c r="N39" i="33"/>
  <c r="L31" i="33"/>
  <c r="N31" i="33"/>
  <c r="L23" i="33"/>
  <c r="N23" i="33"/>
  <c r="L473" i="33"/>
  <c r="N473" i="33"/>
  <c r="L425" i="33"/>
  <c r="N425" i="33"/>
  <c r="L393" i="33"/>
  <c r="N393" i="33"/>
  <c r="L503" i="33"/>
  <c r="N503" i="33"/>
  <c r="L494" i="33"/>
  <c r="N494" i="33"/>
  <c r="L486" i="33"/>
  <c r="N486" i="33"/>
  <c r="L478" i="33"/>
  <c r="N478" i="33"/>
  <c r="L470" i="33"/>
  <c r="N470" i="33"/>
  <c r="L462" i="33"/>
  <c r="N462" i="33"/>
  <c r="L454" i="33"/>
  <c r="N454" i="33"/>
  <c r="L446" i="33"/>
  <c r="N446" i="33"/>
  <c r="L438" i="33"/>
  <c r="N438" i="33"/>
  <c r="L430" i="33"/>
  <c r="N430" i="33"/>
  <c r="L422" i="33"/>
  <c r="N422" i="33"/>
  <c r="L414" i="33"/>
  <c r="N414" i="33"/>
  <c r="L406" i="33"/>
  <c r="N406" i="33"/>
  <c r="L398" i="33"/>
  <c r="N398" i="33"/>
  <c r="L390" i="33"/>
  <c r="N390" i="33"/>
  <c r="L382" i="33"/>
  <c r="N382" i="33"/>
  <c r="L374" i="33"/>
  <c r="N374" i="33"/>
  <c r="L366" i="33"/>
  <c r="N366" i="33"/>
  <c r="L358" i="33"/>
  <c r="N358" i="33"/>
  <c r="L350" i="33"/>
  <c r="N350" i="33"/>
  <c r="L342" i="33"/>
  <c r="N342" i="33"/>
  <c r="L334" i="33"/>
  <c r="N334" i="33"/>
  <c r="L326" i="33"/>
  <c r="N326" i="33"/>
  <c r="L318" i="33"/>
  <c r="N318" i="33"/>
  <c r="L310" i="33"/>
  <c r="N310" i="33"/>
  <c r="L302" i="33"/>
  <c r="N302" i="33"/>
  <c r="L294" i="33"/>
  <c r="N294" i="33"/>
  <c r="L286" i="33"/>
  <c r="N286" i="33"/>
  <c r="L278" i="33"/>
  <c r="N278" i="33"/>
  <c r="L270" i="33"/>
  <c r="N270" i="33"/>
  <c r="L262" i="33"/>
  <c r="N262" i="33"/>
  <c r="L254" i="33"/>
  <c r="N254" i="33"/>
  <c r="L246" i="33"/>
  <c r="N246" i="33"/>
  <c r="L238" i="33"/>
  <c r="N238" i="33"/>
  <c r="L230" i="33"/>
  <c r="N230" i="33"/>
  <c r="L222" i="33"/>
  <c r="N222" i="33"/>
  <c r="L214" i="33"/>
  <c r="N214" i="33"/>
  <c r="L206" i="33"/>
  <c r="N206" i="33"/>
  <c r="L198" i="33"/>
  <c r="N198" i="33"/>
  <c r="L190" i="33"/>
  <c r="N190" i="33"/>
  <c r="L182" i="33"/>
  <c r="N182" i="33"/>
  <c r="L174" i="33"/>
  <c r="N174" i="33"/>
  <c r="L166" i="33"/>
  <c r="N166" i="33"/>
  <c r="L158" i="33"/>
  <c r="N158" i="33"/>
  <c r="L150" i="33"/>
  <c r="N150" i="33"/>
  <c r="L142" i="33"/>
  <c r="N142" i="33"/>
  <c r="L134" i="33"/>
  <c r="N134" i="33"/>
  <c r="L126" i="33"/>
  <c r="N126" i="33"/>
  <c r="L118" i="33"/>
  <c r="N118" i="33"/>
  <c r="L110" i="33"/>
  <c r="N110" i="33"/>
  <c r="L102" i="33"/>
  <c r="N102" i="33"/>
  <c r="L94" i="33"/>
  <c r="N94" i="33"/>
  <c r="L86" i="33"/>
  <c r="N86" i="33"/>
  <c r="L78" i="33"/>
  <c r="N78" i="33"/>
  <c r="L70" i="33"/>
  <c r="N70" i="33"/>
  <c r="L62" i="33"/>
  <c r="N62" i="33"/>
  <c r="L54" i="33"/>
  <c r="N54" i="33"/>
  <c r="L46" i="33"/>
  <c r="N46" i="33"/>
  <c r="L38" i="33"/>
  <c r="N38" i="33"/>
  <c r="L30" i="33"/>
  <c r="N30" i="33"/>
  <c r="L22" i="33"/>
  <c r="N22" i="33"/>
  <c r="L449" i="33"/>
  <c r="N449" i="33"/>
  <c r="L369" i="33"/>
  <c r="N369" i="33"/>
  <c r="L487" i="33"/>
  <c r="N487" i="33"/>
  <c r="L493" i="33"/>
  <c r="N493" i="33"/>
  <c r="L477" i="33"/>
  <c r="N477" i="33"/>
  <c r="L469" i="33"/>
  <c r="N469" i="33"/>
  <c r="L461" i="33"/>
  <c r="N461" i="33"/>
  <c r="L453" i="33"/>
  <c r="N453" i="33"/>
  <c r="L445" i="33"/>
  <c r="N445" i="33"/>
  <c r="L437" i="33"/>
  <c r="N437" i="33"/>
  <c r="L429" i="33"/>
  <c r="N429" i="33"/>
  <c r="L421" i="33"/>
  <c r="N421" i="33"/>
  <c r="L413" i="33"/>
  <c r="N413" i="33"/>
  <c r="L405" i="33"/>
  <c r="N405" i="33"/>
  <c r="L397" i="33"/>
  <c r="N397" i="33"/>
  <c r="L389" i="33"/>
  <c r="N389" i="33"/>
  <c r="L381" i="33"/>
  <c r="N381" i="33"/>
  <c r="L373" i="33"/>
  <c r="N373" i="33"/>
  <c r="L365" i="33"/>
  <c r="N365" i="33"/>
  <c r="L357" i="33"/>
  <c r="N357" i="33"/>
  <c r="L349" i="33"/>
  <c r="N349" i="33"/>
  <c r="L341" i="33"/>
  <c r="N341" i="33"/>
  <c r="L333" i="33"/>
  <c r="N333" i="33"/>
  <c r="L325" i="33"/>
  <c r="N325" i="33"/>
  <c r="L317" i="33"/>
  <c r="N317" i="33"/>
  <c r="L309" i="33"/>
  <c r="N309" i="33"/>
  <c r="L301" i="33"/>
  <c r="N301" i="33"/>
  <c r="L293" i="33"/>
  <c r="N293" i="33"/>
  <c r="L285" i="33"/>
  <c r="N285" i="33"/>
  <c r="L277" i="33"/>
  <c r="N277" i="33"/>
  <c r="L269" i="33"/>
  <c r="N269" i="33"/>
  <c r="L261" i="33"/>
  <c r="N261" i="33"/>
  <c r="L253" i="33"/>
  <c r="N253" i="33"/>
  <c r="L245" i="33"/>
  <c r="N245" i="33"/>
  <c r="L237" i="33"/>
  <c r="N237" i="33"/>
  <c r="L229" i="33"/>
  <c r="N229" i="33"/>
  <c r="L221" i="33"/>
  <c r="N221" i="33"/>
  <c r="L213" i="33"/>
  <c r="N213" i="33"/>
  <c r="L205" i="33"/>
  <c r="N205" i="33"/>
  <c r="L197" i="33"/>
  <c r="N197" i="33"/>
  <c r="L189" i="33"/>
  <c r="N189" i="33"/>
  <c r="L181" i="33"/>
  <c r="N181" i="33"/>
  <c r="L173" i="33"/>
  <c r="N173" i="33"/>
  <c r="L165" i="33"/>
  <c r="N165" i="33"/>
  <c r="L157" i="33"/>
  <c r="N157" i="33"/>
  <c r="L149" i="33"/>
  <c r="N149" i="33"/>
  <c r="L141" i="33"/>
  <c r="N141" i="33"/>
  <c r="L133" i="33"/>
  <c r="N133" i="33"/>
  <c r="L125" i="33"/>
  <c r="N125" i="33"/>
  <c r="L117" i="33"/>
  <c r="N117" i="33"/>
  <c r="L109" i="33"/>
  <c r="N109" i="33"/>
  <c r="L101" i="33"/>
  <c r="N101" i="33"/>
  <c r="L93" i="33"/>
  <c r="N93" i="33"/>
  <c r="L85" i="33"/>
  <c r="N85" i="33"/>
  <c r="L77" i="33"/>
  <c r="N77" i="33"/>
  <c r="L69" i="33"/>
  <c r="N69" i="33"/>
  <c r="L61" i="33"/>
  <c r="N61" i="33"/>
  <c r="L53" i="33"/>
  <c r="N53" i="33"/>
  <c r="L45" i="33"/>
  <c r="N45" i="33"/>
  <c r="L37" i="33"/>
  <c r="N37" i="33"/>
  <c r="L29" i="33"/>
  <c r="N29" i="33"/>
  <c r="L21" i="33"/>
  <c r="N21" i="33"/>
  <c r="L18" i="33"/>
  <c r="N18" i="33"/>
  <c r="L465" i="33"/>
  <c r="N465" i="33"/>
  <c r="L409" i="33"/>
  <c r="N409" i="33"/>
  <c r="L361" i="33"/>
  <c r="N361" i="33"/>
  <c r="L502" i="33"/>
  <c r="N502" i="33"/>
  <c r="L501" i="33"/>
  <c r="N501" i="33"/>
  <c r="L485" i="33"/>
  <c r="N485" i="33"/>
  <c r="L500" i="33"/>
  <c r="N500" i="33"/>
  <c r="L492" i="33"/>
  <c r="N492" i="33"/>
  <c r="L484" i="33"/>
  <c r="N484" i="33"/>
  <c r="L476" i="33"/>
  <c r="N476" i="33"/>
  <c r="L468" i="33"/>
  <c r="N468" i="33"/>
  <c r="L460" i="33"/>
  <c r="N460" i="33"/>
  <c r="L452" i="33"/>
  <c r="N452" i="33"/>
  <c r="L444" i="33"/>
  <c r="N444" i="33"/>
  <c r="L436" i="33"/>
  <c r="N436" i="33"/>
  <c r="L428" i="33"/>
  <c r="N428" i="33"/>
  <c r="L420" i="33"/>
  <c r="N420" i="33"/>
  <c r="L412" i="33"/>
  <c r="N412" i="33"/>
  <c r="L404" i="33"/>
  <c r="N404" i="33"/>
  <c r="L396" i="33"/>
  <c r="N396" i="33"/>
  <c r="L388" i="33"/>
  <c r="N388" i="33"/>
  <c r="L380" i="33"/>
  <c r="N380" i="33"/>
  <c r="L372" i="33"/>
  <c r="N372" i="33"/>
  <c r="L364" i="33"/>
  <c r="N364" i="33"/>
  <c r="L356" i="33"/>
  <c r="N356" i="33"/>
  <c r="L348" i="33"/>
  <c r="N348" i="33"/>
  <c r="L340" i="33"/>
  <c r="N340" i="33"/>
  <c r="L332" i="33"/>
  <c r="N332" i="33"/>
  <c r="L324" i="33"/>
  <c r="N324" i="33"/>
  <c r="L316" i="33"/>
  <c r="N316" i="33"/>
  <c r="L308" i="33"/>
  <c r="N308" i="33"/>
  <c r="L300" i="33"/>
  <c r="N300" i="33"/>
  <c r="L292" i="33"/>
  <c r="N292" i="33"/>
  <c r="L284" i="33"/>
  <c r="N284" i="33"/>
  <c r="L276" i="33"/>
  <c r="N276" i="33"/>
  <c r="L268" i="33"/>
  <c r="N268" i="33"/>
  <c r="L260" i="33"/>
  <c r="N260" i="33"/>
  <c r="L252" i="33"/>
  <c r="N252" i="33"/>
  <c r="L244" i="33"/>
  <c r="N244" i="33"/>
  <c r="L236" i="33"/>
  <c r="N236" i="33"/>
  <c r="L228" i="33"/>
  <c r="N228" i="33"/>
  <c r="L220" i="33"/>
  <c r="N220" i="33"/>
  <c r="L212" i="33"/>
  <c r="N212" i="33"/>
  <c r="L204" i="33"/>
  <c r="N204" i="33"/>
  <c r="L196" i="33"/>
  <c r="N196" i="33"/>
  <c r="L188" i="33"/>
  <c r="N188" i="33"/>
  <c r="L180" i="33"/>
  <c r="N180" i="33"/>
  <c r="L172" i="33"/>
  <c r="N172" i="33"/>
  <c r="L164" i="33"/>
  <c r="N164" i="33"/>
  <c r="L156" i="33"/>
  <c r="N156" i="33"/>
  <c r="L148" i="33"/>
  <c r="N148" i="33"/>
  <c r="L140" i="33"/>
  <c r="N140" i="33"/>
  <c r="L132" i="33"/>
  <c r="N132" i="33"/>
  <c r="L124" i="33"/>
  <c r="N124" i="33"/>
  <c r="L116" i="33"/>
  <c r="N116" i="33"/>
  <c r="L108" i="33"/>
  <c r="N108" i="33"/>
  <c r="L100" i="33"/>
  <c r="N100" i="33"/>
  <c r="L92" i="33"/>
  <c r="N92" i="33"/>
  <c r="L84" i="33"/>
  <c r="N84" i="33"/>
  <c r="L76" i="33"/>
  <c r="N76" i="33"/>
  <c r="L68" i="33"/>
  <c r="N68" i="33"/>
  <c r="L60" i="33"/>
  <c r="N60" i="33"/>
  <c r="L52" i="33"/>
  <c r="N52" i="33"/>
  <c r="L44" i="33"/>
  <c r="N44" i="33"/>
  <c r="L36" i="33"/>
  <c r="N36" i="33"/>
  <c r="L28" i="33"/>
  <c r="N28" i="33"/>
  <c r="L20" i="33"/>
  <c r="N20" i="33"/>
  <c r="L489" i="33"/>
  <c r="N489" i="33"/>
  <c r="L499" i="33"/>
  <c r="N499" i="33"/>
  <c r="L491" i="33"/>
  <c r="N491" i="33"/>
  <c r="L483" i="33"/>
  <c r="N483" i="33"/>
  <c r="L475" i="33"/>
  <c r="N475" i="33"/>
  <c r="L467" i="33"/>
  <c r="N467" i="33"/>
  <c r="L459" i="33"/>
  <c r="N459" i="33"/>
  <c r="L451" i="33"/>
  <c r="N451" i="33"/>
  <c r="L443" i="33"/>
  <c r="N443" i="33"/>
  <c r="L435" i="33"/>
  <c r="N435" i="33"/>
  <c r="L427" i="33"/>
  <c r="N427" i="33"/>
  <c r="L419" i="33"/>
  <c r="N419" i="33"/>
  <c r="L411" i="33"/>
  <c r="N411" i="33"/>
  <c r="L403" i="33"/>
  <c r="N403" i="33"/>
  <c r="L395" i="33"/>
  <c r="N395" i="33"/>
  <c r="L387" i="33"/>
  <c r="N387" i="33"/>
  <c r="L379" i="33"/>
  <c r="N379" i="33"/>
  <c r="L371" i="33"/>
  <c r="N371" i="33"/>
  <c r="L363" i="33"/>
  <c r="N363" i="33"/>
  <c r="L355" i="33"/>
  <c r="N355" i="33"/>
  <c r="L347" i="33"/>
  <c r="N347" i="33"/>
  <c r="L339" i="33"/>
  <c r="N339" i="33"/>
  <c r="L331" i="33"/>
  <c r="N331" i="33"/>
  <c r="L323" i="33"/>
  <c r="N323" i="33"/>
  <c r="L315" i="33"/>
  <c r="N315" i="33"/>
  <c r="L307" i="33"/>
  <c r="N307" i="33"/>
  <c r="L299" i="33"/>
  <c r="N299" i="33"/>
  <c r="L291" i="33"/>
  <c r="N291" i="33"/>
  <c r="L283" i="33"/>
  <c r="N283" i="33"/>
  <c r="L275" i="33"/>
  <c r="N275" i="33"/>
  <c r="L267" i="33"/>
  <c r="N267" i="33"/>
  <c r="L259" i="33"/>
  <c r="N259" i="33"/>
  <c r="L251" i="33"/>
  <c r="N251" i="33"/>
  <c r="L243" i="33"/>
  <c r="N243" i="33"/>
  <c r="L235" i="33"/>
  <c r="N235" i="33"/>
  <c r="L227" i="33"/>
  <c r="N227" i="33"/>
  <c r="L219" i="33"/>
  <c r="N219" i="33"/>
  <c r="L211" i="33"/>
  <c r="N211" i="33"/>
  <c r="L203" i="33"/>
  <c r="N203" i="33"/>
  <c r="L195" i="33"/>
  <c r="N195" i="33"/>
  <c r="L187" i="33"/>
  <c r="N187" i="33"/>
  <c r="L179" i="33"/>
  <c r="N179" i="33"/>
  <c r="L171" i="33"/>
  <c r="N171" i="33"/>
  <c r="L163" i="33"/>
  <c r="N163" i="33"/>
  <c r="L155" i="33"/>
  <c r="N155" i="33"/>
  <c r="L147" i="33"/>
  <c r="N147" i="33"/>
  <c r="L139" i="33"/>
  <c r="N139" i="33"/>
  <c r="L131" i="33"/>
  <c r="N131" i="33"/>
  <c r="L123" i="33"/>
  <c r="N123" i="33"/>
  <c r="L115" i="33"/>
  <c r="N115" i="33"/>
  <c r="L107" i="33"/>
  <c r="N107" i="33"/>
  <c r="L99" i="33"/>
  <c r="N99" i="33"/>
  <c r="L91" i="33"/>
  <c r="N91" i="33"/>
  <c r="L83" i="33"/>
  <c r="N83" i="33"/>
  <c r="L75" i="33"/>
  <c r="N75" i="33"/>
  <c r="L67" i="33"/>
  <c r="N67" i="33"/>
  <c r="L59" i="33"/>
  <c r="N59" i="33"/>
  <c r="L51" i="33"/>
  <c r="N51" i="33"/>
  <c r="L43" i="33"/>
  <c r="N43" i="33"/>
  <c r="L35" i="33"/>
  <c r="N35" i="33"/>
  <c r="L27" i="33"/>
  <c r="N27" i="33"/>
  <c r="L19" i="33"/>
  <c r="N19" i="33"/>
  <c r="G42" i="21"/>
  <c r="D37" i="21"/>
  <c r="D33" i="21"/>
  <c r="C40" i="21"/>
  <c r="C19" i="21"/>
  <c r="M507" i="31"/>
  <c r="L12" i="33"/>
  <c r="N12" i="33"/>
  <c r="L15" i="33"/>
  <c r="N15" i="33"/>
  <c r="L13" i="33"/>
  <c r="N13" i="33"/>
  <c r="L14" i="33"/>
  <c r="N14" i="33"/>
  <c r="G40" i="21"/>
  <c r="L507" i="32"/>
  <c r="C7" i="29"/>
  <c r="B7" i="29"/>
  <c r="X1" i="31"/>
  <c r="G37" i="21"/>
  <c r="I5" i="26"/>
  <c r="I506" i="26"/>
  <c r="C37" i="21"/>
  <c r="C36" i="21"/>
  <c r="C35" i="21"/>
  <c r="D39" i="21"/>
  <c r="D38" i="21"/>
  <c r="E37" i="21"/>
  <c r="C33" i="21"/>
  <c r="C17" i="21"/>
  <c r="D17" i="20"/>
  <c r="E34" i="21"/>
  <c r="C38" i="21"/>
  <c r="C18" i="21"/>
  <c r="H7" i="29"/>
  <c r="G7" i="29"/>
  <c r="F7" i="29"/>
  <c r="J7" i="29"/>
  <c r="D7" i="29"/>
  <c r="K5" i="29"/>
  <c r="L5" i="29"/>
  <c r="E33" i="21"/>
  <c r="E39" i="21"/>
  <c r="D26" i="21"/>
  <c r="C28" i="21"/>
  <c r="C27" i="21"/>
  <c r="C30" i="21"/>
  <c r="D28" i="21"/>
  <c r="C26" i="21"/>
  <c r="C32" i="21"/>
  <c r="C31" i="21"/>
  <c r="C29" i="21"/>
  <c r="E38" i="21"/>
  <c r="D27" i="21"/>
  <c r="K7" i="29"/>
  <c r="L7" i="29"/>
  <c r="D29" i="21"/>
  <c r="D32" i="21"/>
  <c r="D31" i="21"/>
  <c r="D30" i="21"/>
  <c r="E28" i="21"/>
  <c r="E26" i="21"/>
  <c r="C25" i="21"/>
  <c r="I507" i="29"/>
  <c r="L6" i="29"/>
  <c r="M7" i="29"/>
  <c r="L507" i="29"/>
  <c r="E30" i="21"/>
  <c r="G30" i="21"/>
  <c r="D25" i="21"/>
  <c r="G28" i="21"/>
  <c r="G26" i="21"/>
  <c r="E29" i="21"/>
  <c r="E32" i="21"/>
  <c r="E27" i="21"/>
  <c r="C16" i="21"/>
  <c r="F506" i="24"/>
  <c r="E31" i="21"/>
  <c r="G29" i="21"/>
  <c r="E25" i="21"/>
  <c r="E11" i="21"/>
  <c r="D41" i="21"/>
  <c r="D40" i="21"/>
  <c r="H507" i="32"/>
  <c r="E40" i="21"/>
  <c r="G33" i="21"/>
  <c r="G39" i="21"/>
  <c r="G38" i="21"/>
  <c r="D45" i="21"/>
  <c r="G7" i="33"/>
  <c r="J7" i="33"/>
  <c r="M6" i="28"/>
  <c r="E45" i="21"/>
  <c r="G45" i="21"/>
  <c r="I7" i="33"/>
  <c r="K7" i="33"/>
  <c r="C46" i="21"/>
  <c r="C45" i="21"/>
  <c r="E46" i="21"/>
  <c r="G46" i="21"/>
  <c r="D46" i="21"/>
  <c r="M7" i="33"/>
  <c r="D44" i="21"/>
  <c r="D43" i="21"/>
  <c r="D47" i="21"/>
  <c r="L7" i="33"/>
  <c r="M506" i="28"/>
  <c r="D20" i="20"/>
  <c r="G37" i="20"/>
  <c r="N7" i="33"/>
  <c r="M6" i="33"/>
  <c r="M507" i="33"/>
  <c r="P7" i="33"/>
  <c r="P6" i="33"/>
  <c r="O7" i="33"/>
  <c r="C44" i="21"/>
  <c r="C43" i="21"/>
  <c r="E44" i="21"/>
  <c r="G44" i="21"/>
  <c r="G43" i="21"/>
  <c r="K25" i="21"/>
  <c r="K27" i="21"/>
  <c r="G32" i="21"/>
  <c r="Q7" i="33"/>
  <c r="P507" i="33"/>
  <c r="C20" i="21"/>
  <c r="C21" i="21"/>
  <c r="C47" i="21"/>
  <c r="E43" i="21"/>
  <c r="E47" i="21"/>
  <c r="K26" i="21"/>
  <c r="G27" i="21"/>
  <c r="G25" i="21"/>
  <c r="G31" i="21"/>
  <c r="G47" i="21"/>
  <c r="K30" i="21"/>
  <c r="H36" i="21"/>
  <c r="C62" i="21"/>
  <c r="H45" i="21"/>
  <c r="C71" i="21"/>
  <c r="H27" i="21"/>
  <c r="C53" i="21"/>
  <c r="H46" i="21"/>
  <c r="C72" i="21"/>
  <c r="H32" i="21"/>
  <c r="C58" i="21"/>
  <c r="C57" i="21"/>
  <c r="H35" i="21"/>
  <c r="C61" i="21"/>
  <c r="H39" i="21"/>
  <c r="C65" i="21"/>
  <c r="C64" i="21"/>
  <c r="H28" i="21"/>
  <c r="C54" i="21"/>
  <c r="H26" i="21"/>
  <c r="H30" i="21"/>
  <c r="C56" i="21"/>
  <c r="H44" i="21"/>
  <c r="C70" i="21"/>
  <c r="H37" i="21"/>
  <c r="C63" i="21"/>
  <c r="H29" i="21"/>
  <c r="C55" i="21"/>
  <c r="H41" i="21"/>
  <c r="C67" i="21"/>
  <c r="H42" i="21"/>
  <c r="C68" i="21"/>
  <c r="H34" i="21"/>
  <c r="H25" i="21"/>
  <c r="H40" i="21"/>
  <c r="D19" i="21"/>
  <c r="E19" i="21"/>
  <c r="H33" i="21"/>
  <c r="D17" i="21"/>
  <c r="E17" i="21"/>
  <c r="C66" i="21"/>
  <c r="H31" i="21"/>
  <c r="C60" i="21"/>
  <c r="C59" i="21"/>
  <c r="H43" i="21"/>
  <c r="D20" i="21"/>
  <c r="E20" i="21"/>
  <c r="H38" i="21"/>
  <c r="D18" i="21"/>
  <c r="E18" i="21"/>
  <c r="C69" i="21"/>
  <c r="C52" i="21"/>
  <c r="C51" i="21"/>
  <c r="D16" i="21"/>
  <c r="D21" i="21"/>
  <c r="G16" i="21"/>
  <c r="C73" i="21"/>
  <c r="H47" i="21"/>
  <c r="E16" i="21"/>
  <c r="E21" i="21"/>
</calcChain>
</file>

<file path=xl/sharedStrings.xml><?xml version="1.0" encoding="utf-8"?>
<sst xmlns="http://schemas.openxmlformats.org/spreadsheetml/2006/main" count="552" uniqueCount="254">
  <si>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</si>
  <si>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</si>
  <si>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</si>
  <si>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</si>
  <si>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</si>
  <si>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</si>
  <si>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</si>
  <si>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</si>
  <si>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</si>
  <si>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</si>
  <si>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</si>
  <si>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</si>
  <si>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</si>
  <si>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</si>
  <si>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</si>
  <si>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</si>
  <si>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</si>
  <si>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</si>
  <si>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</si>
  <si>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</si>
  <si>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</si>
  <si>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</si>
  <si>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</si>
  <si>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</si>
  <si>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</si>
  <si>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Dépenses sur devis</t>
  </si>
  <si>
    <t>Type de dépenses</t>
  </si>
  <si>
    <t>Montant présenté</t>
  </si>
  <si>
    <t>Montant raisonnable</t>
  </si>
  <si>
    <t>Equipement bureau</t>
  </si>
  <si>
    <t>Montant éligible retenu</t>
  </si>
  <si>
    <t>Montant éligible</t>
  </si>
  <si>
    <t>Synthèse des dépenses présentées</t>
  </si>
  <si>
    <t>Montant écarté</t>
  </si>
  <si>
    <t>Montant Assiette PSN</t>
  </si>
  <si>
    <t>Consignes d'utilisation</t>
  </si>
  <si>
    <t>Rappels réglementaires</t>
  </si>
  <si>
    <t>Règles de plafond de dépenses</t>
  </si>
  <si>
    <t>Commentaires</t>
  </si>
  <si>
    <t>(nature de la dépense indiquée sur le devis ou sur le justificatif de dépense.
Ex : désignation de l'article, de l'objet…)</t>
  </si>
  <si>
    <t>Sélectionner le poste de dépenses</t>
  </si>
  <si>
    <t>(montant hors taxes du devis opposable en euros)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</si>
  <si>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</si>
  <si>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</si>
  <si>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</si>
  <si>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</si>
  <si>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</si>
  <si>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</si>
  <si>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</si>
  <si>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r>
      <t>Montant HT
du devis choisi</t>
    </r>
    <r>
      <rPr>
        <b/>
        <sz val="11"/>
        <color rgb="FFFF0000"/>
        <rFont val="Calibri"/>
        <family val="2"/>
        <scheme val="minor"/>
      </rPr>
      <t xml:space="preserve"> *</t>
    </r>
  </si>
  <si>
    <t>Montant HT
du Devis 2</t>
  </si>
  <si>
    <t>Montant HT
du Devis 3</t>
  </si>
  <si>
    <t>TOTAL</t>
  </si>
  <si>
    <t>Imprimante</t>
  </si>
  <si>
    <t>20240223-0001</t>
  </si>
  <si>
    <t>Devis choisi car pas de délai de livraison</t>
  </si>
  <si>
    <t>Sous-catégories de dépenses</t>
  </si>
  <si>
    <t>Règles de plafond</t>
  </si>
  <si>
    <t>Majoration 15% sur devis le moins cher</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</si>
  <si>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</si>
  <si>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</si>
  <si>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(information présente sur le justificatif joint.
Ex: numéro de devis,...)</t>
  </si>
  <si>
    <t>Intitulé du projet</t>
  </si>
  <si>
    <t>Nom ou raison sociale du porteur de projet</t>
  </si>
  <si>
    <r>
      <t xml:space="preserve">Montant éligible 
(€ HT) </t>
    </r>
    <r>
      <rPr>
        <b/>
        <sz val="11"/>
        <color rgb="FFFF0000"/>
        <rFont val="Calibri"/>
        <family val="2"/>
        <scheme val="minor"/>
      </rPr>
      <t>*</t>
    </r>
  </si>
  <si>
    <t>(nom de l'entreprise, de la structure émettrice du devis ou du justificatif de la dépense retenue)</t>
  </si>
  <si>
    <t>(montant hors taxes du devis reteu, en euros)</t>
  </si>
  <si>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</si>
  <si>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</si>
  <si>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</si>
  <si>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</si>
  <si>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</si>
  <si>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</si>
  <si>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</si>
  <si>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</si>
  <si>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</si>
  <si>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r>
      <rPr>
        <b/>
        <u/>
        <sz val="12"/>
        <color theme="1"/>
        <rFont val="Calibri"/>
        <family val="2"/>
        <scheme val="minor"/>
      </rPr>
      <t>Attention :</t>
    </r>
    <r>
      <rPr>
        <sz val="12"/>
        <color theme="1"/>
        <rFont val="Calibri"/>
        <family val="2"/>
        <scheme val="minor"/>
      </rPr>
      <t xml:space="preserve"> Les dossiers ne seront pas retenus s’ils présentent moins de 30 000 € de dépenses éligibles après instruction.</t>
    </r>
  </si>
  <si>
    <t>Frais de personnel</t>
  </si>
  <si>
    <t>Déplacements sur frais réels</t>
  </si>
  <si>
    <t>Dépenses sur barèmes</t>
  </si>
  <si>
    <t>Publicité européenne</t>
  </si>
  <si>
    <t xml:space="preserve">Achat de prestation </t>
  </si>
  <si>
    <t>Achat de matériel</t>
  </si>
  <si>
    <t>Communication et promotion</t>
  </si>
  <si>
    <t>Etude préalable</t>
  </si>
  <si>
    <t>Investissements physiques pour la collecte, la transformation et la vente de produits</t>
  </si>
  <si>
    <t>Salaire chercheur</t>
  </si>
  <si>
    <t>Salaire directeur</t>
  </si>
  <si>
    <t>Salaire ingénieur</t>
  </si>
  <si>
    <t>Salaire technicien</t>
  </si>
  <si>
    <t>Billets d'avion</t>
  </si>
  <si>
    <t>Billets de train</t>
  </si>
  <si>
    <t xml:space="preserve">Frais de déplacement (barèmes kilométriques) </t>
  </si>
  <si>
    <t>Frais d'hébergement</t>
  </si>
  <si>
    <t>Frais de restauration</t>
  </si>
  <si>
    <t>Dépenses sur devis - autres</t>
  </si>
  <si>
    <t xml:space="preserve">Dépenses sur devis - investissements physiques </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</si>
  <si>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</si>
  <si>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</si>
  <si>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</si>
  <si>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</si>
  <si>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</si>
  <si>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</si>
  <si>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</si>
  <si>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</si>
  <si>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</si>
  <si>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</si>
  <si>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</si>
  <si>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</si>
  <si>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</si>
  <si>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</si>
  <si>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 Les frais de personnel (salaire brut chargé) sont remboursés au réel. Les salaires sont plafonnés de la manière suivante :  </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</si>
  <si>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</si>
  <si>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</si>
  <si>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</si>
  <si>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Les déplacements en avion et en train sont admissibles et pris en compte sur frais réels, selon les modalités suivantes : 
- Uniquement en classe économique (avion) ou seconde classe (train),
- Plafonnés à hauteur de 1 900 € pour un Aller-Retour entre Mayotte et l’Hexagone (Avion),
- Plafonnés à hauteur de 700 € pour un Aller-Retour entre Mayotte et La Réunion (Avion),
- Plafonnés 2200 € pour un Aller-Retour entre Mayotte et les Caraïbes (Avion).
Attention : La location de véhicules individuels est inéligible en frais réels dans le cadre de la programmation 2023 – 2027. En revanche des dépenses de déplacement sur barèmes kilométriques peuvent être présentées, en utilisant un véhicule de location.</t>
  </si>
  <si>
    <t>Frais de restauration : 20 € (à hauteur de deux repas maximum par jour)</t>
  </si>
  <si>
    <t>Frais de d'hébergement : Voir l'arrêté du 20 septembre 2023</t>
  </si>
  <si>
    <t>Frais de déplacement : Voir l'arrêté du 27 mars 2023</t>
  </si>
  <si>
    <r>
      <t xml:space="preserve">Description du déplacement </t>
    </r>
    <r>
      <rPr>
        <b/>
        <sz val="11"/>
        <color rgb="FFFF0000"/>
        <rFont val="Calibri"/>
        <family val="2"/>
        <scheme val="minor"/>
      </rPr>
      <t>*</t>
    </r>
  </si>
  <si>
    <r>
      <t xml:space="preserve">Nom de l'agent </t>
    </r>
    <r>
      <rPr>
        <b/>
        <sz val="11"/>
        <color rgb="FFFF0000"/>
        <rFont val="Calibri"/>
        <family val="2"/>
        <scheme val="minor"/>
      </rPr>
      <t>*</t>
    </r>
  </si>
  <si>
    <t>(montant hors taxes)</t>
  </si>
  <si>
    <r>
      <t xml:space="preserve">Montant HT demandé </t>
    </r>
    <r>
      <rPr>
        <b/>
        <sz val="11"/>
        <color rgb="FFFF0000"/>
        <rFont val="Calibri"/>
        <family val="2"/>
        <scheme val="minor"/>
      </rPr>
      <t>*</t>
    </r>
  </si>
  <si>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</si>
  <si>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</si>
  <si>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</si>
  <si>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</si>
  <si>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</si>
  <si>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</si>
  <si>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</si>
  <si>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</si>
  <si>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</si>
  <si>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</si>
  <si>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</si>
  <si>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</si>
  <si>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</si>
  <si>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</si>
  <si>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</si>
  <si>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</si>
  <si>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</si>
  <si>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</si>
  <si>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</si>
  <si>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</si>
  <si>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</si>
  <si>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</si>
  <si>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Dépenses sur frais réels</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</si>
  <si>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</si>
  <si>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</si>
  <si>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</si>
  <si>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</si>
  <si>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</si>
  <si>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</si>
  <si>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</si>
  <si>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</si>
  <si>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</si>
  <si>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</si>
  <si>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(Veuillez saisir qu'un seul billet d'avion ou de train par ligne)</t>
  </si>
  <si>
    <t>Billets d'avion Aller - Retour Mayotte - Paris</t>
  </si>
  <si>
    <t>(information présente sur le justificatif joint)</t>
  </si>
  <si>
    <t>OM 1412</t>
  </si>
  <si>
    <t>Aller - Retour Mayotte - Hexagone</t>
  </si>
  <si>
    <t>Aller - Retour Mayotte - La Réunion</t>
  </si>
  <si>
    <t>Aller - Retour Mayotte - Caraïbes</t>
  </si>
  <si>
    <t>Nature du billet d'avion</t>
  </si>
  <si>
    <t>(Demandé uniquement pour les billets d'avion)</t>
  </si>
  <si>
    <t>M. Avion</t>
  </si>
  <si>
    <t xml:space="preserve">Déplacement dans le cadre de la formation lié au projet </t>
  </si>
  <si>
    <t>M. Salaire</t>
  </si>
  <si>
    <t>Salaire du chargée de mission</t>
  </si>
  <si>
    <t xml:space="preserve">Les dépenses sur rémunérations sont calculées sur une base unique de 1607 heures par an. </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</si>
  <si>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</si>
  <si>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</si>
  <si>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</si>
  <si>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</si>
  <si>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</si>
  <si>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</si>
  <si>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</si>
  <si>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</si>
  <si>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</si>
  <si>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</si>
  <si>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20% du montant éligible</t>
  </si>
  <si>
    <t>Plafond 60 000 € par technicien</t>
  </si>
  <si>
    <t>Plafond 110 000 € par directeur</t>
  </si>
  <si>
    <t>Plafond 80 000 € par ingénieur</t>
  </si>
  <si>
    <t>Plafond 140 000 € par chercheur</t>
  </si>
  <si>
    <t>Plafond par billets d'avion</t>
  </si>
  <si>
    <r>
      <t xml:space="preserve">Montant éligible retenu (€ HT) </t>
    </r>
    <r>
      <rPr>
        <b/>
        <sz val="11"/>
        <color rgb="FFFF0000"/>
        <rFont val="Calibri"/>
        <family val="2"/>
        <scheme val="minor"/>
      </rPr>
      <t>*</t>
    </r>
  </si>
  <si>
    <t>Ces 3 colonnes sont à masquer pour le porteur de projet</t>
  </si>
  <si>
    <t>Montant total éligible retenu (€ HT)</t>
  </si>
  <si>
    <t>Domaine</t>
  </si>
  <si>
    <t>Filières animales hors lait (bovin viande, petits ruminants…)</t>
  </si>
  <si>
    <t>Projet transversal (marque territoriale, projet concernant plusieurs filières…)</t>
  </si>
  <si>
    <t>Animation du RITA</t>
  </si>
  <si>
    <t>Coopérations environnementales</t>
  </si>
  <si>
    <t>Plafonds budgétaires indicatifs AAP 2024</t>
  </si>
  <si>
    <r>
      <t xml:space="preserve">Domaine </t>
    </r>
    <r>
      <rPr>
        <b/>
        <sz val="11"/>
        <color rgb="FFFF0000"/>
        <rFont val="Calibri"/>
        <family val="2"/>
        <scheme val="minor"/>
      </rPr>
      <t>*</t>
    </r>
  </si>
  <si>
    <r>
      <t xml:space="preserve">Plafond budgétaires indicatifs AAP 2024 </t>
    </r>
    <r>
      <rPr>
        <b/>
        <sz val="11"/>
        <color rgb="FFFF0000"/>
        <rFont val="Calibri"/>
        <family val="2"/>
        <scheme val="minor"/>
      </rPr>
      <t>*</t>
    </r>
  </si>
  <si>
    <r>
      <t xml:space="preserve">Nombre de dossiers déposés au sein du partenariat </t>
    </r>
    <r>
      <rPr>
        <b/>
        <sz val="11"/>
        <color rgb="FFFF0000"/>
        <rFont val="Calibri"/>
        <family val="2"/>
        <scheme val="minor"/>
      </rPr>
      <t>*</t>
    </r>
    <r>
      <rPr>
        <b/>
        <sz val="11"/>
        <rFont val="Calibri"/>
        <family val="2"/>
        <scheme val="minor"/>
      </rPr>
      <t xml:space="preserve"> </t>
    </r>
  </si>
  <si>
    <t>À remplir en proratisant selon les différents montants présentés des dossiers des partenaires</t>
  </si>
  <si>
    <t>Nombre de dossier au sein du partenariat</t>
  </si>
  <si>
    <t>L'achat de matériel et les investissements physiques pour la collecte, la transformation et la vente de produits sont plafonnés à 20% du montant total éligible retenu. Par ailleurs, les investissements physiques pour la collecte, la transformation et la vente de produits bénéficient d'un taux de financement de 75%.</t>
  </si>
  <si>
    <t xml:space="preserve">Filières végétales (maraîchage, bananes, agrumes, légumes racines, PAPAM, vanille, coco, agriculture biologique…) et lait </t>
  </si>
  <si>
    <t>Montant éligible retenu pour Achat de matériel</t>
  </si>
  <si>
    <t>Montant éligible retenu pour Investissements physiques</t>
  </si>
  <si>
    <t>Montant éligible retenu hors plafond budgétaire</t>
  </si>
  <si>
    <t>Calcul du plafond budgétaire indicatif</t>
  </si>
  <si>
    <t>Calcul de la règle de plafond des dépenses sur achats de matériels et investissements</t>
  </si>
  <si>
    <t>Plafond des achats de matériels et investissements (20% des dépenses éligible retenu)</t>
  </si>
  <si>
    <t>Pour les dépenses &lt; 1000 € HT, le bénéficiaire présente un seul devis ;
Pour les dépenses entre 1000 et 90 000 € HT, le bénéficiaire transmet deux devis ;
Pour les dépenses &gt; 90 000 € HT, le bénéficiaire adresse trois devis.</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</si>
  <si>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</si>
  <si>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</si>
  <si>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Dépenses forfaitaires</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</si>
  <si>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</si>
  <si>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FEADER 2023-2027 MAYOTTE
Fiche Intervention 77.06 - AUTRES PROJETS DE COOPERATION REPONDANT AUX OBJECTIFS DE LA PAC</t>
  </si>
  <si>
    <t>Dépenses sur frais de personnel</t>
  </si>
  <si>
    <t>Dépenses sur frais de structure</t>
  </si>
  <si>
    <t>Dépenses sur frais de structures</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</si>
  <si>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</si>
  <si>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sur frais réels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</si>
  <si>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</si>
  <si>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(nom de l'entreprise, de la structure émettrice du devis ou du justificatif de la dépense </t>
    </r>
    <r>
      <rPr>
        <i/>
        <u/>
        <sz val="10"/>
        <color rgb="FF0070C0"/>
        <rFont val="Calibri"/>
        <family val="2"/>
        <scheme val="minor"/>
      </rPr>
      <t>retenue</t>
    </r>
    <r>
      <rPr>
        <i/>
        <sz val="10"/>
        <color rgb="FF0070C0"/>
        <rFont val="Calibri"/>
        <family val="2"/>
        <scheme val="minor"/>
      </rPr>
      <t>)</t>
    </r>
  </si>
  <si>
    <r>
      <t xml:space="preserve">(montant hors taxes du devis </t>
    </r>
    <r>
      <rPr>
        <i/>
        <u/>
        <sz val="10"/>
        <color rgb="FF0070C0"/>
        <rFont val="Calibri"/>
        <family val="2"/>
        <scheme val="minor"/>
      </rPr>
      <t>retenu</t>
    </r>
    <r>
      <rPr>
        <i/>
        <sz val="10"/>
        <color rgb="FF0070C0"/>
        <rFont val="Calibri"/>
        <family val="2"/>
        <scheme val="minor"/>
      </rPr>
      <t>, en euros)</t>
    </r>
  </si>
  <si>
    <t>Montant du plafond</t>
  </si>
  <si>
    <t>Plafond billet d'avion</t>
  </si>
  <si>
    <t>(Rappel du plafond en vigueur pour ce type de dépenses)</t>
  </si>
  <si>
    <t>Unité</t>
  </si>
  <si>
    <t>Kilomètres</t>
  </si>
  <si>
    <t>Repas</t>
  </si>
  <si>
    <t>Nuit(s)</t>
  </si>
  <si>
    <t>Unités de l'intervention</t>
  </si>
  <si>
    <t>Service Instructeur</t>
  </si>
  <si>
    <t>Sans objet</t>
  </si>
  <si>
    <r>
      <t xml:space="preserve">Plafonds budgétaires indicatifs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</si>
  <si>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Informations à retrouver dans l'AAP du dispositif. Merci de sélectionner un domaine.</t>
  </si>
  <si>
    <t>Sélectionner un nombre</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</si>
  <si>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</si>
  <si>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</si>
  <si>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</si>
  <si>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</si>
  <si>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Montant du plafonds pour les billets d'avion</t>
  </si>
  <si>
    <t>Non</t>
  </si>
  <si>
    <t>Boléen</t>
  </si>
  <si>
    <t>Montant éligible retenu après plafond budgétaire</t>
  </si>
  <si>
    <r>
      <t xml:space="preserve">Montant raisonnable/éligible retenu (€ HT) </t>
    </r>
    <r>
      <rPr>
        <b/>
        <sz val="11"/>
        <color rgb="FFFF0000"/>
        <rFont val="Calibri"/>
        <family val="2"/>
        <scheme val="minor"/>
      </rPr>
      <t>*</t>
    </r>
  </si>
  <si>
    <t>Montant éligible retenu après règle de plafond</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</si>
  <si>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</si>
  <si>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</si>
  <si>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</si>
  <si>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Nombre de kilomètre total réalisés</t>
  </si>
  <si>
    <t>(Demandé uniquement pour les frais de déplacement)
Merci de renseigner le nombre de kilomètre total de l'intervention</t>
  </si>
  <si>
    <t>Pour les Frais de déplacement (barèmes kilométriques) merci de saisir 1 intervention</t>
  </si>
  <si>
    <t>Version 2 de la fiche de synthèse des dépenses 77.06 (08/10/2024)</t>
  </si>
  <si>
    <r>
      <t xml:space="preserve">Montant FEADER plafonné pour ce dossier </t>
    </r>
    <r>
      <rPr>
        <b/>
        <sz val="11"/>
        <color rgb="FFFF0000"/>
        <rFont val="Calibri"/>
        <family val="2"/>
        <scheme val="minor"/>
      </rPr>
      <t>*</t>
    </r>
  </si>
  <si>
    <t>Montant éligible retenu après plafond pour ce dossier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</si>
</sst>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8" formatCode="#,##0.00\ &quot;€&quot;;[Red]\-#,##0.00\ &quot;€&quot;"/>
    <numFmt numFmtId="44" formatCode="_-* #,##0.00\ &quot;€&quot;_-;\-* #,##0.00\ &quot;€&quot;_-;_-* &quot;-&quot;??\ &quot;€&quot;_-;_-@_-"/>
    <numFmt numFmtId="43" formatCode="_-* #,##0.00\ _€_-;\-* #,##0.00\ _€_-;_-* &quot;-&quot;??\ _€_-;_-@_-"/>
    <numFmt numFmtId="164" formatCode="#,##0.00\ &quot;€&quot;"/>
    <numFmt numFmtId="165" formatCode="#,##0\ &quot;€&quot;"/>
    <numFmt numFmtId="166" formatCode="&quot;&quot;"/>
    <numFmt numFmtId="167" formatCode="#,##0.00_ ;\-#,##0.00\ "/>
  </numFmts>
  <fonts count="5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b/>
      <i/>
      <sz val="10"/>
      <color theme="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i/>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8"/>
      <color rgb="FF0070C0"/>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i/>
      <u/>
      <sz val="10"/>
      <color rgb="FF0070C0"/>
      <name val="Calibri"/>
      <family val="2"/>
      <scheme val="minor"/>
    </font>
    <font>
      <sz val="10"/>
      <color theme="1"/>
      <name val="Calibri"/>
      <family val="2"/>
      <scheme val="minor"/>
    </font>
    <font>
      <sz val="11"/>
      <color theme="0"/>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451">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0" xfId="0"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8" xfId="0" applyFont="1" applyFill="1" applyBorder="1" applyAlignment="1" applyProtection="1">
      <alignment horizontal="left" vertical="center"/>
      <protection hidden="1"/>
    </xf>
    <xf numFmtId="0" fontId="15" fillId="8" borderId="11" xfId="0" applyFont="1" applyFill="1" applyBorder="1" applyAlignment="1" applyProtection="1">
      <alignment horizontal="left" vertical="center" wrapText="1"/>
      <protection hidden="1"/>
    </xf>
    <xf numFmtId="0" fontId="15" fillId="8" borderId="15" xfId="0" applyFont="1" applyFill="1" applyBorder="1" applyAlignment="1" applyProtection="1">
      <alignment horizontal="left" vertical="center"/>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Border="1" applyAlignment="1" applyProtection="1">
      <alignment vertical="center" wrapText="1"/>
      <protection hidden="1"/>
    </xf>
    <xf numFmtId="0" fontId="36" fillId="2" borderId="0" xfId="0" applyFont="1" applyFill="1" applyBorder="1" applyAlignment="1" applyProtection="1">
      <alignment vertical="center" wrapText="1"/>
      <protection hidden="1"/>
    </xf>
    <xf numFmtId="0" fontId="0" fillId="2" borderId="40" xfId="0" applyFill="1" applyBorder="1" applyAlignment="1" applyProtection="1">
      <alignment horizontal="center" vertical="center" wrapText="1"/>
      <protection locked="0"/>
    </xf>
    <xf numFmtId="44" fontId="0" fillId="2" borderId="40" xfId="51" applyFont="1"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left" vertical="center" wrapText="1"/>
      <protection locked="0"/>
    </xf>
    <xf numFmtId="0" fontId="0" fillId="2" borderId="22" xfId="0"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protection locked="0"/>
    </xf>
    <xf numFmtId="44" fontId="0" fillId="2" borderId="22" xfId="51" applyFont="1" applyFill="1" applyBorder="1" applyAlignment="1" applyProtection="1">
      <alignment horizontal="center" vertical="center" wrapText="1"/>
      <protection locked="0"/>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0" fillId="2" borderId="0" xfId="0" applyFill="1" applyBorder="1" applyAlignment="1" applyProtection="1">
      <alignment vertical="center"/>
      <protection hidden="1"/>
    </xf>
    <xf numFmtId="0" fontId="35" fillId="2" borderId="0" xfId="0" applyFont="1" applyFill="1" applyBorder="1" applyAlignment="1" applyProtection="1">
      <alignment horizontal="center" vertical="center"/>
      <protection hidden="1"/>
    </xf>
    <xf numFmtId="0" fontId="2" fillId="11" borderId="32" xfId="0" applyFont="1" applyFill="1" applyBorder="1" applyAlignment="1" applyProtection="1">
      <alignment horizontal="center" vertical="center" wrapText="1"/>
      <protection hidden="1"/>
    </xf>
    <xf numFmtId="0" fontId="0" fillId="2" borderId="0" xfId="0" applyFill="1" applyBorder="1" applyProtection="1">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9" xfId="0" applyFill="1" applyBorder="1" applyProtection="1">
      <protection hidden="1"/>
    </xf>
    <xf numFmtId="0" fontId="27" fillId="8" borderId="32" xfId="0" applyFont="1" applyFill="1" applyBorder="1" applyAlignment="1" applyProtection="1">
      <alignment horizontal="center" vertical="center" wrapText="1"/>
      <protection hidden="1"/>
    </xf>
    <xf numFmtId="0" fontId="27"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9"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7" fillId="9" borderId="19"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24" fillId="2" borderId="7" xfId="0" applyFont="1" applyFill="1" applyBorder="1" applyProtection="1">
      <protection hidden="1"/>
    </xf>
    <xf numFmtId="0" fontId="23" fillId="16" borderId="0" xfId="0" applyFont="1" applyFill="1" applyBorder="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43" fillId="2" borderId="0" xfId="0" applyFont="1" applyFill="1" applyAlignment="1" applyProtection="1">
      <alignment horizontal="center"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0" fillId="2" borderId="7" xfId="0" applyFill="1" applyBorder="1" applyProtection="1">
      <protection hidden="1"/>
    </xf>
    <xf numFmtId="0" fontId="27" fillId="8" borderId="53" xfId="0" applyFont="1" applyFill="1" applyBorder="1" applyAlignment="1" applyProtection="1">
      <alignment horizontal="center" vertical="center" wrapText="1"/>
      <protection hidden="1"/>
    </xf>
    <xf numFmtId="44" fontId="15" fillId="4" borderId="54" xfId="51" applyFont="1" applyFill="1" applyBorder="1" applyAlignment="1" applyProtection="1">
      <alignment horizontal="center" vertical="center" wrapText="1"/>
      <protection hidden="1"/>
    </xf>
    <xf numFmtId="0" fontId="37"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4" fillId="16" borderId="8" xfId="0" applyFont="1" applyFill="1" applyBorder="1" applyAlignment="1" applyProtection="1">
      <alignment vertical="center" wrapText="1"/>
      <protection hidden="1"/>
    </xf>
    <xf numFmtId="0" fontId="44" fillId="16" borderId="0" xfId="0" applyFont="1" applyFill="1" applyBorder="1" applyAlignment="1" applyProtection="1">
      <alignment vertical="center" wrapText="1"/>
      <protection hidden="1"/>
    </xf>
    <xf numFmtId="0" fontId="44" fillId="16" borderId="9" xfId="0" applyFont="1" applyFill="1" applyBorder="1" applyAlignment="1" applyProtection="1">
      <alignment vertical="center" wrapText="1"/>
      <protection hidden="1"/>
    </xf>
    <xf numFmtId="0" fontId="37" fillId="2" borderId="44" xfId="0" applyFont="1" applyFill="1" applyBorder="1" applyAlignment="1" applyProtection="1">
      <alignment vertical="center"/>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Fill="1" applyBorder="1"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4" xfId="0" applyFill="1"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9" xfId="0" applyNumberFormat="1" applyBorder="1" applyAlignment="1" applyProtection="1">
      <alignment horizontal="center" vertical="center"/>
      <protection hidden="1"/>
    </xf>
    <xf numFmtId="0" fontId="0" fillId="0" borderId="80"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0" fillId="0" borderId="10" xfId="0" applyFont="1" applyBorder="1" applyProtection="1">
      <protection hidden="1"/>
    </xf>
    <xf numFmtId="0" fontId="0" fillId="0" borderId="14" xfId="0" applyFont="1" applyBorder="1" applyProtection="1">
      <protection hidden="1"/>
    </xf>
    <xf numFmtId="0" fontId="0" fillId="0" borderId="12" xfId="0" applyFont="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70" xfId="0" applyFont="1" applyBorder="1" applyAlignment="1" applyProtection="1">
      <alignment horizontal="center" vertical="center"/>
      <protection hidden="1"/>
    </xf>
    <xf numFmtId="0" fontId="23" fillId="5" borderId="71"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70"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37" fillId="9" borderId="3" xfId="0" applyFont="1" applyFill="1" applyBorder="1" applyAlignment="1" applyProtection="1">
      <alignment horizontal="center" vertical="center"/>
      <protection hidden="1"/>
    </xf>
    <xf numFmtId="0" fontId="0" fillId="8" borderId="15" xfId="0" applyFont="1" applyFill="1" applyBorder="1" applyAlignment="1" applyProtection="1">
      <alignment horizontal="left" vertical="center"/>
      <protection hidden="1"/>
    </xf>
    <xf numFmtId="0" fontId="22" fillId="8" borderId="81" xfId="0" applyFont="1" applyFill="1" applyBorder="1" applyAlignment="1" applyProtection="1">
      <alignment horizontal="center" vertical="center"/>
      <protection hidden="1"/>
    </xf>
    <xf numFmtId="49" fontId="46" fillId="2" borderId="41" xfId="0" applyNumberFormat="1" applyFont="1" applyFill="1" applyBorder="1" applyAlignment="1" applyProtection="1">
      <alignment horizontal="center" vertical="center" wrapText="1"/>
      <protection locked="0"/>
    </xf>
    <xf numFmtId="49" fontId="46" fillId="2" borderId="17" xfId="0" applyNumberFormat="1" applyFont="1" applyFill="1" applyBorder="1" applyAlignment="1" applyProtection="1">
      <alignment horizontal="center" vertical="center" wrapText="1"/>
      <protection locked="0"/>
    </xf>
    <xf numFmtId="49" fontId="46" fillId="2" borderId="42" xfId="0" applyNumberFormat="1" applyFont="1" applyFill="1" applyBorder="1" applyAlignment="1" applyProtection="1">
      <alignment horizontal="center" vertical="center" wrapText="1"/>
      <protection locked="0"/>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0" fontId="2" fillId="11" borderId="1" xfId="0" applyFont="1" applyFill="1" applyBorder="1" applyProtection="1">
      <protection hidden="1"/>
    </xf>
    <xf numFmtId="0" fontId="23" fillId="0" borderId="51"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83" xfId="0" applyFont="1" applyBorder="1" applyAlignment="1" applyProtection="1">
      <alignment horizontal="center" vertical="center"/>
      <protection hidden="1"/>
    </xf>
    <xf numFmtId="0" fontId="23" fillId="0" borderId="84" xfId="0" applyFont="1" applyBorder="1" applyAlignment="1" applyProtection="1">
      <alignment horizontal="center" vertical="center"/>
      <protection hidden="1"/>
    </xf>
    <xf numFmtId="0" fontId="23" fillId="0" borderId="85" xfId="0" applyFont="1" applyBorder="1" applyAlignment="1" applyProtection="1">
      <alignment horizontal="center" vertical="center"/>
      <protection hidden="1"/>
    </xf>
    <xf numFmtId="0" fontId="48" fillId="16" borderId="0" xfId="0" applyFont="1" applyFill="1" applyBorder="1" applyAlignment="1" applyProtection="1">
      <alignment horizontal="left" vertical="center"/>
      <protection hidden="1"/>
    </xf>
    <xf numFmtId="0" fontId="48" fillId="16" borderId="0" xfId="0" applyFont="1" applyFill="1" applyBorder="1" applyAlignment="1" applyProtection="1">
      <alignment vertical="center"/>
      <protection hidden="1"/>
    </xf>
    <xf numFmtId="0" fontId="49" fillId="16" borderId="0" xfId="52" applyFont="1" applyFill="1" applyBorder="1" applyAlignment="1" applyProtection="1">
      <alignment vertical="center"/>
      <protection hidden="1"/>
    </xf>
    <xf numFmtId="0" fontId="50" fillId="16" borderId="0" xfId="52" applyFont="1" applyFill="1" applyBorder="1" applyAlignment="1" applyProtection="1">
      <alignment vertical="center"/>
      <protection hidden="1"/>
    </xf>
    <xf numFmtId="0" fontId="51" fillId="8" borderId="27" xfId="0" applyFont="1" applyFill="1" applyBorder="1" applyAlignment="1" applyProtection="1">
      <alignment horizontal="center" vertical="center" wrapText="1"/>
      <protection hidden="1"/>
    </xf>
    <xf numFmtId="0" fontId="51" fillId="8" borderId="62" xfId="0" applyFont="1" applyFill="1" applyBorder="1" applyAlignment="1" applyProtection="1">
      <alignment horizontal="center" vertical="center" wrapText="1"/>
      <protection hidden="1"/>
    </xf>
    <xf numFmtId="0" fontId="51" fillId="8" borderId="35"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4" fillId="2" borderId="0" xfId="0" applyFont="1" applyFill="1" applyBorder="1" applyAlignment="1" applyProtection="1">
      <alignment vertical="center"/>
      <protection hidden="1"/>
    </xf>
    <xf numFmtId="44" fontId="0" fillId="8" borderId="70"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44" fontId="0" fillId="8" borderId="91" xfId="5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165" fontId="0" fillId="2" borderId="88" xfId="0" applyNumberFormat="1" applyFill="1" applyBorder="1" applyAlignment="1" applyProtection="1">
      <alignment horizontal="center" vertical="center" wrapText="1"/>
      <protection locked="0"/>
    </xf>
    <xf numFmtId="165" fontId="0" fillId="2" borderId="89" xfId="0" applyNumberFormat="1" applyFill="1" applyBorder="1" applyAlignment="1" applyProtection="1">
      <alignment horizontal="center" vertical="center" wrapText="1"/>
      <protection locked="0"/>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51" fillId="11" borderId="1" xfId="0" applyFont="1" applyFill="1" applyBorder="1" applyAlignment="1" applyProtection="1">
      <alignment horizontal="center" vertical="center" wrapText="1"/>
    </xf>
    <xf numFmtId="0" fontId="53" fillId="11" borderId="1" xfId="0" applyFont="1" applyFill="1" applyBorder="1" applyProtection="1"/>
    <xf numFmtId="0" fontId="33" fillId="11" borderId="1" xfId="0" applyFont="1" applyFill="1" applyBorder="1" applyAlignment="1" applyProtection="1">
      <alignment horizontal="center" vertical="center" wrapText="1"/>
    </xf>
    <xf numFmtId="0" fontId="53"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0" fontId="42" fillId="4"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42"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44" fontId="0" fillId="17" borderId="16" xfId="51" applyFont="1" applyFill="1" applyBorder="1" applyAlignment="1" applyProtection="1">
      <alignment horizontal="right" vertical="center" wrapText="1"/>
    </xf>
    <xf numFmtId="44" fontId="0" fillId="17" borderId="16" xfId="51" applyFont="1" applyFill="1" applyBorder="1" applyAlignment="1" applyProtection="1">
      <alignment vertical="center"/>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44" fontId="39" fillId="11" borderId="90" xfId="51" applyFont="1" applyFill="1" applyBorder="1" applyProtection="1"/>
    <xf numFmtId="0" fontId="24" fillId="2" borderId="8" xfId="0" applyFont="1" applyFill="1" applyBorder="1" applyProtection="1"/>
    <xf numFmtId="0" fontId="24" fillId="2" borderId="0" xfId="0" applyFont="1" applyFill="1" applyBorder="1" applyProtection="1"/>
    <xf numFmtId="164" fontId="39" fillId="0" borderId="0" xfId="0" applyNumberFormat="1" applyFont="1" applyFill="1" applyBorder="1" applyProtection="1"/>
    <xf numFmtId="0" fontId="27" fillId="11" borderId="53" xfId="0" applyFont="1" applyFill="1" applyBorder="1" applyAlignment="1" applyProtection="1">
      <alignment horizontal="center" vertical="center" wrapText="1"/>
    </xf>
    <xf numFmtId="0" fontId="51" fillId="11" borderId="27" xfId="0" applyFont="1" applyFill="1" applyBorder="1" applyAlignment="1" applyProtection="1">
      <alignment horizontal="center" vertical="center" wrapText="1"/>
    </xf>
    <xf numFmtId="0" fontId="51" fillId="11" borderId="62" xfId="0" applyFont="1" applyFill="1" applyBorder="1" applyAlignment="1" applyProtection="1">
      <alignment horizontal="center" vertical="center" wrapText="1"/>
    </xf>
    <xf numFmtId="2" fontId="15" fillId="4" borderId="1" xfId="51" applyNumberFormat="1" applyFont="1" applyFill="1" applyBorder="1" applyAlignment="1" applyProtection="1">
      <alignment horizontal="center" vertical="center" wrapText="1"/>
    </xf>
    <xf numFmtId="44" fontId="15" fillId="4" borderId="54"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164" fontId="0" fillId="4" borderId="1" xfId="0" applyNumberFormat="1" applyFill="1" applyBorder="1" applyAlignment="1" applyProtection="1">
      <alignment vertical="center"/>
    </xf>
    <xf numFmtId="44" fontId="0" fillId="17" borderId="16" xfId="51" applyFont="1" applyFill="1" applyBorder="1" applyAlignment="1" applyProtection="1">
      <alignment horizontal="center" vertical="center" wrapText="1"/>
    </xf>
    <xf numFmtId="44" fontId="0" fillId="17" borderId="16" xfId="51" applyFont="1" applyFill="1" applyBorder="1" applyAlignment="1" applyProtection="1">
      <alignment horizontal="right" vertical="center"/>
    </xf>
    <xf numFmtId="164" fontId="0" fillId="17" borderId="16" xfId="0" applyNumberFormat="1" applyFill="1" applyBorder="1" applyAlignment="1" applyProtection="1">
      <alignment vertical="center"/>
    </xf>
    <xf numFmtId="0" fontId="37" fillId="2" borderId="0" xfId="0" applyFont="1" applyFill="1" applyBorder="1" applyAlignment="1" applyProtection="1">
      <alignment vertical="center"/>
    </xf>
    <xf numFmtId="44" fontId="37" fillId="2" borderId="0" xfId="0" applyNumberFormat="1" applyFont="1" applyFill="1" applyBorder="1" applyAlignment="1" applyProtection="1">
      <alignment vertical="center"/>
    </xf>
    <xf numFmtId="0" fontId="47" fillId="11" borderId="27" xfId="0" applyFont="1" applyFill="1" applyBorder="1" applyAlignment="1" applyProtection="1">
      <alignment horizontal="center" vertical="center" wrapText="1"/>
    </xf>
    <xf numFmtId="0" fontId="0" fillId="11" borderId="1" xfId="0" applyFont="1" applyFill="1" applyBorder="1" applyProtection="1"/>
    <xf numFmtId="0" fontId="0" fillId="11" borderId="35" xfId="0" applyFont="1" applyFill="1" applyBorder="1" applyAlignment="1" applyProtection="1">
      <alignment wrapText="1"/>
    </xf>
    <xf numFmtId="164" fontId="0" fillId="17" borderId="23" xfId="0" applyNumberFormat="1" applyFill="1" applyBorder="1" applyAlignment="1" applyProtection="1">
      <alignment vertical="center"/>
    </xf>
    <xf numFmtId="0" fontId="24" fillId="2" borderId="7" xfId="0" applyFont="1" applyFill="1" applyBorder="1" applyProtection="1"/>
    <xf numFmtId="0" fontId="37" fillId="2" borderId="7" xfId="0" applyFont="1" applyFill="1" applyBorder="1" applyAlignment="1" applyProtection="1">
      <alignment vertical="center"/>
    </xf>
    <xf numFmtId="0" fontId="37" fillId="2" borderId="7" xfId="0" applyFont="1" applyFill="1" applyBorder="1" applyAlignment="1" applyProtection="1">
      <alignment horizontal="center" vertical="center"/>
    </xf>
    <xf numFmtId="0" fontId="37" fillId="11" borderId="3" xfId="0" applyFont="1" applyFill="1" applyBorder="1" applyAlignment="1" applyProtection="1">
      <alignment horizontal="center" vertical="center"/>
    </xf>
    <xf numFmtId="164" fontId="39" fillId="11" borderId="19" xfId="51" applyNumberFormat="1" applyFont="1" applyFill="1" applyBorder="1" applyProtection="1"/>
    <xf numFmtId="0" fontId="24" fillId="2" borderId="43" xfId="0" applyFont="1" applyFill="1" applyBorder="1" applyProtection="1"/>
    <xf numFmtId="164" fontId="39" fillId="0" borderId="7" xfId="0" applyNumberFormat="1" applyFont="1" applyFill="1" applyBorder="1" applyProtection="1"/>
    <xf numFmtId="0" fontId="0" fillId="2" borderId="0" xfId="0" applyFill="1" applyProtection="1"/>
    <xf numFmtId="0" fontId="0" fillId="2" borderId="86" xfId="0" applyFill="1" applyBorder="1" applyProtection="1"/>
    <xf numFmtId="44" fontId="0" fillId="2" borderId="86" xfId="51" applyFont="1" applyFill="1" applyBorder="1" applyProtection="1"/>
    <xf numFmtId="0" fontId="0" fillId="2" borderId="84" xfId="0" applyFill="1" applyBorder="1" applyProtection="1"/>
    <xf numFmtId="44" fontId="0" fillId="2" borderId="84" xfId="51" applyFont="1" applyFill="1" applyBorder="1" applyProtection="1"/>
    <xf numFmtId="0" fontId="0" fillId="2" borderId="85" xfId="0" applyFill="1" applyBorder="1" applyProtection="1"/>
    <xf numFmtId="44" fontId="0" fillId="2" borderId="85" xfId="51" applyFont="1" applyFill="1" applyBorder="1" applyProtection="1"/>
    <xf numFmtId="0" fontId="0" fillId="2" borderId="0" xfId="0" applyFill="1" applyBorder="1" applyProtection="1"/>
    <xf numFmtId="0" fontId="13" fillId="11" borderId="32" xfId="0" applyFont="1" applyFill="1" applyBorder="1" applyAlignment="1" applyProtection="1">
      <alignment horizontal="center" vertical="center" wrapText="1"/>
    </xf>
    <xf numFmtId="0" fontId="13" fillId="11" borderId="66" xfId="0" applyFont="1" applyFill="1" applyBorder="1" applyAlignment="1" applyProtection="1">
      <alignment horizontal="center" vertical="center" wrapText="1"/>
    </xf>
    <xf numFmtId="0" fontId="33" fillId="11" borderId="35" xfId="0" applyFont="1" applyFill="1" applyBorder="1" applyAlignment="1" applyProtection="1">
      <alignment horizontal="center" vertical="center" wrapText="1"/>
    </xf>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ont="1" applyFill="1" applyBorder="1" applyAlignment="1" applyProtection="1">
      <alignment horizontal="center" vertical="center"/>
    </xf>
    <xf numFmtId="164" fontId="0" fillId="11" borderId="70" xfId="0" applyNumberFormat="1" applyFont="1" applyFill="1" applyBorder="1" applyAlignment="1" applyProtection="1">
      <alignment horizontal="center" vertical="center"/>
    </xf>
    <xf numFmtId="164" fontId="0" fillId="11" borderId="2" xfId="0" applyNumberFormat="1" applyFont="1" applyFill="1" applyBorder="1" applyAlignment="1" applyProtection="1">
      <alignment horizontal="center" vertical="center"/>
    </xf>
    <xf numFmtId="164" fontId="13" fillId="2" borderId="0" xfId="0" applyNumberFormat="1" applyFont="1" applyFill="1" applyBorder="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34"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2" fillId="11" borderId="8" xfId="0" applyFont="1" applyFill="1" applyBorder="1" applyAlignment="1" applyProtection="1">
      <alignment horizontal="center" vertical="center"/>
    </xf>
    <xf numFmtId="164" fontId="32" fillId="11" borderId="24" xfId="0" applyNumberFormat="1" applyFont="1" applyFill="1" applyBorder="1" applyAlignment="1" applyProtection="1">
      <alignment horizontal="right" vertical="center"/>
    </xf>
    <xf numFmtId="0" fontId="15" fillId="11" borderId="11" xfId="0" applyFont="1"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164" fontId="15" fillId="11" borderId="16" xfId="0" applyNumberFormat="1" applyFont="1" applyFill="1" applyBorder="1" applyAlignment="1" applyProtection="1">
      <alignment horizontal="right" vertical="center"/>
    </xf>
    <xf numFmtId="164" fontId="15" fillId="11" borderId="19" xfId="0" applyNumberFormat="1" applyFont="1" applyFill="1" applyBorder="1" applyAlignment="1" applyProtection="1">
      <alignment horizontal="right" vertical="center" wrapText="1"/>
    </xf>
    <xf numFmtId="0" fontId="15" fillId="11" borderId="8" xfId="0" applyFont="1" applyFill="1" applyBorder="1" applyAlignment="1" applyProtection="1">
      <alignment horizontal="left" vertical="center"/>
    </xf>
    <xf numFmtId="0" fontId="32" fillId="11" borderId="15" xfId="0" applyFont="1" applyFill="1" applyBorder="1" applyAlignment="1" applyProtection="1">
      <alignment horizontal="center" vertical="center"/>
    </xf>
    <xf numFmtId="164" fontId="15" fillId="11" borderId="42" xfId="0" applyNumberFormat="1" applyFont="1" applyFill="1" applyBorder="1" applyAlignment="1" applyProtection="1">
      <alignment horizontal="right" vertical="center" wrapText="1"/>
    </xf>
    <xf numFmtId="0" fontId="0" fillId="11" borderId="15" xfId="0" applyFont="1" applyFill="1" applyBorder="1" applyAlignment="1" applyProtection="1">
      <alignment horizontal="left" vertical="center" wrapText="1"/>
    </xf>
    <xf numFmtId="0" fontId="0" fillId="11" borderId="11" xfId="0" applyFont="1" applyFill="1" applyBorder="1" applyAlignment="1" applyProtection="1">
      <alignment horizontal="left" vertical="center" wrapText="1"/>
    </xf>
    <xf numFmtId="164" fontId="32" fillId="11" borderId="16" xfId="0" applyNumberFormat="1" applyFont="1" applyFill="1" applyBorder="1" applyAlignment="1" applyProtection="1">
      <alignment horizontal="right" vertical="center"/>
    </xf>
    <xf numFmtId="164" fontId="15" fillId="11" borderId="22" xfId="0" applyNumberFormat="1" applyFont="1" applyFill="1" applyBorder="1" applyAlignment="1" applyProtection="1">
      <alignment horizontal="right" vertical="center"/>
    </xf>
    <xf numFmtId="164" fontId="0" fillId="2" borderId="0" xfId="0" applyNumberFormat="1" applyFill="1" applyAlignment="1" applyProtection="1">
      <alignment horizontal="center" vertical="center"/>
    </xf>
    <xf numFmtId="0" fontId="0" fillId="2" borderId="0" xfId="0" applyFill="1" applyAlignment="1" applyProtection="1">
      <alignment vertical="center"/>
    </xf>
    <xf numFmtId="0" fontId="35" fillId="2" borderId="0" xfId="0" applyFont="1" applyFill="1" applyAlignment="1" applyProtection="1">
      <alignment vertical="center"/>
    </xf>
    <xf numFmtId="0" fontId="2" fillId="2" borderId="0" xfId="0" applyFont="1" applyFill="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15" fillId="4" borderId="1" xfId="0" applyFont="1" applyFill="1" applyBorder="1" applyAlignment="1" applyProtection="1">
      <alignment horizontal="left" vertical="center" wrapText="1"/>
    </xf>
    <xf numFmtId="0" fontId="0" fillId="17" borderId="26" xfId="0" applyFill="1" applyBorder="1" applyAlignment="1" applyProtection="1">
      <alignment horizontal="center" vertical="center" wrapText="1"/>
    </xf>
    <xf numFmtId="0" fontId="15" fillId="17" borderId="40" xfId="0" applyFont="1" applyFill="1" applyBorder="1" applyAlignment="1" applyProtection="1">
      <alignment horizontal="center" vertical="center" wrapText="1"/>
    </xf>
    <xf numFmtId="0" fontId="15" fillId="17" borderId="16" xfId="0" applyFont="1" applyFill="1" applyBorder="1" applyAlignment="1" applyProtection="1">
      <alignment horizontal="center" vertical="center" wrapText="1"/>
    </xf>
    <xf numFmtId="0" fontId="15" fillId="17" borderId="22" xfId="0" applyFont="1" applyFill="1" applyBorder="1" applyAlignment="1" applyProtection="1">
      <alignment horizontal="center" vertical="center" wrapText="1"/>
    </xf>
    <xf numFmtId="164" fontId="37" fillId="2" borderId="7" xfId="0" applyNumberFormat="1" applyFont="1" applyFill="1" applyBorder="1" applyAlignment="1" applyProtection="1">
      <alignment horizontal="center" vertical="center"/>
    </xf>
    <xf numFmtId="164" fontId="37" fillId="11" borderId="20" xfId="0" applyNumberFormat="1" applyFont="1" applyFill="1" applyBorder="1" applyAlignment="1" applyProtection="1">
      <alignment horizontal="center" vertical="center"/>
    </xf>
    <xf numFmtId="0" fontId="39" fillId="11" borderId="28" xfId="0" applyFont="1" applyFill="1" applyBorder="1" applyAlignment="1" applyProtection="1">
      <alignment horizontal="center"/>
    </xf>
    <xf numFmtId="44" fontId="37" fillId="11" borderId="12" xfId="0" applyNumberFormat="1" applyFont="1" applyFill="1" applyBorder="1" applyAlignment="1" applyProtection="1">
      <alignment horizontal="center" vertical="center"/>
    </xf>
    <xf numFmtId="0" fontId="17" fillId="2" borderId="7" xfId="0" applyFont="1" applyFill="1" applyBorder="1" applyAlignment="1" applyProtection="1">
      <alignment horizontal="center" vertical="center" wrapText="1"/>
    </xf>
    <xf numFmtId="10" fontId="54" fillId="2" borderId="7" xfId="0" applyNumberFormat="1" applyFont="1" applyFill="1" applyBorder="1" applyAlignment="1" applyProtection="1">
      <alignment horizontal="right" vertical="center" wrapText="1"/>
    </xf>
    <xf numFmtId="164" fontId="13" fillId="11" borderId="75" xfId="0" applyNumberFormat="1" applyFont="1" applyFill="1" applyBorder="1" applyAlignment="1" applyProtection="1">
      <alignment horizontal="center" vertical="center"/>
    </xf>
    <xf numFmtId="164" fontId="13" fillId="11" borderId="51" xfId="0" applyNumberFormat="1" applyFont="1" applyFill="1" applyBorder="1" applyAlignment="1" applyProtection="1">
      <alignment horizontal="center" vertical="center"/>
    </xf>
    <xf numFmtId="164" fontId="13" fillId="11" borderId="56" xfId="0" applyNumberFormat="1" applyFont="1" applyFill="1" applyBorder="1" applyAlignment="1" applyProtection="1">
      <alignment horizontal="center" vertical="center"/>
    </xf>
    <xf numFmtId="164" fontId="32" fillId="11" borderId="46" xfId="0" applyNumberFormat="1" applyFont="1" applyFill="1" applyBorder="1" applyAlignment="1" applyProtection="1">
      <alignment horizontal="right" vertical="center"/>
    </xf>
    <xf numFmtId="164" fontId="15" fillId="11" borderId="17" xfId="0" applyNumberFormat="1" applyFont="1" applyFill="1" applyBorder="1" applyAlignment="1" applyProtection="1">
      <alignment horizontal="right" vertical="center"/>
    </xf>
    <xf numFmtId="164" fontId="32" fillId="11" borderId="17" xfId="0" applyNumberFormat="1" applyFont="1" applyFill="1" applyBorder="1" applyAlignment="1" applyProtection="1">
      <alignment horizontal="right" vertical="center"/>
    </xf>
    <xf numFmtId="164" fontId="17" fillId="15" borderId="19" xfId="0" applyNumberFormat="1" applyFont="1" applyFill="1" applyBorder="1" applyAlignment="1" applyProtection="1">
      <alignment horizontal="center" vertical="center" wrapText="1"/>
    </xf>
    <xf numFmtId="164" fontId="17" fillId="15" borderId="20" xfId="0" applyNumberFormat="1" applyFont="1" applyFill="1" applyBorder="1" applyAlignment="1" applyProtection="1">
      <alignment horizontal="center" vertical="center" wrapText="1"/>
    </xf>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0" fillId="8" borderId="93" xfId="0" applyFont="1" applyFill="1" applyBorder="1" applyAlignment="1" applyProtection="1">
      <alignment horizontal="left" vertical="center"/>
      <protection hidden="1"/>
    </xf>
    <xf numFmtId="0" fontId="0" fillId="8" borderId="21" xfId="0" applyFont="1" applyFill="1" applyBorder="1" applyAlignment="1" applyProtection="1">
      <alignment horizontal="left" vertical="center"/>
      <protection hidden="1"/>
    </xf>
    <xf numFmtId="0" fontId="35" fillId="2" borderId="16" xfId="0" applyFont="1" applyFill="1" applyBorder="1" applyAlignment="1" applyProtection="1">
      <alignment horizontal="center" vertical="center"/>
      <protection locked="0" hidden="1"/>
    </xf>
    <xf numFmtId="44" fontId="0" fillId="2" borderId="16" xfId="51" applyFont="1" applyFill="1" applyBorder="1" applyAlignment="1" applyProtection="1">
      <alignment vertical="center"/>
      <protection locked="0" hidden="1"/>
    </xf>
    <xf numFmtId="0" fontId="42" fillId="2" borderId="16" xfId="0" applyFont="1" applyFill="1" applyBorder="1" applyAlignment="1" applyProtection="1">
      <alignment horizontal="left" vertical="center" wrapText="1"/>
      <protection locked="0" hidden="1"/>
    </xf>
    <xf numFmtId="164" fontId="0" fillId="2" borderId="16" xfId="0" applyNumberFormat="1" applyFill="1" applyBorder="1" applyAlignment="1" applyProtection="1">
      <alignment vertical="center"/>
      <protection locked="0" hidden="1"/>
    </xf>
    <xf numFmtId="164" fontId="0" fillId="2" borderId="23" xfId="0" applyNumberFormat="1" applyFill="1" applyBorder="1" applyAlignment="1" applyProtection="1">
      <alignment vertical="center"/>
      <protection locked="0" hidden="1"/>
    </xf>
    <xf numFmtId="44" fontId="0" fillId="2" borderId="16" xfId="51" applyFont="1" applyFill="1" applyBorder="1" applyAlignment="1" applyProtection="1">
      <alignment horizontal="right" vertical="center"/>
      <protection locked="0" hidden="1"/>
    </xf>
    <xf numFmtId="0" fontId="0" fillId="17" borderId="23" xfId="0" applyFill="1" applyBorder="1" applyAlignment="1" applyProtection="1">
      <alignment horizontal="center" vertical="center" wrapText="1"/>
    </xf>
    <xf numFmtId="0" fontId="42" fillId="2" borderId="23" xfId="0" applyFont="1" applyFill="1" applyBorder="1" applyAlignment="1" applyProtection="1">
      <alignment horizontal="left" vertical="center" wrapText="1"/>
      <protection locked="0" hidden="1"/>
    </xf>
    <xf numFmtId="164" fontId="0" fillId="2" borderId="70" xfId="0" applyNumberFormat="1" applyFill="1" applyBorder="1" applyAlignment="1" applyProtection="1">
      <alignment horizontal="center" vertical="center"/>
      <protection locked="0"/>
    </xf>
    <xf numFmtId="0" fontId="0" fillId="17" borderId="51" xfId="0"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44" fontId="0" fillId="4" borderId="26" xfId="51" applyFont="1" applyFill="1" applyBorder="1" applyAlignment="1" applyProtection="1">
      <alignment vertical="center"/>
    </xf>
    <xf numFmtId="44" fontId="39" fillId="11" borderId="20" xfId="51" applyFont="1" applyFill="1" applyBorder="1" applyAlignment="1" applyProtection="1">
      <alignment horizontal="center"/>
    </xf>
    <xf numFmtId="44" fontId="39" fillId="11" borderId="19" xfId="51" applyFont="1" applyFill="1" applyBorder="1" applyProtection="1"/>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94"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44" fontId="0" fillId="17" borderId="23" xfId="51" applyFont="1" applyFill="1" applyBorder="1" applyAlignment="1" applyProtection="1">
      <alignment horizontal="center" vertical="center"/>
    </xf>
    <xf numFmtId="0" fontId="0" fillId="17" borderId="23" xfId="51" applyNumberFormat="1" applyFont="1" applyFill="1" applyBorder="1" applyAlignment="1" applyProtection="1">
      <alignment horizontal="center" vertical="center"/>
    </xf>
    <xf numFmtId="0" fontId="15" fillId="4" borderId="26" xfId="0" applyFont="1" applyFill="1" applyBorder="1" applyAlignment="1" applyProtection="1">
      <alignment horizontal="left" vertical="center" wrapText="1"/>
    </xf>
    <xf numFmtId="44" fontId="15" fillId="2" borderId="16" xfId="0" applyNumberFormat="1" applyFont="1" applyFill="1" applyBorder="1" applyAlignment="1" applyProtection="1">
      <alignment horizontal="center" vertical="center"/>
      <protection locked="0" hidden="1"/>
    </xf>
    <xf numFmtId="0" fontId="15" fillId="4" borderId="58" xfId="0" applyFont="1" applyFill="1" applyBorder="1" applyAlignment="1" applyProtection="1">
      <alignment horizontal="left" vertical="center" wrapText="1"/>
    </xf>
    <xf numFmtId="0" fontId="0" fillId="17" borderId="55" xfId="0" applyFill="1" applyBorder="1" applyAlignment="1" applyProtection="1">
      <alignment horizontal="center" vertical="center" wrapText="1"/>
    </xf>
    <xf numFmtId="0" fontId="15" fillId="4" borderId="35" xfId="0" applyFont="1" applyFill="1" applyBorder="1" applyAlignment="1" applyProtection="1">
      <alignment horizontal="left" vertical="center" wrapText="1"/>
      <protection hidden="1"/>
    </xf>
    <xf numFmtId="0" fontId="0" fillId="2" borderId="23" xfId="0" applyFill="1" applyBorder="1" applyAlignment="1" applyProtection="1">
      <alignment horizontal="center" vertical="center" wrapText="1"/>
      <protection locked="0"/>
    </xf>
    <xf numFmtId="0" fontId="0" fillId="11" borderId="87" xfId="0" applyFill="1" applyBorder="1" applyAlignment="1" applyProtection="1">
      <alignment horizontal="center" vertical="center" wrapText="1"/>
      <protection locked="0"/>
    </xf>
    <xf numFmtId="8" fontId="0" fillId="2" borderId="16" xfId="51" applyNumberFormat="1" applyFont="1" applyFill="1" applyBorder="1" applyAlignment="1" applyProtection="1">
      <alignment horizontal="center" vertical="center"/>
      <protection locked="0"/>
    </xf>
    <xf numFmtId="44" fontId="0" fillId="17" borderId="51" xfId="51" applyFont="1" applyFill="1" applyBorder="1" applyAlignment="1" applyProtection="1">
      <alignment horizontal="center" vertical="center" wrapText="1"/>
    </xf>
    <xf numFmtId="167" fontId="0" fillId="2" borderId="16" xfId="51" applyNumberFormat="1" applyFont="1" applyFill="1" applyBorder="1" applyAlignment="1" applyProtection="1">
      <alignment horizontal="center" vertical="center"/>
      <protection locked="0"/>
    </xf>
    <xf numFmtId="44" fontId="0" fillId="8" borderId="22" xfId="51" applyFont="1" applyFill="1" applyBorder="1" applyAlignment="1" applyProtection="1">
      <alignment horizontal="center" vertical="center" wrapText="1"/>
      <protection hidden="1"/>
    </xf>
    <xf numFmtId="0" fontId="37" fillId="9" borderId="3" xfId="0" applyFont="1" applyFill="1" applyBorder="1" applyAlignment="1" applyProtection="1">
      <alignment vertical="center"/>
      <protection hidden="1"/>
    </xf>
    <xf numFmtId="0" fontId="39" fillId="11" borderId="28" xfId="0" applyFont="1" applyFill="1" applyBorder="1" applyAlignment="1" applyProtection="1"/>
    <xf numFmtId="164" fontId="37" fillId="9" borderId="95" xfId="0" applyNumberFormat="1" applyFont="1" applyFill="1" applyBorder="1" applyAlignment="1" applyProtection="1">
      <alignment horizontal="center" vertical="center"/>
      <protection hidden="1"/>
    </xf>
    <xf numFmtId="0" fontId="24" fillId="2" borderId="60" xfId="0" applyFont="1" applyFill="1" applyBorder="1" applyProtection="1">
      <protection hidden="1"/>
    </xf>
    <xf numFmtId="44" fontId="37" fillId="9" borderId="90"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165" fontId="0" fillId="11" borderId="88" xfId="0" applyNumberFormat="1" applyFill="1" applyBorder="1" applyAlignment="1" applyProtection="1">
      <alignment horizontal="center" vertical="center" wrapText="1"/>
      <protection locked="0"/>
    </xf>
    <xf numFmtId="0" fontId="0" fillId="11" borderId="88" xfId="0" applyNumberFormat="1" applyFill="1" applyBorder="1" applyAlignment="1" applyProtection="1">
      <alignment horizontal="center" vertical="center" wrapText="1"/>
      <protection locked="0"/>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5" fillId="8" borderId="64" xfId="0" applyFont="1" applyFill="1" applyBorder="1" applyAlignment="1" applyProtection="1">
      <alignment horizontal="center" vertical="top" wrapText="1"/>
      <protection hidden="1"/>
    </xf>
    <xf numFmtId="0" fontId="25" fillId="8" borderId="65" xfId="0" applyFont="1" applyFill="1" applyBorder="1" applyAlignment="1" applyProtection="1">
      <alignment horizontal="center" vertical="top" wrapText="1"/>
      <protection hidden="1"/>
    </xf>
    <xf numFmtId="0" fontId="25" fillId="8" borderId="66" xfId="0" applyFont="1" applyFill="1" applyBorder="1" applyAlignment="1" applyProtection="1">
      <alignment horizontal="center" vertical="top" wrapText="1"/>
      <protection hidden="1"/>
    </xf>
    <xf numFmtId="0" fontId="44" fillId="16" borderId="45" xfId="0" applyFont="1" applyFill="1" applyBorder="1" applyAlignment="1" applyProtection="1">
      <alignment horizontal="center" vertical="center" wrapText="1"/>
      <protection hidden="1"/>
    </xf>
    <xf numFmtId="0" fontId="44" fillId="16" borderId="6" xfId="0" applyFont="1" applyFill="1" applyBorder="1" applyAlignment="1" applyProtection="1">
      <alignment horizontal="center" vertical="center" wrapText="1"/>
      <protection hidden="1"/>
    </xf>
    <xf numFmtId="0" fontId="44" fillId="16" borderId="47" xfId="0" applyFont="1" applyFill="1" applyBorder="1" applyAlignment="1" applyProtection="1">
      <alignment horizontal="center" vertical="center" wrapText="1"/>
      <protection hidden="1"/>
    </xf>
    <xf numFmtId="0" fontId="31" fillId="2" borderId="54" xfId="0" applyFont="1" applyFill="1" applyBorder="1" applyAlignment="1" applyProtection="1">
      <alignment horizontal="left" vertical="center" wrapText="1"/>
      <protection hidden="1"/>
    </xf>
    <xf numFmtId="0" fontId="31" fillId="2" borderId="6" xfId="0" applyFont="1" applyFill="1" applyBorder="1" applyAlignment="1" applyProtection="1">
      <alignment horizontal="left" vertical="center" wrapText="1"/>
      <protection hidden="1"/>
    </xf>
    <xf numFmtId="0" fontId="31" fillId="2" borderId="57" xfId="0" applyFont="1" applyFill="1" applyBorder="1" applyAlignment="1" applyProtection="1">
      <alignment horizontal="left" vertical="center" wrapText="1"/>
      <protection hidden="1"/>
    </xf>
    <xf numFmtId="0" fontId="31" fillId="2" borderId="1" xfId="0" applyFont="1" applyFill="1" applyBorder="1" applyAlignment="1" applyProtection="1">
      <alignment horizontal="left" vertical="center" wrapText="1"/>
      <protection hidden="1"/>
    </xf>
    <xf numFmtId="0" fontId="30" fillId="14" borderId="54" xfId="0" applyFont="1" applyFill="1" applyBorder="1" applyAlignment="1" applyProtection="1">
      <alignment horizontal="center" vertical="center" wrapText="1"/>
      <protection hidden="1"/>
    </xf>
    <xf numFmtId="0" fontId="30" fillId="14" borderId="6" xfId="0" applyFont="1" applyFill="1" applyBorder="1" applyAlignment="1" applyProtection="1">
      <alignment horizontal="center" vertical="center" wrapText="1"/>
      <protection hidden="1"/>
    </xf>
    <xf numFmtId="0" fontId="30" fillId="14" borderId="57" xfId="0" applyFont="1" applyFill="1" applyBorder="1" applyAlignment="1" applyProtection="1">
      <alignment horizontal="center" vertical="center" wrapText="1"/>
      <protection hidden="1"/>
    </xf>
    <xf numFmtId="0" fontId="45" fillId="14" borderId="1" xfId="0" applyFont="1" applyFill="1" applyBorder="1" applyAlignment="1" applyProtection="1">
      <alignment horizontal="center" vertical="center"/>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1" fillId="5" borderId="54"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57" xfId="0" applyFont="1" applyFill="1" applyBorder="1" applyAlignment="1" applyProtection="1">
      <alignment horizontal="center" vertical="center" wrapText="1"/>
      <protection hidden="1"/>
    </xf>
    <xf numFmtId="0" fontId="31" fillId="5" borderId="58" xfId="0" applyFont="1" applyFill="1" applyBorder="1" applyAlignment="1" applyProtection="1">
      <alignment horizontal="center" vertical="center" wrapText="1"/>
      <protection hidden="1"/>
    </xf>
    <xf numFmtId="0" fontId="31" fillId="5" borderId="37" xfId="0" applyFont="1" applyFill="1" applyBorder="1" applyAlignment="1" applyProtection="1">
      <alignment horizontal="center" vertical="center" wrapText="1"/>
      <protection hidden="1"/>
    </xf>
    <xf numFmtId="0" fontId="31" fillId="5" borderId="59" xfId="0" applyFont="1" applyFill="1" applyBorder="1" applyAlignment="1" applyProtection="1">
      <alignment horizontal="center" vertical="center" wrapText="1"/>
      <protection hidden="1"/>
    </xf>
    <xf numFmtId="0" fontId="31" fillId="5" borderId="60"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61" xfId="0" applyFont="1" applyFill="1" applyBorder="1" applyAlignment="1" applyProtection="1">
      <alignment horizontal="center" vertical="center" wrapText="1"/>
      <protection hidden="1"/>
    </xf>
    <xf numFmtId="0" fontId="31" fillId="5" borderId="62" xfId="0" applyFont="1" applyFill="1" applyBorder="1" applyAlignment="1" applyProtection="1">
      <alignment horizontal="center" vertical="center" wrapText="1"/>
      <protection hidden="1"/>
    </xf>
    <xf numFmtId="0" fontId="31" fillId="5" borderId="38" xfId="0" applyFont="1" applyFill="1" applyBorder="1" applyAlignment="1" applyProtection="1">
      <alignment horizontal="center" vertical="center" wrapText="1"/>
      <protection hidden="1"/>
    </xf>
    <xf numFmtId="0" fontId="31" fillId="5" borderId="63" xfId="0" applyFont="1" applyFill="1" applyBorder="1" applyAlignment="1" applyProtection="1">
      <alignment horizontal="center" vertical="center" wrapText="1"/>
      <protection hidden="1"/>
    </xf>
    <xf numFmtId="0" fontId="44" fillId="2" borderId="40" xfId="0" applyFont="1" applyFill="1" applyBorder="1" applyAlignment="1" applyProtection="1">
      <alignment horizontal="center" vertical="center"/>
      <protection hidden="1"/>
    </xf>
    <xf numFmtId="0" fontId="40" fillId="16" borderId="8" xfId="52" applyFill="1" applyBorder="1" applyAlignment="1" applyProtection="1">
      <alignment horizontal="center" vertical="center" wrapText="1"/>
      <protection hidden="1"/>
    </xf>
    <xf numFmtId="0" fontId="40" fillId="16" borderId="0" xfId="52" applyFill="1" applyBorder="1" applyAlignment="1" applyProtection="1">
      <alignment horizontal="center" vertical="center" wrapText="1"/>
      <protection hidden="1"/>
    </xf>
    <xf numFmtId="0" fontId="40" fillId="16" borderId="9" xfId="52" applyFill="1" applyBorder="1" applyAlignment="1" applyProtection="1">
      <alignment horizontal="center" vertical="center" wrapText="1"/>
      <protection hidden="1"/>
    </xf>
    <xf numFmtId="0" fontId="40" fillId="16" borderId="67" xfId="52" applyFill="1" applyBorder="1" applyAlignment="1" applyProtection="1">
      <alignment horizontal="center" vertical="center" wrapText="1"/>
      <protection hidden="1"/>
    </xf>
    <xf numFmtId="0" fontId="40" fillId="16" borderId="38" xfId="52" applyFill="1" applyBorder="1" applyAlignment="1" applyProtection="1">
      <alignment horizontal="center" vertical="center" wrapText="1"/>
      <protection hidden="1"/>
    </xf>
    <xf numFmtId="0" fontId="40" fillId="16" borderId="68" xfId="52" applyFill="1" applyBorder="1" applyAlignment="1" applyProtection="1">
      <alignment horizontal="center" vertical="center" wrapText="1"/>
      <protection hidden="1"/>
    </xf>
    <xf numFmtId="0" fontId="44" fillId="16" borderId="48" xfId="0" applyFont="1" applyFill="1" applyBorder="1" applyAlignment="1" applyProtection="1">
      <alignment horizontal="center" vertical="center" wrapText="1"/>
      <protection hidden="1"/>
    </xf>
    <xf numFmtId="0" fontId="44" fillId="16" borderId="37" xfId="0" applyFont="1" applyFill="1" applyBorder="1" applyAlignment="1" applyProtection="1">
      <alignment horizontal="center" vertical="center" wrapText="1"/>
      <protection hidden="1"/>
    </xf>
    <xf numFmtId="0" fontId="44" fillId="16" borderId="49" xfId="0" applyFont="1" applyFill="1" applyBorder="1" applyAlignment="1" applyProtection="1">
      <alignment horizontal="center" vertical="center" wrapText="1"/>
      <protection hidden="1"/>
    </xf>
    <xf numFmtId="0" fontId="44" fillId="2" borderId="16" xfId="0" applyFont="1" applyFill="1" applyBorder="1" applyAlignment="1" applyProtection="1">
      <alignment horizontal="center" vertical="center"/>
      <protection hidden="1"/>
    </xf>
    <xf numFmtId="0" fontId="44" fillId="2" borderId="72" xfId="0" applyFont="1" applyFill="1" applyBorder="1" applyAlignment="1" applyProtection="1">
      <alignment horizontal="center" vertical="center"/>
      <protection hidden="1"/>
    </xf>
    <xf numFmtId="0" fontId="44" fillId="16" borderId="8" xfId="0" applyFont="1" applyFill="1" applyBorder="1" applyAlignment="1" applyProtection="1">
      <alignment horizontal="center" vertical="center" wrapText="1"/>
      <protection hidden="1"/>
    </xf>
    <xf numFmtId="0" fontId="44" fillId="16" borderId="0" xfId="0" applyFont="1" applyFill="1" applyBorder="1" applyAlignment="1" applyProtection="1">
      <alignment horizontal="center" vertical="center" wrapText="1"/>
      <protection hidden="1"/>
    </xf>
    <xf numFmtId="0" fontId="44" fillId="16" borderId="9" xfId="0" applyFont="1" applyFill="1" applyBorder="1" applyAlignment="1" applyProtection="1">
      <alignment horizontal="center" vertical="center" wrapText="1"/>
      <protection hidden="1"/>
    </xf>
    <xf numFmtId="0" fontId="45" fillId="14" borderId="54" xfId="0" applyFont="1" applyFill="1" applyBorder="1" applyAlignment="1" applyProtection="1">
      <alignment horizontal="center" vertical="center"/>
      <protection hidden="1"/>
    </xf>
    <xf numFmtId="0" fontId="45" fillId="14" borderId="6" xfId="0" applyFont="1" applyFill="1" applyBorder="1" applyAlignment="1" applyProtection="1">
      <alignment horizontal="center" vertical="center"/>
      <protection hidden="1"/>
    </xf>
    <xf numFmtId="0" fontId="45" fillId="14" borderId="57" xfId="0" applyFont="1" applyFill="1" applyBorder="1" applyAlignment="1" applyProtection="1">
      <alignment horizontal="center" vertical="center"/>
      <protection hidden="1"/>
    </xf>
    <xf numFmtId="164" fontId="44" fillId="2" borderId="55" xfId="51" applyNumberFormat="1" applyFont="1" applyFill="1" applyBorder="1" applyAlignment="1" applyProtection="1">
      <alignment horizontal="center" vertical="center"/>
      <protection hidden="1"/>
    </xf>
    <xf numFmtId="164" fontId="44" fillId="2" borderId="73" xfId="51" applyNumberFormat="1" applyFont="1" applyFill="1" applyBorder="1" applyAlignment="1" applyProtection="1">
      <alignment horizontal="center" vertical="center"/>
      <protection hidden="1"/>
    </xf>
    <xf numFmtId="164" fontId="44" fillId="2" borderId="74" xfId="51" applyNumberFormat="1" applyFont="1" applyFill="1" applyBorder="1" applyAlignment="1" applyProtection="1">
      <alignment horizontal="center" vertical="center"/>
      <protection hidden="1"/>
    </xf>
    <xf numFmtId="164" fontId="44" fillId="2" borderId="51" xfId="51" applyNumberFormat="1" applyFont="1" applyFill="1" applyBorder="1" applyAlignment="1" applyProtection="1">
      <alignment horizontal="center" vertical="center"/>
      <protection hidden="1"/>
    </xf>
    <xf numFmtId="164" fontId="44" fillId="2" borderId="75" xfId="51" applyNumberFormat="1" applyFont="1" applyFill="1" applyBorder="1" applyAlignment="1" applyProtection="1">
      <alignment horizontal="center" vertical="center"/>
      <protection hidden="1"/>
    </xf>
    <xf numFmtId="164" fontId="44" fillId="2" borderId="76" xfId="51" applyNumberFormat="1" applyFont="1" applyFill="1" applyBorder="1" applyAlignment="1" applyProtection="1">
      <alignment horizontal="center" vertical="center"/>
      <protection hidden="1"/>
    </xf>
    <xf numFmtId="164" fontId="44" fillId="2" borderId="77" xfId="51" applyNumberFormat="1" applyFont="1" applyFill="1" applyBorder="1" applyAlignment="1" applyProtection="1">
      <alignment horizontal="center" vertical="center"/>
      <protection hidden="1"/>
    </xf>
    <xf numFmtId="164" fontId="44" fillId="2" borderId="78" xfId="51" applyNumberFormat="1" applyFont="1" applyFill="1" applyBorder="1" applyAlignment="1" applyProtection="1">
      <alignment horizontal="center" vertical="center"/>
      <protection hidden="1"/>
    </xf>
    <xf numFmtId="164" fontId="44" fillId="2" borderId="79" xfId="51" applyNumberFormat="1" applyFont="1" applyFill="1" applyBorder="1" applyAlignment="1" applyProtection="1">
      <alignment horizontal="center" vertical="center"/>
      <protection hidden="1"/>
    </xf>
    <xf numFmtId="166" fontId="0" fillId="2" borderId="92" xfId="0" applyNumberFormat="1" applyFont="1" applyFill="1" applyBorder="1" applyAlignment="1" applyProtection="1">
      <alignment horizontal="center" vertical="center"/>
      <protection locked="0"/>
    </xf>
    <xf numFmtId="166" fontId="0" fillId="2" borderId="89" xfId="0" applyNumberFormat="1" applyFont="1" applyFill="1" applyBorder="1" applyAlignment="1" applyProtection="1">
      <alignment horizontal="center" vertical="center"/>
      <protection locked="0"/>
    </xf>
    <xf numFmtId="0" fontId="33" fillId="8" borderId="64" xfId="0" applyFont="1" applyFill="1" applyBorder="1" applyAlignment="1" applyProtection="1">
      <alignment horizontal="center" vertical="center" wrapText="1"/>
      <protection hidden="1"/>
    </xf>
    <xf numFmtId="0" fontId="33" fillId="8" borderId="66"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5" borderId="54"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7" xfId="0" applyFont="1" applyFill="1" applyBorder="1" applyAlignment="1" applyProtection="1">
      <alignment horizontal="center" vertical="center" wrapText="1"/>
      <protection locked="0"/>
    </xf>
    <xf numFmtId="0" fontId="12" fillId="8" borderId="26" xfId="0" applyFont="1" applyFill="1" applyBorder="1" applyAlignment="1" applyProtection="1">
      <alignment horizontal="center" vertical="center"/>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0" fontId="27" fillId="8" borderId="31" xfId="0" applyFont="1" applyFill="1" applyBorder="1" applyAlignment="1" applyProtection="1">
      <alignment horizontal="center" vertical="center" wrapText="1"/>
      <protection hidden="1"/>
    </xf>
    <xf numFmtId="0" fontId="27" fillId="8" borderId="34" xfId="0" applyFont="1" applyFill="1" applyBorder="1" applyAlignment="1" applyProtection="1">
      <alignment horizontal="center" vertical="center" wrapText="1"/>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44" fontId="37" fillId="9" borderId="3" xfId="0" applyNumberFormat="1" applyFont="1" applyFill="1" applyBorder="1" applyAlignment="1" applyProtection="1">
      <alignment horizontal="center" vertical="center"/>
      <protection hidden="1"/>
    </xf>
    <xf numFmtId="44" fontId="37" fillId="9" borderId="4" xfId="0" applyNumberFormat="1" applyFont="1" applyFill="1" applyBorder="1" applyAlignment="1" applyProtection="1">
      <alignment horizontal="center" vertical="center"/>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51" fillId="8" borderId="54" xfId="0" applyFont="1" applyFill="1" applyBorder="1" applyAlignment="1" applyProtection="1">
      <alignment horizontal="center" vertical="center" wrapText="1"/>
      <protection hidden="1"/>
    </xf>
    <xf numFmtId="0" fontId="51" fillId="8" borderId="6" xfId="0" applyFont="1" applyFill="1" applyBorder="1" applyAlignment="1" applyProtection="1">
      <alignment horizontal="center" vertical="center" wrapText="1"/>
      <protection hidden="1"/>
    </xf>
    <xf numFmtId="0" fontId="51" fillId="8" borderId="57"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27" fillId="8" borderId="65" xfId="0" applyFont="1" applyFill="1" applyBorder="1" applyAlignment="1" applyProtection="1">
      <alignment horizontal="center" vertical="center" wrapText="1"/>
      <protection hidden="1"/>
    </xf>
    <xf numFmtId="0" fontId="27" fillId="8" borderId="82"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16" fillId="15" borderId="57" xfId="0"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xf>
    <xf numFmtId="0" fontId="17" fillId="15" borderId="4" xfId="0" applyFont="1" applyFill="1" applyBorder="1" applyAlignment="1" applyProtection="1">
      <alignment horizontal="center" vertical="center"/>
    </xf>
    <xf numFmtId="0" fontId="33" fillId="11" borderId="54" xfId="0" applyFont="1" applyFill="1" applyBorder="1" applyAlignment="1" applyProtection="1">
      <alignment horizontal="center" vertical="center" wrapText="1"/>
    </xf>
    <xf numFmtId="0" fontId="33" fillId="11" borderId="57" xfId="0" applyFont="1" applyFill="1" applyBorder="1" applyAlignment="1" applyProtection="1">
      <alignment horizontal="center" vertical="center" wrapText="1"/>
    </xf>
    <xf numFmtId="0" fontId="21" fillId="15" borderId="8" xfId="0" applyFont="1" applyFill="1" applyBorder="1" applyAlignment="1" applyProtection="1">
      <alignment horizontal="center" vertical="center"/>
    </xf>
    <xf numFmtId="0" fontId="21" fillId="15" borderId="0" xfId="0" applyFont="1" applyFill="1" applyBorder="1" applyAlignment="1" applyProtection="1">
      <alignment horizontal="center" vertical="center"/>
    </xf>
    <xf numFmtId="0" fontId="0" fillId="0" borderId="0" xfId="0" applyAlignment="1" applyProtection="1">
      <alignment horizontal="center" vertical="center"/>
    </xf>
    <xf numFmtId="0" fontId="14" fillId="18" borderId="8" xfId="0" applyFont="1" applyFill="1" applyBorder="1" applyAlignment="1" applyProtection="1">
      <alignment horizontal="center" vertical="center" wrapText="1"/>
    </xf>
    <xf numFmtId="0" fontId="14" fillId="18"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51" fillId="11" borderId="54" xfId="0" applyFont="1" applyFill="1" applyBorder="1" applyAlignment="1" applyProtection="1">
      <alignment horizontal="center" vertical="center" wrapText="1"/>
    </xf>
    <xf numFmtId="0" fontId="51" fillId="11" borderId="6" xfId="0" applyFont="1" applyFill="1" applyBorder="1" applyAlignment="1" applyProtection="1">
      <alignment horizontal="center" vertical="center" wrapText="1"/>
    </xf>
    <xf numFmtId="0" fontId="51" fillId="11" borderId="57"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47" fillId="11" borderId="54" xfId="0" applyFont="1" applyFill="1" applyBorder="1" applyAlignment="1" applyProtection="1">
      <alignment horizontal="center" vertical="center" wrapText="1"/>
    </xf>
    <xf numFmtId="0" fontId="47" fillId="11" borderId="57" xfId="0" applyFont="1" applyFill="1" applyBorder="1" applyAlignment="1" applyProtection="1">
      <alignment horizontal="center" vertical="center" wrapText="1"/>
    </xf>
    <xf numFmtId="0" fontId="27" fillId="11" borderId="53" xfId="0" applyFont="1" applyFill="1" applyBorder="1" applyAlignment="1" applyProtection="1">
      <alignment horizontal="center" vertical="center" wrapText="1"/>
    </xf>
    <xf numFmtId="0" fontId="27" fillId="11" borderId="65" xfId="0" applyFont="1" applyFill="1" applyBorder="1" applyAlignment="1" applyProtection="1">
      <alignment horizontal="center" vertical="center" wrapText="1"/>
    </xf>
    <xf numFmtId="0" fontId="27" fillId="11" borderId="82" xfId="0" applyFont="1" applyFill="1" applyBorder="1" applyAlignment="1" applyProtection="1">
      <alignment horizontal="center" vertical="center" wrapText="1"/>
    </xf>
    <xf numFmtId="0" fontId="28" fillId="11" borderId="54" xfId="0" applyFont="1" applyFill="1" applyBorder="1" applyAlignment="1" applyProtection="1">
      <alignment horizontal="center" vertical="center" wrapText="1"/>
    </xf>
    <xf numFmtId="0" fontId="28" fillId="11" borderId="57"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86">
    <dxf>
      <fill>
        <patternFill>
          <bgColor rgb="FFFF0000"/>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ill>
        <patternFill>
          <bgColor theme="9" tint="0.59996337778862885"/>
        </patternFill>
      </fill>
    </dxf>
    <dxf>
      <font>
        <color rgb="FFFF0000"/>
      </font>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ill>
        <patternFill>
          <bgColor rgb="FFFF0000"/>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bgColor rgb="FFFF0000"/>
        </patternFill>
      </fill>
    </dxf>
  </dxfs>
  <tableStyles count="0" defaultTableStyle="TableStyleMedium2" defaultPivotStyle="PivotStyleLight16"/>
  <colors>
    <mruColors>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285750</xdr:colOff>
      <xdr:row>0</xdr:row>
      <xdr:rowOff>86081</xdr:rowOff>
    </xdr:from>
    <xdr:to>
      <xdr:col>7</xdr:col>
      <xdr:colOff>2266949</xdr:colOff>
      <xdr:row>7</xdr:row>
      <xdr:rowOff>49201</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745832</xdr:colOff>
      <xdr:row>7</xdr:row>
      <xdr:rowOff>36141</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62"/>
  <sheetViews>
    <sheetView zoomScaleNormal="100" workbookViewId="0">
      <selection activeCell="A9" sqref="A9:W9"/>
    </sheetView>
  </sheetViews>
  <sheetFormatPr baseColWidth="10" defaultColWidth="11.42578125" defaultRowHeight="15" x14ac:dyDescent="0.25"/>
  <cols>
    <col min="1" max="22" width="11.42578125" style="42"/>
    <col min="23" max="23" width="16" style="42" customWidth="1"/>
    <col min="24" max="16384" width="11.42578125" style="42"/>
  </cols>
  <sheetData>
    <row r="1" spans="1:23" x14ac:dyDescent="0.25">
      <c r="A1" s="21"/>
      <c r="B1" s="21"/>
      <c r="C1" s="21"/>
      <c r="D1" s="21"/>
      <c r="E1" s="21"/>
      <c r="F1" s="38"/>
      <c r="G1" s="41"/>
      <c r="H1" s="41"/>
      <c r="I1" s="41"/>
      <c r="J1" s="41"/>
    </row>
    <row r="2" spans="1:23" x14ac:dyDescent="0.25">
      <c r="A2" s="21"/>
      <c r="B2" s="21"/>
      <c r="C2" s="21"/>
      <c r="D2" s="21"/>
      <c r="E2" s="21"/>
      <c r="F2" s="38"/>
      <c r="G2" s="41"/>
      <c r="H2" s="41"/>
      <c r="I2" s="41"/>
      <c r="J2" s="41"/>
    </row>
    <row r="3" spans="1:23" x14ac:dyDescent="0.25">
      <c r="A3" s="21"/>
      <c r="B3" s="21"/>
      <c r="C3" s="21"/>
      <c r="D3" s="21"/>
      <c r="E3" s="21"/>
      <c r="F3" s="38"/>
      <c r="G3" s="41"/>
      <c r="H3" s="41"/>
      <c r="I3" s="41"/>
      <c r="J3" s="41"/>
    </row>
    <row r="4" spans="1:23" x14ac:dyDescent="0.25">
      <c r="A4" s="21"/>
      <c r="B4" s="21"/>
      <c r="C4" s="21"/>
      <c r="D4" s="39"/>
      <c r="E4" s="21"/>
      <c r="F4" s="38"/>
      <c r="G4" s="41"/>
      <c r="H4" s="41"/>
      <c r="I4" s="41"/>
      <c r="J4" s="41"/>
    </row>
    <row r="5" spans="1:23" x14ac:dyDescent="0.25">
      <c r="A5" s="21"/>
      <c r="B5" s="21"/>
      <c r="C5" s="21"/>
      <c r="D5" s="39"/>
      <c r="E5" s="21"/>
      <c r="F5" s="38"/>
      <c r="G5" s="41"/>
      <c r="H5" s="41"/>
      <c r="I5" s="41"/>
      <c r="J5" s="41"/>
    </row>
    <row r="6" spans="1:23" x14ac:dyDescent="0.25">
      <c r="A6" s="21"/>
      <c r="B6" s="21"/>
      <c r="C6" s="21"/>
      <c r="D6" s="21"/>
      <c r="E6" s="21"/>
      <c r="F6" s="38"/>
      <c r="G6" s="41"/>
      <c r="H6" s="41"/>
      <c r="I6" s="41"/>
      <c r="J6" s="41"/>
    </row>
    <row r="7" spans="1:23" x14ac:dyDescent="0.25">
      <c r="A7" s="21"/>
      <c r="B7" s="11"/>
      <c r="C7" s="1"/>
      <c r="D7" s="22"/>
      <c r="E7" s="22"/>
      <c r="F7" s="3"/>
    </row>
    <row r="8" spans="1:23" x14ac:dyDescent="0.25">
      <c r="A8" s="21"/>
      <c r="B8" s="11"/>
      <c r="C8" s="1"/>
      <c r="D8" s="22"/>
      <c r="E8" s="22"/>
      <c r="F8" s="3"/>
    </row>
    <row r="9" spans="1:23" ht="63.6" customHeight="1" x14ac:dyDescent="0.25">
      <c r="A9" s="316" t="s">
        <v>213</v>
      </c>
      <c r="B9" s="316"/>
      <c r="C9" s="316"/>
      <c r="D9" s="316"/>
      <c r="E9" s="316"/>
      <c r="F9" s="316"/>
      <c r="G9" s="316"/>
      <c r="H9" s="316"/>
      <c r="I9" s="316"/>
      <c r="J9" s="316"/>
      <c r="K9" s="316"/>
      <c r="L9" s="316"/>
      <c r="M9" s="316"/>
      <c r="N9" s="316"/>
      <c r="O9" s="316"/>
      <c r="P9" s="316"/>
      <c r="Q9" s="316"/>
      <c r="R9" s="316"/>
      <c r="S9" s="316"/>
      <c r="T9" s="316"/>
      <c r="U9" s="316"/>
      <c r="V9" s="316"/>
      <c r="W9" s="316"/>
    </row>
    <row r="10" spans="1:23" ht="15.75" thickBot="1" x14ac:dyDescent="0.3">
      <c r="L10" s="66" t="s">
        <v>251</v>
      </c>
    </row>
    <row r="11" spans="1:23" ht="15.75" thickBot="1" x14ac:dyDescent="0.3"/>
    <row r="12" spans="1:23" ht="24" thickBot="1" x14ac:dyDescent="0.3">
      <c r="A12" s="317" t="s">
        <v>35</v>
      </c>
      <c r="B12" s="318"/>
      <c r="C12" s="318"/>
      <c r="D12" s="318"/>
      <c r="E12" s="318"/>
      <c r="F12" s="318"/>
      <c r="G12" s="318"/>
      <c r="H12" s="318"/>
      <c r="I12" s="318"/>
      <c r="J12" s="318"/>
      <c r="K12" s="318"/>
      <c r="L12" s="318"/>
      <c r="M12" s="318"/>
      <c r="N12" s="318"/>
      <c r="O12" s="318"/>
      <c r="P12" s="318"/>
      <c r="Q12" s="318"/>
      <c r="R12" s="318"/>
      <c r="S12" s="318"/>
      <c r="T12" s="318"/>
      <c r="U12" s="318"/>
      <c r="V12" s="318"/>
      <c r="W12" s="319"/>
    </row>
    <row r="13" spans="1:23" ht="15" customHeight="1" x14ac:dyDescent="0.25">
      <c r="A13" s="334" t="s">
        <v>68</v>
      </c>
      <c r="B13" s="335"/>
      <c r="C13" s="335"/>
      <c r="D13" s="335"/>
      <c r="E13" s="335"/>
      <c r="F13" s="335"/>
      <c r="G13" s="335"/>
      <c r="H13" s="335"/>
      <c r="I13" s="335"/>
      <c r="J13" s="335"/>
      <c r="K13" s="335"/>
      <c r="L13" s="335"/>
      <c r="M13" s="335"/>
      <c r="N13" s="335"/>
      <c r="O13" s="335"/>
      <c r="P13" s="335"/>
      <c r="Q13" s="335"/>
      <c r="R13" s="335"/>
      <c r="S13" s="335"/>
      <c r="T13" s="335"/>
      <c r="U13" s="335"/>
      <c r="V13" s="335"/>
      <c r="W13" s="336"/>
    </row>
    <row r="14" spans="1:23" ht="15" customHeight="1" x14ac:dyDescent="0.25">
      <c r="A14" s="64"/>
      <c r="B14" s="63"/>
      <c r="C14" s="63"/>
      <c r="D14" s="133" t="s">
        <v>70</v>
      </c>
      <c r="E14" s="134"/>
      <c r="F14" s="134"/>
      <c r="G14" s="134"/>
      <c r="H14" s="134"/>
      <c r="I14" s="134"/>
      <c r="J14" s="134"/>
      <c r="K14" s="134"/>
      <c r="L14" s="134"/>
      <c r="M14" s="136" t="s">
        <v>69</v>
      </c>
      <c r="N14" s="135"/>
      <c r="O14" s="135"/>
      <c r="P14" s="135"/>
      <c r="Q14" s="135"/>
      <c r="R14" s="135"/>
      <c r="S14" s="135"/>
      <c r="T14" s="135"/>
      <c r="U14" s="63"/>
      <c r="V14" s="63"/>
      <c r="W14" s="65"/>
    </row>
    <row r="15" spans="1:23" ht="15" customHeight="1" x14ac:dyDescent="0.25">
      <c r="A15" s="111"/>
      <c r="B15" s="112"/>
      <c r="C15" s="112"/>
      <c r="D15" s="112"/>
      <c r="E15" s="112"/>
      <c r="F15" s="112"/>
      <c r="G15" s="112"/>
      <c r="H15" s="112"/>
      <c r="I15" s="112"/>
      <c r="J15" s="112"/>
      <c r="K15" s="112"/>
      <c r="L15" s="112"/>
      <c r="M15" s="112"/>
      <c r="N15" s="112"/>
      <c r="O15" s="112"/>
      <c r="P15" s="112"/>
      <c r="Q15" s="112"/>
      <c r="R15" s="112"/>
      <c r="S15" s="112"/>
      <c r="T15" s="112"/>
      <c r="U15" s="112"/>
      <c r="V15" s="112"/>
      <c r="W15" s="113"/>
    </row>
    <row r="16" spans="1:23" ht="15" customHeight="1" x14ac:dyDescent="0.25">
      <c r="A16" s="337" t="s">
        <v>76</v>
      </c>
      <c r="B16" s="338"/>
      <c r="C16" s="338"/>
      <c r="D16" s="338"/>
      <c r="E16" s="338"/>
      <c r="F16" s="338"/>
      <c r="G16" s="338"/>
      <c r="H16" s="338"/>
      <c r="I16" s="338"/>
      <c r="J16" s="338"/>
      <c r="K16" s="338"/>
      <c r="L16" s="338"/>
      <c r="M16" s="338"/>
      <c r="N16" s="338"/>
      <c r="O16" s="338"/>
      <c r="P16" s="338"/>
      <c r="Q16" s="338"/>
      <c r="R16" s="338"/>
      <c r="S16" s="338"/>
      <c r="T16" s="338"/>
      <c r="U16" s="338"/>
      <c r="V16" s="338"/>
      <c r="W16" s="339"/>
    </row>
    <row r="17" spans="1:23" ht="15" customHeight="1" x14ac:dyDescent="0.25">
      <c r="A17" s="111"/>
      <c r="B17" s="112"/>
      <c r="C17" s="112"/>
      <c r="D17" s="112"/>
      <c r="E17" s="112"/>
      <c r="F17" s="112"/>
      <c r="G17" s="112"/>
      <c r="H17" s="112"/>
      <c r="I17" s="112"/>
      <c r="J17" s="112"/>
      <c r="K17" s="112"/>
      <c r="L17" s="112"/>
      <c r="M17" s="112"/>
      <c r="N17" s="112"/>
      <c r="O17" s="112"/>
      <c r="P17" s="112"/>
      <c r="Q17" s="112"/>
      <c r="R17" s="112"/>
      <c r="S17" s="112"/>
      <c r="T17" s="112"/>
      <c r="U17" s="112"/>
      <c r="V17" s="112"/>
      <c r="W17" s="113"/>
    </row>
    <row r="18" spans="1:23" ht="15" customHeight="1" thickBot="1" x14ac:dyDescent="0.3">
      <c r="A18" s="340" t="s">
        <v>67</v>
      </c>
      <c r="B18" s="341"/>
      <c r="C18" s="341"/>
      <c r="D18" s="341"/>
      <c r="E18" s="341"/>
      <c r="F18" s="341"/>
      <c r="G18" s="341"/>
      <c r="H18" s="341"/>
      <c r="I18" s="341"/>
      <c r="J18" s="341"/>
      <c r="K18" s="341"/>
      <c r="L18" s="341"/>
      <c r="M18" s="341"/>
      <c r="N18" s="341"/>
      <c r="O18" s="341"/>
      <c r="P18" s="341"/>
      <c r="Q18" s="341"/>
      <c r="R18" s="341"/>
      <c r="S18" s="341"/>
      <c r="T18" s="341"/>
      <c r="U18" s="341"/>
      <c r="V18" s="341"/>
      <c r="W18" s="342"/>
    </row>
    <row r="20" spans="1:23" ht="15.75" thickBot="1" x14ac:dyDescent="0.3"/>
    <row r="21" spans="1:23" ht="24" thickBot="1" x14ac:dyDescent="0.3">
      <c r="A21" s="317" t="s">
        <v>36</v>
      </c>
      <c r="B21" s="318"/>
      <c r="C21" s="318"/>
      <c r="D21" s="318"/>
      <c r="E21" s="318"/>
      <c r="F21" s="318"/>
      <c r="G21" s="318"/>
      <c r="H21" s="318"/>
      <c r="I21" s="318"/>
      <c r="J21" s="318"/>
      <c r="K21" s="318"/>
      <c r="L21" s="318"/>
      <c r="M21" s="318"/>
      <c r="N21" s="318"/>
      <c r="O21" s="318"/>
      <c r="P21" s="318"/>
      <c r="Q21" s="318"/>
      <c r="R21" s="318"/>
      <c r="S21" s="318"/>
      <c r="T21" s="318"/>
      <c r="U21" s="318"/>
      <c r="V21" s="318"/>
      <c r="W21" s="319"/>
    </row>
    <row r="22" spans="1:23" ht="18.75" customHeight="1" x14ac:dyDescent="0.25">
      <c r="A22" s="320" t="s">
        <v>25</v>
      </c>
      <c r="B22" s="321"/>
      <c r="C22" s="321"/>
      <c r="D22" s="321"/>
      <c r="E22" s="321"/>
      <c r="F22" s="321"/>
      <c r="G22" s="321"/>
      <c r="H22" s="321"/>
      <c r="I22" s="321"/>
      <c r="J22" s="321"/>
      <c r="K22" s="321"/>
      <c r="L22" s="321"/>
      <c r="M22" s="321"/>
      <c r="N22" s="321"/>
      <c r="O22" s="321"/>
      <c r="P22" s="321"/>
      <c r="Q22" s="321"/>
      <c r="R22" s="321"/>
      <c r="S22" s="321"/>
      <c r="T22" s="321"/>
      <c r="U22" s="321"/>
      <c r="V22" s="321"/>
      <c r="W22" s="322"/>
    </row>
    <row r="23" spans="1:23" ht="45" customHeight="1" thickBot="1" x14ac:dyDescent="0.3">
      <c r="A23" s="323" t="s">
        <v>208</v>
      </c>
      <c r="B23" s="324"/>
      <c r="C23" s="324"/>
      <c r="D23" s="324"/>
      <c r="E23" s="324"/>
      <c r="F23" s="324"/>
      <c r="G23" s="324"/>
      <c r="H23" s="324"/>
      <c r="I23" s="324"/>
      <c r="J23" s="324"/>
      <c r="K23" s="324"/>
      <c r="L23" s="324"/>
      <c r="M23" s="324"/>
      <c r="N23" s="324"/>
      <c r="O23" s="324"/>
      <c r="P23" s="324"/>
      <c r="Q23" s="324"/>
      <c r="R23" s="324"/>
      <c r="S23" s="324"/>
      <c r="T23" s="324"/>
      <c r="U23" s="324"/>
      <c r="V23" s="324"/>
      <c r="W23" s="325"/>
    </row>
    <row r="24" spans="1:23" ht="18.75" customHeight="1" x14ac:dyDescent="0.25">
      <c r="A24" s="320" t="s">
        <v>214</v>
      </c>
      <c r="B24" s="321"/>
      <c r="C24" s="321"/>
      <c r="D24" s="321"/>
      <c r="E24" s="321"/>
      <c r="F24" s="321"/>
      <c r="G24" s="321"/>
      <c r="H24" s="321"/>
      <c r="I24" s="321"/>
      <c r="J24" s="321"/>
      <c r="K24" s="321"/>
      <c r="L24" s="321"/>
      <c r="M24" s="321"/>
      <c r="N24" s="321"/>
      <c r="O24" s="321"/>
      <c r="P24" s="321"/>
      <c r="Q24" s="321"/>
      <c r="R24" s="321"/>
      <c r="S24" s="321"/>
      <c r="T24" s="321"/>
      <c r="U24" s="321"/>
      <c r="V24" s="321"/>
      <c r="W24" s="322"/>
    </row>
    <row r="25" spans="1:23" x14ac:dyDescent="0.25">
      <c r="A25" s="362" t="s">
        <v>111</v>
      </c>
      <c r="B25" s="363"/>
      <c r="C25" s="363"/>
      <c r="D25" s="363"/>
      <c r="E25" s="363"/>
      <c r="F25" s="363"/>
      <c r="G25" s="363"/>
      <c r="H25" s="363"/>
      <c r="I25" s="363"/>
      <c r="J25" s="363"/>
      <c r="K25" s="363"/>
      <c r="L25" s="363"/>
      <c r="M25" s="363"/>
      <c r="N25" s="363"/>
      <c r="O25" s="363"/>
      <c r="P25" s="363"/>
      <c r="Q25" s="363"/>
      <c r="R25" s="363"/>
      <c r="S25" s="363"/>
      <c r="T25" s="363"/>
      <c r="U25" s="363"/>
      <c r="V25" s="363"/>
      <c r="W25" s="364"/>
    </row>
    <row r="26" spans="1:23" x14ac:dyDescent="0.25">
      <c r="A26" s="74"/>
      <c r="B26" s="75"/>
      <c r="C26" s="75"/>
      <c r="D26" s="75"/>
      <c r="E26" s="75"/>
      <c r="F26" s="75"/>
      <c r="G26" s="75"/>
      <c r="H26" s="333" t="s">
        <v>112</v>
      </c>
      <c r="I26" s="333"/>
      <c r="J26" s="370" t="s">
        <v>113</v>
      </c>
      <c r="K26" s="371"/>
      <c r="L26" s="371"/>
      <c r="M26" s="371"/>
      <c r="N26" s="371"/>
      <c r="O26" s="371"/>
      <c r="P26" s="372"/>
      <c r="Q26" s="75"/>
      <c r="R26" s="75"/>
      <c r="S26" s="75"/>
      <c r="T26" s="75"/>
      <c r="U26" s="75"/>
      <c r="V26" s="75"/>
      <c r="W26" s="76"/>
    </row>
    <row r="27" spans="1:23" x14ac:dyDescent="0.25">
      <c r="A27" s="74"/>
      <c r="B27" s="75"/>
      <c r="C27" s="75"/>
      <c r="D27" s="75"/>
      <c r="E27" s="75"/>
      <c r="F27" s="75"/>
      <c r="G27" s="75"/>
      <c r="H27" s="355" t="s">
        <v>107</v>
      </c>
      <c r="I27" s="355"/>
      <c r="J27" s="373">
        <v>60000</v>
      </c>
      <c r="K27" s="374"/>
      <c r="L27" s="374"/>
      <c r="M27" s="374"/>
      <c r="N27" s="374"/>
      <c r="O27" s="374"/>
      <c r="P27" s="375"/>
      <c r="Q27" s="75"/>
      <c r="R27" s="75"/>
      <c r="S27" s="75"/>
      <c r="T27" s="75"/>
      <c r="U27" s="75"/>
      <c r="V27" s="75"/>
      <c r="W27" s="76"/>
    </row>
    <row r="28" spans="1:23" x14ac:dyDescent="0.25">
      <c r="A28" s="74"/>
      <c r="B28" s="75"/>
      <c r="C28" s="75"/>
      <c r="D28" s="75"/>
      <c r="E28" s="75"/>
      <c r="F28" s="75"/>
      <c r="G28" s="75"/>
      <c r="H28" s="365" t="s">
        <v>110</v>
      </c>
      <c r="I28" s="365"/>
      <c r="J28" s="376">
        <v>80000</v>
      </c>
      <c r="K28" s="377"/>
      <c r="L28" s="377"/>
      <c r="M28" s="377"/>
      <c r="N28" s="377"/>
      <c r="O28" s="377"/>
      <c r="P28" s="378"/>
      <c r="Q28" s="75"/>
      <c r="R28" s="75"/>
      <c r="S28" s="75"/>
      <c r="T28" s="75"/>
      <c r="U28" s="75"/>
      <c r="V28" s="75"/>
      <c r="W28" s="76"/>
    </row>
    <row r="29" spans="1:23" x14ac:dyDescent="0.25">
      <c r="A29" s="74"/>
      <c r="B29" s="75"/>
      <c r="C29" s="75"/>
      <c r="D29" s="75"/>
      <c r="E29" s="75"/>
      <c r="F29" s="75"/>
      <c r="G29" s="75"/>
      <c r="H29" s="365" t="s">
        <v>109</v>
      </c>
      <c r="I29" s="365"/>
      <c r="J29" s="376">
        <v>110000</v>
      </c>
      <c r="K29" s="377"/>
      <c r="L29" s="377"/>
      <c r="M29" s="377"/>
      <c r="N29" s="377"/>
      <c r="O29" s="377"/>
      <c r="P29" s="378"/>
      <c r="Q29" s="75"/>
      <c r="R29" s="75"/>
      <c r="S29" s="75"/>
      <c r="T29" s="75"/>
      <c r="U29" s="75"/>
      <c r="V29" s="75"/>
      <c r="W29" s="76"/>
    </row>
    <row r="30" spans="1:23" x14ac:dyDescent="0.25">
      <c r="A30" s="74"/>
      <c r="B30" s="75"/>
      <c r="C30" s="75"/>
      <c r="D30" s="75"/>
      <c r="E30" s="75"/>
      <c r="F30" s="75"/>
      <c r="G30" s="75"/>
      <c r="H30" s="366" t="s">
        <v>108</v>
      </c>
      <c r="I30" s="366"/>
      <c r="J30" s="379">
        <v>140000</v>
      </c>
      <c r="K30" s="380"/>
      <c r="L30" s="380"/>
      <c r="M30" s="380"/>
      <c r="N30" s="380"/>
      <c r="O30" s="380"/>
      <c r="P30" s="381"/>
      <c r="Q30" s="75"/>
      <c r="R30" s="75"/>
      <c r="S30" s="75"/>
      <c r="T30" s="75"/>
      <c r="U30" s="75"/>
      <c r="V30" s="75"/>
      <c r="W30" s="76"/>
    </row>
    <row r="31" spans="1:23" ht="45" customHeight="1" thickBot="1" x14ac:dyDescent="0.3">
      <c r="A31" s="367" t="s">
        <v>209</v>
      </c>
      <c r="B31" s="368"/>
      <c r="C31" s="368"/>
      <c r="D31" s="368"/>
      <c r="E31" s="368"/>
      <c r="F31" s="368"/>
      <c r="G31" s="368"/>
      <c r="H31" s="368"/>
      <c r="I31" s="368"/>
      <c r="J31" s="368"/>
      <c r="K31" s="368"/>
      <c r="L31" s="368"/>
      <c r="M31" s="368"/>
      <c r="N31" s="368"/>
      <c r="O31" s="368"/>
      <c r="P31" s="368"/>
      <c r="Q31" s="368"/>
      <c r="R31" s="368"/>
      <c r="S31" s="368"/>
      <c r="T31" s="368"/>
      <c r="U31" s="368"/>
      <c r="V31" s="368"/>
      <c r="W31" s="369"/>
    </row>
    <row r="32" spans="1:23" ht="18.75" customHeight="1" x14ac:dyDescent="0.25">
      <c r="A32" s="320" t="s">
        <v>215</v>
      </c>
      <c r="B32" s="321"/>
      <c r="C32" s="321"/>
      <c r="D32" s="321"/>
      <c r="E32" s="321"/>
      <c r="F32" s="321"/>
      <c r="G32" s="321"/>
      <c r="H32" s="321"/>
      <c r="I32" s="321"/>
      <c r="J32" s="321"/>
      <c r="K32" s="321"/>
      <c r="L32" s="321"/>
      <c r="M32" s="321"/>
      <c r="N32" s="321"/>
      <c r="O32" s="321"/>
      <c r="P32" s="321"/>
      <c r="Q32" s="321"/>
      <c r="R32" s="321"/>
      <c r="S32" s="321"/>
      <c r="T32" s="321"/>
      <c r="U32" s="321"/>
      <c r="V32" s="321"/>
      <c r="W32" s="322"/>
    </row>
    <row r="33" spans="1:24" ht="45" customHeight="1" thickBot="1" x14ac:dyDescent="0.3">
      <c r="A33" s="323" t="s">
        <v>114</v>
      </c>
      <c r="B33" s="324"/>
      <c r="C33" s="324"/>
      <c r="D33" s="324"/>
      <c r="E33" s="324"/>
      <c r="F33" s="324"/>
      <c r="G33" s="324"/>
      <c r="H33" s="324"/>
      <c r="I33" s="324"/>
      <c r="J33" s="324"/>
      <c r="K33" s="324"/>
      <c r="L33" s="324"/>
      <c r="M33" s="324"/>
      <c r="N33" s="324"/>
      <c r="O33" s="324"/>
      <c r="P33" s="324"/>
      <c r="Q33" s="324"/>
      <c r="R33" s="324"/>
      <c r="S33" s="324"/>
      <c r="T33" s="324"/>
      <c r="U33" s="324"/>
      <c r="V33" s="324"/>
      <c r="W33" s="325"/>
    </row>
    <row r="34" spans="1:24" ht="18.75" customHeight="1" x14ac:dyDescent="0.25">
      <c r="A34" s="320" t="s">
        <v>145</v>
      </c>
      <c r="B34" s="321"/>
      <c r="C34" s="321"/>
      <c r="D34" s="321"/>
      <c r="E34" s="321"/>
      <c r="F34" s="321"/>
      <c r="G34" s="321"/>
      <c r="H34" s="321"/>
      <c r="I34" s="321"/>
      <c r="J34" s="321"/>
      <c r="K34" s="321"/>
      <c r="L34" s="321"/>
      <c r="M34" s="321"/>
      <c r="N34" s="321"/>
      <c r="O34" s="321"/>
      <c r="P34" s="321"/>
      <c r="Q34" s="321"/>
      <c r="R34" s="321"/>
      <c r="S34" s="321"/>
      <c r="T34" s="321"/>
      <c r="U34" s="321"/>
      <c r="V34" s="321"/>
      <c r="W34" s="322"/>
    </row>
    <row r="35" spans="1:24" ht="99.95" customHeight="1" thickBot="1" x14ac:dyDescent="0.3">
      <c r="A35" s="323" t="s">
        <v>115</v>
      </c>
      <c r="B35" s="324"/>
      <c r="C35" s="324"/>
      <c r="D35" s="324"/>
      <c r="E35" s="324"/>
      <c r="F35" s="324"/>
      <c r="G35" s="324"/>
      <c r="H35" s="324"/>
      <c r="I35" s="324"/>
      <c r="J35" s="324"/>
      <c r="K35" s="324"/>
      <c r="L35" s="324"/>
      <c r="M35" s="324"/>
      <c r="N35" s="324"/>
      <c r="O35" s="324"/>
      <c r="P35" s="324"/>
      <c r="Q35" s="324"/>
      <c r="R35" s="324"/>
      <c r="S35" s="324"/>
      <c r="T35" s="324"/>
      <c r="U35" s="324"/>
      <c r="V35" s="324"/>
      <c r="W35" s="325"/>
    </row>
    <row r="36" spans="1:24" ht="18.75" customHeight="1" x14ac:dyDescent="0.25">
      <c r="A36" s="320" t="s">
        <v>210</v>
      </c>
      <c r="B36" s="321"/>
      <c r="C36" s="321"/>
      <c r="D36" s="321"/>
      <c r="E36" s="321"/>
      <c r="F36" s="321"/>
      <c r="G36" s="321"/>
      <c r="H36" s="321"/>
      <c r="I36" s="321"/>
      <c r="J36" s="321"/>
      <c r="K36" s="321"/>
      <c r="L36" s="321"/>
      <c r="M36" s="321"/>
      <c r="N36" s="321"/>
      <c r="O36" s="321"/>
      <c r="P36" s="321"/>
      <c r="Q36" s="321"/>
      <c r="R36" s="321"/>
      <c r="S36" s="321"/>
      <c r="T36" s="321"/>
      <c r="U36" s="321"/>
      <c r="V36" s="321"/>
      <c r="W36" s="322"/>
    </row>
    <row r="37" spans="1:24" ht="45.75" customHeight="1" x14ac:dyDescent="0.25">
      <c r="A37" s="323" t="s">
        <v>212</v>
      </c>
      <c r="B37" s="324"/>
      <c r="C37" s="324"/>
      <c r="D37" s="324"/>
      <c r="E37" s="324"/>
      <c r="F37" s="324"/>
      <c r="G37" s="324"/>
      <c r="H37" s="324"/>
      <c r="I37" s="324"/>
      <c r="J37" s="324"/>
      <c r="K37" s="324"/>
      <c r="L37" s="324"/>
      <c r="M37" s="324"/>
      <c r="N37" s="324"/>
      <c r="O37" s="324"/>
      <c r="P37" s="324"/>
      <c r="Q37" s="324"/>
      <c r="R37" s="324"/>
      <c r="S37" s="324"/>
      <c r="T37" s="324"/>
      <c r="U37" s="324"/>
      <c r="V37" s="324"/>
      <c r="W37" s="325"/>
      <c r="X37" s="46"/>
    </row>
    <row r="38" spans="1:24" ht="15" customHeight="1" x14ac:dyDescent="0.25">
      <c r="A38" s="356" t="s">
        <v>116</v>
      </c>
      <c r="B38" s="357"/>
      <c r="C38" s="357"/>
      <c r="D38" s="357"/>
      <c r="E38" s="357"/>
      <c r="F38" s="357"/>
      <c r="G38" s="357"/>
      <c r="H38" s="357"/>
      <c r="I38" s="357"/>
      <c r="J38" s="357"/>
      <c r="K38" s="357"/>
      <c r="L38" s="357"/>
      <c r="M38" s="357"/>
      <c r="N38" s="357"/>
      <c r="O38" s="357"/>
      <c r="P38" s="357"/>
      <c r="Q38" s="357"/>
      <c r="R38" s="357"/>
      <c r="S38" s="357"/>
      <c r="T38" s="357"/>
      <c r="U38" s="357"/>
      <c r="V38" s="357"/>
      <c r="W38" s="358"/>
      <c r="X38" s="41"/>
    </row>
    <row r="39" spans="1:24" ht="15" customHeight="1" x14ac:dyDescent="0.25">
      <c r="A39" s="356" t="s">
        <v>117</v>
      </c>
      <c r="B39" s="357"/>
      <c r="C39" s="357"/>
      <c r="D39" s="357"/>
      <c r="E39" s="357"/>
      <c r="F39" s="357"/>
      <c r="G39" s="357"/>
      <c r="H39" s="357"/>
      <c r="I39" s="357"/>
      <c r="J39" s="357"/>
      <c r="K39" s="357"/>
      <c r="L39" s="357"/>
      <c r="M39" s="357"/>
      <c r="N39" s="357"/>
      <c r="O39" s="357"/>
      <c r="P39" s="357"/>
      <c r="Q39" s="357"/>
      <c r="R39" s="357"/>
      <c r="S39" s="357"/>
      <c r="T39" s="357"/>
      <c r="U39" s="357"/>
      <c r="V39" s="357"/>
      <c r="W39" s="358"/>
      <c r="X39" s="46"/>
    </row>
    <row r="40" spans="1:24" ht="15" customHeight="1" x14ac:dyDescent="0.25">
      <c r="A40" s="359" t="s">
        <v>118</v>
      </c>
      <c r="B40" s="360"/>
      <c r="C40" s="360"/>
      <c r="D40" s="360"/>
      <c r="E40" s="360"/>
      <c r="F40" s="360"/>
      <c r="G40" s="360"/>
      <c r="H40" s="360"/>
      <c r="I40" s="360"/>
      <c r="J40" s="360"/>
      <c r="K40" s="360"/>
      <c r="L40" s="360"/>
      <c r="M40" s="360"/>
      <c r="N40" s="360"/>
      <c r="O40" s="360"/>
      <c r="P40" s="360"/>
      <c r="Q40" s="360"/>
      <c r="R40" s="360"/>
      <c r="S40" s="360"/>
      <c r="T40" s="360"/>
      <c r="U40" s="360"/>
      <c r="V40" s="360"/>
      <c r="W40" s="361"/>
    </row>
    <row r="41" spans="1:24" x14ac:dyDescent="0.25">
      <c r="A41" s="43"/>
      <c r="B41" s="44"/>
      <c r="C41" s="44"/>
      <c r="D41" s="44"/>
      <c r="E41" s="44"/>
      <c r="F41" s="44"/>
      <c r="G41" s="44"/>
      <c r="H41" s="44"/>
      <c r="I41" s="44"/>
      <c r="J41" s="44"/>
      <c r="K41" s="44"/>
      <c r="L41" s="44"/>
      <c r="M41" s="44"/>
      <c r="N41" s="44"/>
      <c r="O41" s="44"/>
      <c r="P41" s="44"/>
      <c r="Q41" s="44"/>
      <c r="R41" s="44"/>
      <c r="S41" s="44"/>
      <c r="T41" s="44"/>
      <c r="U41" s="44"/>
      <c r="V41" s="44"/>
      <c r="W41" s="45"/>
    </row>
    <row r="42" spans="1:24" ht="15" customHeight="1" x14ac:dyDescent="0.25">
      <c r="A42" s="46"/>
      <c r="B42" s="41"/>
      <c r="C42" s="41"/>
      <c r="D42" s="41"/>
      <c r="E42" s="41"/>
      <c r="F42" s="41"/>
      <c r="G42" s="41"/>
      <c r="H42" s="41"/>
      <c r="I42" s="330" t="s">
        <v>45</v>
      </c>
      <c r="J42" s="331"/>
      <c r="K42" s="332"/>
      <c r="L42" s="330" t="s">
        <v>56</v>
      </c>
      <c r="M42" s="331"/>
      <c r="N42" s="331"/>
      <c r="O42" s="332"/>
      <c r="P42" s="41"/>
      <c r="Q42" s="41"/>
      <c r="R42" s="41"/>
      <c r="S42" s="41"/>
      <c r="T42" s="41"/>
      <c r="U42" s="41"/>
      <c r="V42" s="41"/>
      <c r="W42" s="47"/>
    </row>
    <row r="43" spans="1:24" ht="15" customHeight="1" x14ac:dyDescent="0.25">
      <c r="A43" s="46"/>
      <c r="B43" s="41"/>
      <c r="C43" s="41"/>
      <c r="D43" s="41"/>
      <c r="E43" s="41"/>
      <c r="F43" s="41"/>
      <c r="G43" s="41"/>
      <c r="H43" s="41"/>
      <c r="I43" s="346" t="s">
        <v>95</v>
      </c>
      <c r="J43" s="347"/>
      <c r="K43" s="348"/>
      <c r="L43" s="326" t="s">
        <v>80</v>
      </c>
      <c r="M43" s="327"/>
      <c r="N43" s="327"/>
      <c r="O43" s="328"/>
      <c r="P43" s="41"/>
      <c r="Q43" s="41"/>
      <c r="R43" s="41"/>
      <c r="S43" s="41"/>
      <c r="T43" s="41"/>
      <c r="U43" s="41"/>
      <c r="V43" s="41"/>
      <c r="W43" s="47"/>
    </row>
    <row r="44" spans="1:24" ht="15" customHeight="1" x14ac:dyDescent="0.25">
      <c r="A44" s="46"/>
      <c r="B44" s="41"/>
      <c r="C44" s="41"/>
      <c r="D44" s="41"/>
      <c r="E44" s="41"/>
      <c r="F44" s="41"/>
      <c r="G44" s="41"/>
      <c r="H44" s="41"/>
      <c r="I44" s="349"/>
      <c r="J44" s="350"/>
      <c r="K44" s="351"/>
      <c r="L44" s="326" t="s">
        <v>82</v>
      </c>
      <c r="M44" s="327"/>
      <c r="N44" s="327"/>
      <c r="O44" s="328"/>
      <c r="P44" s="41"/>
      <c r="Q44" s="41"/>
      <c r="R44" s="41"/>
      <c r="S44" s="41"/>
      <c r="T44" s="41"/>
      <c r="U44" s="41"/>
      <c r="V44" s="41"/>
      <c r="W44" s="47"/>
    </row>
    <row r="45" spans="1:24" ht="15" customHeight="1" x14ac:dyDescent="0.25">
      <c r="A45" s="46"/>
      <c r="B45" s="41"/>
      <c r="C45" s="41"/>
      <c r="D45" s="41"/>
      <c r="E45" s="41"/>
      <c r="F45" s="41"/>
      <c r="G45" s="41"/>
      <c r="H45" s="41"/>
      <c r="I45" s="349"/>
      <c r="J45" s="350"/>
      <c r="K45" s="351"/>
      <c r="L45" s="326" t="s">
        <v>81</v>
      </c>
      <c r="M45" s="327"/>
      <c r="N45" s="327"/>
      <c r="O45" s="328"/>
      <c r="P45" s="41"/>
      <c r="Q45" s="41"/>
      <c r="R45" s="41"/>
      <c r="S45" s="41"/>
      <c r="T45" s="41"/>
      <c r="U45" s="41"/>
      <c r="V45" s="41"/>
      <c r="W45" s="47"/>
    </row>
    <row r="46" spans="1:24" ht="15" customHeight="1" x14ac:dyDescent="0.25">
      <c r="A46" s="46"/>
      <c r="B46" s="41"/>
      <c r="C46" s="41"/>
      <c r="D46" s="41"/>
      <c r="E46" s="41"/>
      <c r="F46" s="41"/>
      <c r="G46" s="41"/>
      <c r="H46" s="41"/>
      <c r="I46" s="349"/>
      <c r="J46" s="350"/>
      <c r="K46" s="351"/>
      <c r="L46" s="326" t="s">
        <v>83</v>
      </c>
      <c r="M46" s="327"/>
      <c r="N46" s="327"/>
      <c r="O46" s="328"/>
      <c r="P46" s="41"/>
      <c r="Q46" s="41"/>
      <c r="R46" s="41"/>
      <c r="S46" s="41"/>
      <c r="T46" s="41"/>
      <c r="U46" s="41"/>
      <c r="V46" s="41"/>
      <c r="W46" s="47"/>
    </row>
    <row r="47" spans="1:24" ht="15" customHeight="1" x14ac:dyDescent="0.25">
      <c r="A47" s="46"/>
      <c r="B47" s="41"/>
      <c r="C47" s="41"/>
      <c r="D47" s="41"/>
      <c r="E47" s="41"/>
      <c r="F47" s="41"/>
      <c r="G47" s="41"/>
      <c r="H47" s="41"/>
      <c r="I47" s="352"/>
      <c r="J47" s="353"/>
      <c r="K47" s="354"/>
      <c r="L47" s="326" t="s">
        <v>84</v>
      </c>
      <c r="M47" s="327"/>
      <c r="N47" s="327"/>
      <c r="O47" s="328"/>
      <c r="P47" s="41"/>
      <c r="Q47" s="41"/>
      <c r="R47" s="41"/>
      <c r="S47" s="41"/>
      <c r="T47" s="41"/>
      <c r="U47" s="41"/>
      <c r="V47" s="41"/>
      <c r="W47" s="47"/>
    </row>
    <row r="48" spans="1:24" ht="30" customHeight="1" x14ac:dyDescent="0.25">
      <c r="A48" s="46"/>
      <c r="B48" s="41"/>
      <c r="C48" s="41"/>
      <c r="D48" s="41"/>
      <c r="E48" s="41"/>
      <c r="F48" s="41"/>
      <c r="G48" s="41"/>
      <c r="H48" s="41"/>
      <c r="I48" s="343" t="s">
        <v>96</v>
      </c>
      <c r="J48" s="344"/>
      <c r="K48" s="345"/>
      <c r="L48" s="329" t="s">
        <v>85</v>
      </c>
      <c r="M48" s="329"/>
      <c r="N48" s="329"/>
      <c r="O48" s="329"/>
      <c r="P48" s="41"/>
      <c r="Q48" s="41"/>
      <c r="R48" s="41"/>
      <c r="S48" s="41"/>
      <c r="T48" s="41"/>
      <c r="U48" s="41"/>
      <c r="V48" s="41"/>
      <c r="W48" s="47"/>
    </row>
    <row r="49" spans="1:23" ht="15" customHeight="1" x14ac:dyDescent="0.25">
      <c r="A49" s="46"/>
      <c r="B49" s="41"/>
      <c r="C49" s="41"/>
      <c r="D49" s="41"/>
      <c r="E49" s="41"/>
      <c r="F49" s="41"/>
      <c r="G49" s="41"/>
      <c r="H49" s="41"/>
      <c r="I49" s="346" t="s">
        <v>214</v>
      </c>
      <c r="J49" s="347"/>
      <c r="K49" s="348"/>
      <c r="L49" s="329" t="s">
        <v>86</v>
      </c>
      <c r="M49" s="329"/>
      <c r="N49" s="329"/>
      <c r="O49" s="329"/>
      <c r="P49" s="41"/>
      <c r="Q49" s="41"/>
      <c r="R49" s="41"/>
      <c r="S49" s="41"/>
      <c r="T49" s="41"/>
      <c r="U49" s="41"/>
      <c r="V49" s="41"/>
      <c r="W49" s="47"/>
    </row>
    <row r="50" spans="1:23" ht="15" customHeight="1" x14ac:dyDescent="0.25">
      <c r="A50" s="46"/>
      <c r="B50" s="41"/>
      <c r="C50" s="41"/>
      <c r="D50" s="41"/>
      <c r="E50" s="41"/>
      <c r="F50" s="41"/>
      <c r="G50" s="41"/>
      <c r="H50" s="41"/>
      <c r="I50" s="349"/>
      <c r="J50" s="350"/>
      <c r="K50" s="351"/>
      <c r="L50" s="329" t="s">
        <v>87</v>
      </c>
      <c r="M50" s="329"/>
      <c r="N50" s="329"/>
      <c r="O50" s="329"/>
      <c r="P50" s="41"/>
      <c r="Q50" s="41"/>
      <c r="R50" s="41"/>
      <c r="S50" s="41"/>
      <c r="T50" s="41"/>
      <c r="U50" s="41"/>
      <c r="V50" s="41"/>
      <c r="W50" s="47"/>
    </row>
    <row r="51" spans="1:23" ht="15" customHeight="1" x14ac:dyDescent="0.25">
      <c r="A51" s="46"/>
      <c r="B51" s="41"/>
      <c r="C51" s="41"/>
      <c r="D51" s="41"/>
      <c r="E51" s="41"/>
      <c r="F51" s="41"/>
      <c r="G51" s="41"/>
      <c r="H51" s="41"/>
      <c r="I51" s="349"/>
      <c r="J51" s="350"/>
      <c r="K51" s="351"/>
      <c r="L51" s="329" t="s">
        <v>88</v>
      </c>
      <c r="M51" s="329"/>
      <c r="N51" s="329"/>
      <c r="O51" s="329"/>
      <c r="P51" s="41"/>
      <c r="Q51" s="41"/>
      <c r="R51" s="41"/>
      <c r="S51" s="41"/>
      <c r="T51" s="41"/>
      <c r="U51" s="41"/>
      <c r="V51" s="41"/>
      <c r="W51" s="47"/>
    </row>
    <row r="52" spans="1:23" ht="15" customHeight="1" x14ac:dyDescent="0.25">
      <c r="A52" s="46"/>
      <c r="B52" s="41"/>
      <c r="C52" s="41"/>
      <c r="D52" s="41"/>
      <c r="E52" s="41"/>
      <c r="F52" s="41"/>
      <c r="G52" s="41"/>
      <c r="H52" s="41"/>
      <c r="I52" s="352"/>
      <c r="J52" s="353"/>
      <c r="K52" s="354"/>
      <c r="L52" s="329" t="s">
        <v>89</v>
      </c>
      <c r="M52" s="329"/>
      <c r="N52" s="329"/>
      <c r="O52" s="329"/>
      <c r="P52" s="41"/>
      <c r="Q52" s="41"/>
      <c r="R52" s="41"/>
      <c r="S52" s="41"/>
      <c r="T52" s="41"/>
      <c r="U52" s="41"/>
      <c r="V52" s="41"/>
      <c r="W52" s="47"/>
    </row>
    <row r="53" spans="1:23" ht="15" customHeight="1" x14ac:dyDescent="0.25">
      <c r="A53" s="46"/>
      <c r="B53" s="41"/>
      <c r="C53" s="41"/>
      <c r="D53" s="41"/>
      <c r="E53" s="41"/>
      <c r="F53" s="41"/>
      <c r="G53" s="41"/>
      <c r="H53" s="41"/>
      <c r="I53" s="343" t="s">
        <v>215</v>
      </c>
      <c r="J53" s="344"/>
      <c r="K53" s="345"/>
      <c r="L53" s="329" t="s">
        <v>98</v>
      </c>
      <c r="M53" s="329"/>
      <c r="N53" s="329"/>
      <c r="O53" s="329"/>
      <c r="P53" s="41"/>
      <c r="Q53" s="41"/>
      <c r="R53" s="41"/>
      <c r="S53" s="41"/>
      <c r="T53" s="41"/>
      <c r="U53" s="41"/>
      <c r="V53" s="41"/>
      <c r="W53" s="47"/>
    </row>
    <row r="54" spans="1:23" ht="15" customHeight="1" x14ac:dyDescent="0.25">
      <c r="A54" s="46"/>
      <c r="B54" s="41"/>
      <c r="C54" s="41"/>
      <c r="D54" s="41"/>
      <c r="E54" s="41"/>
      <c r="F54" s="41"/>
      <c r="G54" s="41"/>
      <c r="H54" s="41"/>
      <c r="I54" s="346" t="s">
        <v>78</v>
      </c>
      <c r="J54" s="347"/>
      <c r="K54" s="348"/>
      <c r="L54" s="329" t="s">
        <v>90</v>
      </c>
      <c r="M54" s="329"/>
      <c r="N54" s="329"/>
      <c r="O54" s="329"/>
      <c r="P54" s="41"/>
      <c r="Q54" s="41"/>
      <c r="R54" s="41"/>
      <c r="S54" s="41"/>
      <c r="T54" s="41"/>
      <c r="U54" s="41"/>
      <c r="V54" s="41"/>
      <c r="W54" s="47"/>
    </row>
    <row r="55" spans="1:23" ht="15" customHeight="1" x14ac:dyDescent="0.25">
      <c r="A55" s="46"/>
      <c r="B55" s="41"/>
      <c r="C55" s="41"/>
      <c r="D55" s="41"/>
      <c r="E55" s="41"/>
      <c r="F55" s="41"/>
      <c r="G55" s="41"/>
      <c r="H55" s="41"/>
      <c r="I55" s="352"/>
      <c r="J55" s="353"/>
      <c r="K55" s="354"/>
      <c r="L55" s="329" t="s">
        <v>91</v>
      </c>
      <c r="M55" s="329"/>
      <c r="N55" s="329"/>
      <c r="O55" s="329"/>
      <c r="P55" s="41"/>
      <c r="Q55" s="41"/>
      <c r="R55" s="41"/>
      <c r="S55" s="41"/>
      <c r="T55" s="41"/>
      <c r="U55" s="41"/>
      <c r="V55" s="41"/>
      <c r="W55" s="47"/>
    </row>
    <row r="56" spans="1:23" ht="15" customHeight="1" x14ac:dyDescent="0.25">
      <c r="A56" s="46"/>
      <c r="B56" s="41"/>
      <c r="C56" s="41"/>
      <c r="D56" s="41"/>
      <c r="E56" s="41"/>
      <c r="F56" s="41"/>
      <c r="G56" s="41"/>
      <c r="H56" s="41"/>
      <c r="I56" s="346" t="s">
        <v>211</v>
      </c>
      <c r="J56" s="347"/>
      <c r="K56" s="348"/>
      <c r="L56" s="329" t="s">
        <v>92</v>
      </c>
      <c r="M56" s="329"/>
      <c r="N56" s="329"/>
      <c r="O56" s="329"/>
      <c r="P56" s="41"/>
      <c r="Q56" s="41"/>
      <c r="R56" s="41"/>
      <c r="S56" s="41"/>
      <c r="T56" s="41"/>
      <c r="U56" s="41"/>
      <c r="V56" s="41"/>
      <c r="W56" s="47"/>
    </row>
    <row r="57" spans="1:23" ht="15" customHeight="1" x14ac:dyDescent="0.25">
      <c r="A57" s="46"/>
      <c r="B57" s="41"/>
      <c r="C57" s="41"/>
      <c r="D57" s="41"/>
      <c r="E57" s="41"/>
      <c r="F57" s="41"/>
      <c r="G57" s="41"/>
      <c r="H57" s="41"/>
      <c r="I57" s="349"/>
      <c r="J57" s="350"/>
      <c r="K57" s="351"/>
      <c r="L57" s="329" t="s">
        <v>93</v>
      </c>
      <c r="M57" s="329"/>
      <c r="N57" s="329"/>
      <c r="O57" s="329"/>
      <c r="P57" s="41"/>
      <c r="Q57" s="41"/>
      <c r="R57" s="41"/>
      <c r="S57" s="41"/>
      <c r="T57" s="41"/>
      <c r="U57" s="41"/>
      <c r="V57" s="41"/>
      <c r="W57" s="47"/>
    </row>
    <row r="58" spans="1:23" ht="15" customHeight="1" x14ac:dyDescent="0.25">
      <c r="A58" s="46"/>
      <c r="B58" s="41"/>
      <c r="C58" s="41"/>
      <c r="D58" s="41"/>
      <c r="E58" s="41"/>
      <c r="F58" s="41"/>
      <c r="G58" s="41"/>
      <c r="H58" s="41"/>
      <c r="I58" s="352"/>
      <c r="J58" s="353"/>
      <c r="K58" s="354"/>
      <c r="L58" s="329" t="s">
        <v>94</v>
      </c>
      <c r="M58" s="329"/>
      <c r="N58" s="329"/>
      <c r="O58" s="329"/>
      <c r="P58" s="41"/>
      <c r="Q58" s="41"/>
      <c r="R58" s="41"/>
      <c r="S58" s="41"/>
      <c r="T58" s="41"/>
      <c r="U58" s="41"/>
      <c r="V58" s="41"/>
      <c r="W58" s="47"/>
    </row>
    <row r="59" spans="1:23" ht="15.75" thickBot="1" x14ac:dyDescent="0.3">
      <c r="A59" s="46"/>
      <c r="B59" s="41"/>
      <c r="C59" s="41"/>
      <c r="D59" s="41"/>
      <c r="E59" s="41"/>
      <c r="F59" s="41"/>
      <c r="G59" s="41"/>
      <c r="H59" s="41"/>
      <c r="I59" s="41"/>
      <c r="J59" s="41"/>
      <c r="K59" s="41"/>
      <c r="L59" s="41"/>
      <c r="M59" s="41"/>
      <c r="N59" s="41"/>
      <c r="O59" s="41"/>
      <c r="P59" s="41"/>
      <c r="Q59" s="41"/>
      <c r="R59" s="41"/>
      <c r="S59" s="41"/>
      <c r="T59" s="41"/>
      <c r="U59" s="41"/>
      <c r="V59" s="41"/>
      <c r="W59" s="47"/>
    </row>
    <row r="60" spans="1:23" ht="18.75" customHeight="1" x14ac:dyDescent="0.25">
      <c r="A60" s="320" t="s">
        <v>37</v>
      </c>
      <c r="B60" s="321"/>
      <c r="C60" s="321"/>
      <c r="D60" s="321"/>
      <c r="E60" s="321"/>
      <c r="F60" s="321"/>
      <c r="G60" s="321"/>
      <c r="H60" s="321"/>
      <c r="I60" s="321"/>
      <c r="J60" s="321"/>
      <c r="K60" s="321"/>
      <c r="L60" s="321"/>
      <c r="M60" s="321"/>
      <c r="N60" s="321"/>
      <c r="O60" s="321"/>
      <c r="P60" s="321"/>
      <c r="Q60" s="321"/>
      <c r="R60" s="321"/>
      <c r="S60" s="321"/>
      <c r="T60" s="321"/>
      <c r="U60" s="321"/>
      <c r="V60" s="321"/>
      <c r="W60" s="322"/>
    </row>
    <row r="61" spans="1:23" ht="36" customHeight="1" thickBot="1" x14ac:dyDescent="0.3">
      <c r="A61" s="323" t="s">
        <v>200</v>
      </c>
      <c r="B61" s="324"/>
      <c r="C61" s="324"/>
      <c r="D61" s="324"/>
      <c r="E61" s="324"/>
      <c r="F61" s="324"/>
      <c r="G61" s="324"/>
      <c r="H61" s="324"/>
      <c r="I61" s="324"/>
      <c r="J61" s="324"/>
      <c r="K61" s="324"/>
      <c r="L61" s="324"/>
      <c r="M61" s="324"/>
      <c r="N61" s="324"/>
      <c r="O61" s="324"/>
      <c r="P61" s="324"/>
      <c r="Q61" s="324"/>
      <c r="R61" s="324"/>
      <c r="S61" s="324"/>
      <c r="T61" s="324"/>
      <c r="U61" s="324"/>
      <c r="V61" s="324"/>
      <c r="W61" s="325"/>
    </row>
    <row r="62" spans="1:23" x14ac:dyDescent="0.25">
      <c r="A62" s="69"/>
      <c r="B62" s="69"/>
      <c r="C62" s="69"/>
      <c r="D62" s="69"/>
      <c r="E62" s="69"/>
      <c r="F62" s="69"/>
      <c r="G62" s="69"/>
      <c r="H62" s="69"/>
      <c r="I62" s="69"/>
      <c r="J62" s="69"/>
      <c r="K62" s="69"/>
      <c r="L62" s="69"/>
      <c r="M62" s="69"/>
      <c r="N62" s="69"/>
      <c r="O62" s="69"/>
      <c r="P62" s="69"/>
      <c r="Q62" s="69"/>
      <c r="R62" s="69"/>
      <c r="S62" s="69"/>
      <c r="T62" s="69"/>
      <c r="U62" s="69"/>
      <c r="V62" s="69"/>
      <c r="W62" s="69"/>
    </row>
  </sheetData>
  <mergeCells count="56">
    <mergeCell ref="A24:W24"/>
    <mergeCell ref="A25:W25"/>
    <mergeCell ref="A32:W32"/>
    <mergeCell ref="A33:W33"/>
    <mergeCell ref="A34:W34"/>
    <mergeCell ref="H28:I28"/>
    <mergeCell ref="H29:I29"/>
    <mergeCell ref="H30:I30"/>
    <mergeCell ref="A31:W31"/>
    <mergeCell ref="J26:P26"/>
    <mergeCell ref="J27:P27"/>
    <mergeCell ref="J28:P28"/>
    <mergeCell ref="J29:P29"/>
    <mergeCell ref="J30:P30"/>
    <mergeCell ref="I54:K55"/>
    <mergeCell ref="I56:K58"/>
    <mergeCell ref="A35:W35"/>
    <mergeCell ref="A36:W36"/>
    <mergeCell ref="A39:W39"/>
    <mergeCell ref="A40:W40"/>
    <mergeCell ref="A37:W37"/>
    <mergeCell ref="A38:W38"/>
    <mergeCell ref="I43:K47"/>
    <mergeCell ref="L43:O43"/>
    <mergeCell ref="A16:W16"/>
    <mergeCell ref="A18:W18"/>
    <mergeCell ref="A61:W61"/>
    <mergeCell ref="I42:K42"/>
    <mergeCell ref="I48:K48"/>
    <mergeCell ref="L50:O50"/>
    <mergeCell ref="L51:O51"/>
    <mergeCell ref="I49:K52"/>
    <mergeCell ref="L52:O52"/>
    <mergeCell ref="L53:O53"/>
    <mergeCell ref="L54:O54"/>
    <mergeCell ref="L55:O55"/>
    <mergeCell ref="H27:I27"/>
    <mergeCell ref="L56:O56"/>
    <mergeCell ref="L57:O57"/>
    <mergeCell ref="I53:K53"/>
    <mergeCell ref="A9:W9"/>
    <mergeCell ref="A12:W12"/>
    <mergeCell ref="A21:W21"/>
    <mergeCell ref="A60:W60"/>
    <mergeCell ref="A22:W22"/>
    <mergeCell ref="A23:W23"/>
    <mergeCell ref="L44:O44"/>
    <mergeCell ref="L45:O45"/>
    <mergeCell ref="L46:O46"/>
    <mergeCell ref="L47:O47"/>
    <mergeCell ref="L48:O48"/>
    <mergeCell ref="L49:O49"/>
    <mergeCell ref="L42:O42"/>
    <mergeCell ref="L58:O58"/>
    <mergeCell ref="H26:I26"/>
    <mergeCell ref="A13:W13"/>
  </mergeCells>
  <hyperlinks>
    <hyperlink ref="M14:T14" r:id="rId1" display=": https://daaf.mayotte.agriculture.gouv.fr/guide-du-beneficiaire-et-notice-transversale-a618.html"/>
    <hyperlink ref="M14" r:id="rId2"/>
    <hyperlink ref="A40:W40" r:id="rId3" display="Frais de déplacement : Voir l'arrêté du 27 mars 2023"/>
    <hyperlink ref="A39:W39" r:id="rId4" display="Frais de d'hébergement : Voir l'arrêté du 20 septembre 2023"/>
    <hyperlink ref="A38:W38" r:id="rId5" display="Frais de restauration : 20 € (à hauteur de deux repas maximum par jour)"/>
  </hyperlinks>
  <pageMargins left="0.7" right="0.7" top="0.75" bottom="0.75" header="0.3" footer="0.3"/>
  <pageSetup paperSize="9" scale="4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A529"/>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201" customWidth="1"/>
    <col min="2" max="2" width="50.7109375" style="201" customWidth="1"/>
    <col min="3" max="3" width="30.7109375" style="201" customWidth="1"/>
    <col min="4" max="4" width="20.7109375" style="201" customWidth="1"/>
    <col min="5" max="5" width="31.85546875" style="201" bestFit="1" customWidth="1"/>
    <col min="6" max="13" width="17.7109375" style="201" customWidth="1"/>
    <col min="14" max="14" width="72.28515625" style="201" bestFit="1" customWidth="1"/>
    <col min="15" max="17" width="17.7109375" style="201" customWidth="1"/>
    <col min="18" max="18" width="75.7109375" style="201" customWidth="1"/>
    <col min="19" max="19" width="10.7109375" style="201" customWidth="1"/>
    <col min="20" max="21" width="11.42578125" style="201"/>
    <col min="22" max="22" width="24.140625" style="201" customWidth="1"/>
    <col min="23" max="23" width="24.140625" style="201" hidden="1" customWidth="1"/>
    <col min="24" max="24" width="34.42578125" style="201" hidden="1" customWidth="1"/>
    <col min="25" max="25" width="33.140625" style="201" customWidth="1"/>
    <col min="26" max="26" width="44" style="201" customWidth="1"/>
    <col min="27" max="27" width="39.5703125" style="201" customWidth="1"/>
    <col min="28" max="16384" width="11.42578125" style="201"/>
  </cols>
  <sheetData>
    <row r="1" spans="1:24" ht="30" customHeight="1" thickBot="1" x14ac:dyDescent="0.3">
      <c r="A1" s="426" t="s">
        <v>230</v>
      </c>
      <c r="B1" s="427"/>
      <c r="C1" s="427"/>
      <c r="D1" s="427"/>
      <c r="E1" s="427"/>
      <c r="F1" s="427"/>
      <c r="G1" s="427"/>
      <c r="H1" s="427"/>
      <c r="I1" s="427"/>
      <c r="J1" s="427"/>
      <c r="K1" s="427"/>
      <c r="L1" s="427"/>
      <c r="M1" s="427"/>
      <c r="N1" s="427"/>
      <c r="O1" s="427"/>
      <c r="P1" s="427"/>
      <c r="Q1" s="427"/>
      <c r="R1" s="427"/>
      <c r="S1" s="428"/>
      <c r="W1" s="202" t="s">
        <v>107</v>
      </c>
      <c r="X1" s="203">
        <f>SUMIFS($Q$7:$Q$506,$E$7:$E$506,"Salaire_technicien")</f>
        <v>0</v>
      </c>
    </row>
    <row r="2" spans="1:24" ht="45" customHeight="1" thickBot="1" x14ac:dyDescent="0.3">
      <c r="A2" s="429" t="s">
        <v>217</v>
      </c>
      <c r="B2" s="430"/>
      <c r="C2" s="430"/>
      <c r="D2" s="430"/>
      <c r="E2" s="430"/>
      <c r="F2" s="430"/>
      <c r="G2" s="430"/>
      <c r="H2" s="430"/>
      <c r="I2" s="430"/>
      <c r="J2" s="430"/>
      <c r="K2" s="430"/>
      <c r="L2" s="430"/>
      <c r="M2" s="430"/>
      <c r="N2" s="430"/>
      <c r="O2" s="430"/>
      <c r="P2" s="430"/>
      <c r="Q2" s="430"/>
      <c r="R2" s="430"/>
      <c r="S2" s="431"/>
      <c r="W2" s="204" t="s">
        <v>110</v>
      </c>
      <c r="X2" s="205">
        <f>SUMIFS($Q$7:$Q$506,$E$7:$E$506,"Salaire_ingénieur")</f>
        <v>0</v>
      </c>
    </row>
    <row r="3" spans="1:24" ht="45.75" customHeight="1" x14ac:dyDescent="0.25">
      <c r="A3" s="432" t="s">
        <v>0</v>
      </c>
      <c r="B3" s="149" t="s">
        <v>99</v>
      </c>
      <c r="C3" s="149" t="s">
        <v>100</v>
      </c>
      <c r="D3" s="149" t="s">
        <v>101</v>
      </c>
      <c r="E3" s="149" t="s">
        <v>48</v>
      </c>
      <c r="F3" s="149" t="s">
        <v>102</v>
      </c>
      <c r="G3" s="149" t="s">
        <v>103</v>
      </c>
      <c r="H3" s="149" t="s">
        <v>104</v>
      </c>
      <c r="I3" s="178" t="s">
        <v>105</v>
      </c>
      <c r="J3" s="150" t="s">
        <v>235</v>
      </c>
      <c r="K3" s="150" t="s">
        <v>236</v>
      </c>
      <c r="L3" s="150" t="s">
        <v>237</v>
      </c>
      <c r="M3" s="150" t="s">
        <v>64</v>
      </c>
      <c r="N3" s="150" t="s">
        <v>5</v>
      </c>
      <c r="O3" s="150" t="s">
        <v>238</v>
      </c>
      <c r="P3" s="150" t="s">
        <v>222</v>
      </c>
      <c r="Q3" s="150" t="s">
        <v>186</v>
      </c>
      <c r="R3" s="150" t="s">
        <v>23</v>
      </c>
      <c r="S3" s="151" t="s">
        <v>73</v>
      </c>
      <c r="W3" s="204" t="s">
        <v>108</v>
      </c>
      <c r="X3" s="205">
        <f>SUMIFS($Q$7:$Q$506,$E$7:$E$506,"Salaire_Chercheur")</f>
        <v>0</v>
      </c>
    </row>
    <row r="4" spans="1:24" ht="33.75" customHeight="1" thickBot="1" x14ac:dyDescent="0.3">
      <c r="A4" s="433"/>
      <c r="B4" s="179" t="s">
        <v>170</v>
      </c>
      <c r="C4" s="179" t="s">
        <v>171</v>
      </c>
      <c r="D4" s="179" t="s">
        <v>176</v>
      </c>
      <c r="E4" s="179" t="s">
        <v>106</v>
      </c>
      <c r="F4" s="434" t="s">
        <v>169</v>
      </c>
      <c r="G4" s="435"/>
      <c r="H4" s="436"/>
      <c r="I4" s="180"/>
      <c r="J4" s="418" t="s">
        <v>169</v>
      </c>
      <c r="K4" s="437"/>
      <c r="L4" s="419"/>
      <c r="M4" s="153"/>
      <c r="N4" s="154" t="s">
        <v>72</v>
      </c>
      <c r="O4" s="153"/>
      <c r="P4" s="153"/>
      <c r="Q4" s="153"/>
      <c r="R4" s="154"/>
      <c r="S4" s="155"/>
      <c r="W4" s="206" t="s">
        <v>109</v>
      </c>
      <c r="X4" s="207">
        <f>SUMIFS($Q$7:$Q$506,$E$7:$E$506,"Salaire_Directeur")</f>
        <v>0</v>
      </c>
    </row>
    <row r="5" spans="1:24" ht="15.75" thickBot="1" x14ac:dyDescent="0.3">
      <c r="A5" s="156" t="s">
        <v>43</v>
      </c>
      <c r="B5" s="157" t="s">
        <v>168</v>
      </c>
      <c r="C5" s="157" t="s">
        <v>167</v>
      </c>
      <c r="D5" s="157" t="s">
        <v>110</v>
      </c>
      <c r="E5" s="157" t="s">
        <v>172</v>
      </c>
      <c r="F5" s="158">
        <v>34000</v>
      </c>
      <c r="G5" s="181">
        <v>212</v>
      </c>
      <c r="H5" s="181">
        <v>204</v>
      </c>
      <c r="I5" s="182">
        <f>IF($E5="","",IF(OR(($F5=0),($G5=0)),0,$F5/$G5*$H5))</f>
        <v>32716.981132075471</v>
      </c>
      <c r="J5" s="182"/>
      <c r="K5" s="182"/>
      <c r="L5" s="182"/>
      <c r="M5" s="160">
        <v>32716.98</v>
      </c>
      <c r="N5" s="183" t="s">
        <v>15</v>
      </c>
      <c r="O5" s="184">
        <v>31245.64</v>
      </c>
      <c r="P5" s="184">
        <v>17772.25</v>
      </c>
      <c r="Q5" s="184">
        <v>17772.25</v>
      </c>
      <c r="R5" s="163"/>
      <c r="S5" s="164" t="s">
        <v>74</v>
      </c>
    </row>
    <row r="6" spans="1:24" ht="18" thickBot="1" x14ac:dyDescent="0.35">
      <c r="A6" s="165"/>
      <c r="B6" s="167"/>
      <c r="C6" s="167"/>
      <c r="D6" s="167"/>
      <c r="E6" s="166"/>
      <c r="F6" s="166"/>
      <c r="G6" s="286"/>
      <c r="H6" s="286"/>
      <c r="I6" s="286"/>
      <c r="J6" s="286"/>
      <c r="K6" s="286"/>
      <c r="L6" s="289" t="s">
        <v>2</v>
      </c>
      <c r="M6" s="290">
        <f>SUM(M7:M506)</f>
        <v>0</v>
      </c>
      <c r="N6" s="294"/>
      <c r="O6" s="293"/>
      <c r="P6" s="289" t="s">
        <v>2</v>
      </c>
      <c r="Q6" s="290">
        <f>SUM(Q7:Q506)</f>
        <v>0</v>
      </c>
      <c r="R6" s="167"/>
      <c r="S6" s="291"/>
    </row>
    <row r="7" spans="1:24" ht="20.100000000000001" customHeight="1" x14ac:dyDescent="0.25">
      <c r="A7" s="292">
        <v>1</v>
      </c>
      <c r="B7" s="295" t="str">
        <f>IF('Frais de personnel'!$B6="","",'Frais de personnel'!$B6)</f>
        <v/>
      </c>
      <c r="C7" s="295" t="str">
        <f>IF('Frais de personnel'!$C6="","",'Frais de personnel'!$C6)</f>
        <v/>
      </c>
      <c r="D7" s="296" t="str">
        <f>IF('Frais de personnel'!$D6="","",'Frais de personnel'!$D6)</f>
        <v/>
      </c>
      <c r="E7" s="166" t="str">
        <f>IF('Frais de personnel'!$E6="","",'Frais de personnel'!$E6)</f>
        <v/>
      </c>
      <c r="F7" s="185" t="str">
        <f>IF('Frais de personnel'!$F6="","",'Frais de personnel'!$F6)</f>
        <v/>
      </c>
      <c r="G7" s="274" t="str">
        <f>IF('Frais de personnel'!$G6="","",'Frais de personnel'!$G6)</f>
        <v/>
      </c>
      <c r="H7" s="274" t="str">
        <f>IF('Frais de personnel'!$H6="","",'Frais de personnel'!$H6)</f>
        <v/>
      </c>
      <c r="I7" s="305" t="str">
        <f>IF('Frais de personnel'!$I6=0,"",'Frais de personnel'!$I6)</f>
        <v/>
      </c>
      <c r="J7" s="273"/>
      <c r="K7" s="121"/>
      <c r="L7" s="121"/>
      <c r="M7" s="186" t="str">
        <f>IF($E7="","",IF(OR(($J7=0),($K7=0)),0,$J7/$K7*$L7))</f>
        <v/>
      </c>
      <c r="N7" s="277" t="str">
        <f>IF($I7="","",IF($M7&gt;$I7,"Le montant éligible ne peut etre supérieur au montant présenté",""))</f>
        <v/>
      </c>
      <c r="O7" s="280" t="str">
        <f>IF(OR(M7=0, ISBLANK(M7)), "", M7)</f>
        <v/>
      </c>
      <c r="P7" s="187" t="str">
        <f>IF(L7="","",IF(E7="Salaire_chercheur",MIN(140000/1607*L7,140000),IF(E7="Salaire_directeur",MIN(110000/1607*L7,110000),IF(E7="Salaire_ingénieur",MIN(80000/1607*L7,80000),IF(E7="Salaire_technicien",MIN(60000/1607*L7,60000),"")))))</f>
        <v/>
      </c>
      <c r="Q7" s="281" t="str">
        <f t="shared" ref="Q7" si="0">IF(MIN(O7,P7)=0,"",MIN(O7,P7))</f>
        <v/>
      </c>
      <c r="R7" s="284" t="str">
        <f>IF($Q7 &gt; $O7, "Le montant éligible retenu ne peut pas être supérieur au montant raisonnable",IF($Q7 &gt; $P7, "Le montant éligible retenu ne peut pas être supérieur au montant du plafond", ""))</f>
        <v/>
      </c>
      <c r="S7" s="285"/>
    </row>
    <row r="8" spans="1:24" ht="20.100000000000001" customHeight="1" x14ac:dyDescent="0.25">
      <c r="A8" s="170">
        <v>2</v>
      </c>
      <c r="B8" s="295" t="str">
        <f>IF('Frais de personnel'!$B7="","",'Frais de personnel'!$B7)</f>
        <v/>
      </c>
      <c r="C8" s="295" t="str">
        <f>IF('Frais de personnel'!$C7="","",'Frais de personnel'!$C7)</f>
        <v/>
      </c>
      <c r="D8" s="296" t="str">
        <f>IF('Frais de personnel'!$D7="","",'Frais de personnel'!$D7)</f>
        <v/>
      </c>
      <c r="E8" s="166" t="str">
        <f>IF('Frais de personnel'!$E7="","",'Frais de personnel'!$E7)</f>
        <v/>
      </c>
      <c r="F8" s="185" t="str">
        <f>IF('Frais de personnel'!$F7="","",'Frais de personnel'!$F7)</f>
        <v/>
      </c>
      <c r="G8" s="274" t="str">
        <f>IF('Frais de personnel'!$G7="","",'Frais de personnel'!$G7)</f>
        <v/>
      </c>
      <c r="H8" s="274" t="str">
        <f>IF('Frais de personnel'!$H7="","",'Frais de personnel'!$H7)</f>
        <v/>
      </c>
      <c r="I8" s="305" t="str">
        <f>IF('Frais de personnel'!$I7=0,"",'Frais de personnel'!$I7)</f>
        <v/>
      </c>
      <c r="J8" s="273"/>
      <c r="K8" s="121"/>
      <c r="L8" s="121"/>
      <c r="M8" s="186" t="str">
        <f t="shared" ref="M8:M71" si="1">IF($E8="","",IF(OR(($J8=0),($K8=0)),0,$J8/$K8*$L8))</f>
        <v/>
      </c>
      <c r="N8" s="277" t="str">
        <f t="shared" ref="N8:N71" si="2">IF($I8="","",IF($M8&gt;$I8,"Le montant éligible ne peut etre supérieur au montant présenté",""))</f>
        <v/>
      </c>
      <c r="O8" s="280" t="str">
        <f t="shared" ref="O8:O71" si="3">IF(OR(M8=0, ISBLANK(M8)), "", M8)</f>
        <v/>
      </c>
      <c r="P8" s="187" t="str">
        <f t="shared" ref="P8:P71" si="4">IF(L8="","",IF(E8="Salaire_chercheur",MIN(140000/1607*L8,140000),IF(E8="Salaire_directeur",MIN(110000/1607*L8,110000),IF(E8="Salaire_ingénieur",MIN(80000/1607*L8,80000),IF(E8="Salaire_technicien",MIN(60000/1607*L8,60000),"")))))</f>
        <v/>
      </c>
      <c r="Q8" s="281" t="str">
        <f t="shared" ref="Q8:Q71" si="5">IF(MIN(O8,P8)=0,"",MIN(O8,P8))</f>
        <v/>
      </c>
      <c r="R8" s="284" t="str">
        <f t="shared" ref="R8:R71" si="6">IF($Q8 &gt; $O8, "Le montant éligible retenu ne peut pas être supérieur au montant raisonnable",IF($Q8 &gt; $P8, "Le montant éligible retenu ne peut pas être supérieur au montant du plafond", ""))</f>
        <v/>
      </c>
      <c r="S8" s="285"/>
    </row>
    <row r="9" spans="1:24" ht="20.100000000000001" customHeight="1" x14ac:dyDescent="0.25">
      <c r="A9" s="170">
        <v>3</v>
      </c>
      <c r="B9" s="295" t="str">
        <f>IF('Frais de personnel'!$B8="","",'Frais de personnel'!$B8)</f>
        <v/>
      </c>
      <c r="C9" s="295" t="str">
        <f>IF('Frais de personnel'!$C8="","",'Frais de personnel'!$C8)</f>
        <v/>
      </c>
      <c r="D9" s="296" t="str">
        <f>IF('Frais de personnel'!$D8="","",'Frais de personnel'!$D8)</f>
        <v/>
      </c>
      <c r="E9" s="166" t="str">
        <f>IF('Frais de personnel'!$E8="","",'Frais de personnel'!$E8)</f>
        <v/>
      </c>
      <c r="F9" s="185" t="str">
        <f>IF('Frais de personnel'!$F8="","",'Frais de personnel'!$F8)</f>
        <v/>
      </c>
      <c r="G9" s="274" t="str">
        <f>IF('Frais de personnel'!$G8="","",'Frais de personnel'!$G8)</f>
        <v/>
      </c>
      <c r="H9" s="274" t="str">
        <f>IF('Frais de personnel'!$H8="","",'Frais de personnel'!$H8)</f>
        <v/>
      </c>
      <c r="I9" s="305" t="str">
        <f>IF('Frais de personnel'!$I8=0,"",'Frais de personnel'!$I8)</f>
        <v/>
      </c>
      <c r="J9" s="273"/>
      <c r="K9" s="121"/>
      <c r="L9" s="121"/>
      <c r="M9" s="186" t="str">
        <f t="shared" si="1"/>
        <v/>
      </c>
      <c r="N9" s="277" t="str">
        <f t="shared" si="2"/>
        <v/>
      </c>
      <c r="O9" s="280" t="str">
        <f t="shared" si="3"/>
        <v/>
      </c>
      <c r="P9" s="187" t="str">
        <f t="shared" si="4"/>
        <v/>
      </c>
      <c r="Q9" s="281" t="str">
        <f t="shared" si="5"/>
        <v/>
      </c>
      <c r="R9" s="284" t="str">
        <f t="shared" si="6"/>
        <v/>
      </c>
      <c r="S9" s="285"/>
    </row>
    <row r="10" spans="1:24" ht="20.100000000000001" customHeight="1" x14ac:dyDescent="0.25">
      <c r="A10" s="170">
        <v>4</v>
      </c>
      <c r="B10" s="295" t="str">
        <f>IF('Frais de personnel'!$B9="","",'Frais de personnel'!$B9)</f>
        <v/>
      </c>
      <c r="C10" s="295" t="str">
        <f>IF('Frais de personnel'!$C9="","",'Frais de personnel'!$C9)</f>
        <v/>
      </c>
      <c r="D10" s="296" t="str">
        <f>IF('Frais de personnel'!$D9="","",'Frais de personnel'!$D9)</f>
        <v/>
      </c>
      <c r="E10" s="166" t="str">
        <f>IF('Frais de personnel'!$E9="","",'Frais de personnel'!$E9)</f>
        <v/>
      </c>
      <c r="F10" s="185" t="str">
        <f>IF('Frais de personnel'!$F9="","",'Frais de personnel'!$F9)</f>
        <v/>
      </c>
      <c r="G10" s="274" t="str">
        <f>IF('Frais de personnel'!$G9="","",'Frais de personnel'!$G9)</f>
        <v/>
      </c>
      <c r="H10" s="274" t="str">
        <f>IF('Frais de personnel'!$H9="","",'Frais de personnel'!$H9)</f>
        <v/>
      </c>
      <c r="I10" s="305" t="str">
        <f>IF('Frais de personnel'!$I9=0,"",'Frais de personnel'!$I9)</f>
        <v/>
      </c>
      <c r="J10" s="273"/>
      <c r="K10" s="121"/>
      <c r="L10" s="121"/>
      <c r="M10" s="186" t="str">
        <f t="shared" si="1"/>
        <v/>
      </c>
      <c r="N10" s="277" t="str">
        <f t="shared" si="2"/>
        <v/>
      </c>
      <c r="O10" s="280" t="str">
        <f t="shared" si="3"/>
        <v/>
      </c>
      <c r="P10" s="187" t="str">
        <f t="shared" si="4"/>
        <v/>
      </c>
      <c r="Q10" s="281" t="str">
        <f t="shared" si="5"/>
        <v/>
      </c>
      <c r="R10" s="284" t="str">
        <f t="shared" si="6"/>
        <v/>
      </c>
      <c r="S10" s="285"/>
    </row>
    <row r="11" spans="1:24" ht="20.100000000000001" customHeight="1" x14ac:dyDescent="0.25">
      <c r="A11" s="170">
        <v>5</v>
      </c>
      <c r="B11" s="295" t="str">
        <f>IF('Frais de personnel'!$B10="","",'Frais de personnel'!$B10)</f>
        <v/>
      </c>
      <c r="C11" s="295" t="str">
        <f>IF('Frais de personnel'!$C10="","",'Frais de personnel'!$C10)</f>
        <v/>
      </c>
      <c r="D11" s="296" t="str">
        <f>IF('Frais de personnel'!$D10="","",'Frais de personnel'!$D10)</f>
        <v/>
      </c>
      <c r="E11" s="166" t="str">
        <f>IF('Frais de personnel'!$E10="","",'Frais de personnel'!$E10)</f>
        <v/>
      </c>
      <c r="F11" s="185" t="str">
        <f>IF('Frais de personnel'!$F10="","",'Frais de personnel'!$F10)</f>
        <v/>
      </c>
      <c r="G11" s="274" t="str">
        <f>IF('Frais de personnel'!$G10="","",'Frais de personnel'!$G10)</f>
        <v/>
      </c>
      <c r="H11" s="274" t="str">
        <f>IF('Frais de personnel'!$H10="","",'Frais de personnel'!$H10)</f>
        <v/>
      </c>
      <c r="I11" s="305" t="str">
        <f>IF('Frais de personnel'!$I10=0,"",'Frais de personnel'!$I10)</f>
        <v/>
      </c>
      <c r="J11" s="273"/>
      <c r="K11" s="121"/>
      <c r="L11" s="121"/>
      <c r="M11" s="186" t="str">
        <f t="shared" si="1"/>
        <v/>
      </c>
      <c r="N11" s="277" t="str">
        <f t="shared" si="2"/>
        <v/>
      </c>
      <c r="O11" s="280" t="str">
        <f t="shared" si="3"/>
        <v/>
      </c>
      <c r="P11" s="187" t="str">
        <f t="shared" si="4"/>
        <v/>
      </c>
      <c r="Q11" s="281" t="str">
        <f t="shared" si="5"/>
        <v/>
      </c>
      <c r="R11" s="284" t="str">
        <f t="shared" si="6"/>
        <v/>
      </c>
      <c r="S11" s="285"/>
    </row>
    <row r="12" spans="1:24" ht="20.100000000000001" customHeight="1" x14ac:dyDescent="0.25">
      <c r="A12" s="170">
        <v>6</v>
      </c>
      <c r="B12" s="295" t="str">
        <f>IF('Frais de personnel'!$B11="","",'Frais de personnel'!$B11)</f>
        <v/>
      </c>
      <c r="C12" s="295" t="str">
        <f>IF('Frais de personnel'!$C11="","",'Frais de personnel'!$C11)</f>
        <v/>
      </c>
      <c r="D12" s="296" t="str">
        <f>IF('Frais de personnel'!$D11="","",'Frais de personnel'!$D11)</f>
        <v/>
      </c>
      <c r="E12" s="166" t="str">
        <f>IF('Frais de personnel'!$E11="","",'Frais de personnel'!$E11)</f>
        <v/>
      </c>
      <c r="F12" s="185" t="str">
        <f>IF('Frais de personnel'!$F11="","",'Frais de personnel'!$F11)</f>
        <v/>
      </c>
      <c r="G12" s="274" t="str">
        <f>IF('Frais de personnel'!$G11="","",'Frais de personnel'!$G11)</f>
        <v/>
      </c>
      <c r="H12" s="274" t="str">
        <f>IF('Frais de personnel'!$H11="","",'Frais de personnel'!$H11)</f>
        <v/>
      </c>
      <c r="I12" s="305" t="str">
        <f>IF('Frais de personnel'!$I11=0,"",'Frais de personnel'!$I11)</f>
        <v/>
      </c>
      <c r="J12" s="273"/>
      <c r="K12" s="121"/>
      <c r="L12" s="121"/>
      <c r="M12" s="186" t="str">
        <f t="shared" si="1"/>
        <v/>
      </c>
      <c r="N12" s="277" t="str">
        <f t="shared" si="2"/>
        <v/>
      </c>
      <c r="O12" s="280" t="str">
        <f t="shared" si="3"/>
        <v/>
      </c>
      <c r="P12" s="187" t="str">
        <f t="shared" si="4"/>
        <v/>
      </c>
      <c r="Q12" s="281" t="str">
        <f t="shared" si="5"/>
        <v/>
      </c>
      <c r="R12" s="284" t="str">
        <f t="shared" si="6"/>
        <v/>
      </c>
      <c r="S12" s="285"/>
    </row>
    <row r="13" spans="1:24" ht="20.100000000000001" customHeight="1" x14ac:dyDescent="0.25">
      <c r="A13" s="170">
        <v>7</v>
      </c>
      <c r="B13" s="295" t="str">
        <f>IF('Frais de personnel'!$B12="","",'Frais de personnel'!$B12)</f>
        <v/>
      </c>
      <c r="C13" s="295" t="str">
        <f>IF('Frais de personnel'!$C12="","",'Frais de personnel'!$C12)</f>
        <v/>
      </c>
      <c r="D13" s="296" t="str">
        <f>IF('Frais de personnel'!$D12="","",'Frais de personnel'!$D12)</f>
        <v/>
      </c>
      <c r="E13" s="166" t="str">
        <f>IF('Frais de personnel'!$E12="","",'Frais de personnel'!$E12)</f>
        <v/>
      </c>
      <c r="F13" s="185" t="str">
        <f>IF('Frais de personnel'!$F12="","",'Frais de personnel'!$F12)</f>
        <v/>
      </c>
      <c r="G13" s="274" t="str">
        <f>IF('Frais de personnel'!$G12="","",'Frais de personnel'!$G12)</f>
        <v/>
      </c>
      <c r="H13" s="274" t="str">
        <f>IF('Frais de personnel'!$H12="","",'Frais de personnel'!$H12)</f>
        <v/>
      </c>
      <c r="I13" s="305" t="str">
        <f>IF('Frais de personnel'!$I12=0,"",'Frais de personnel'!$I12)</f>
        <v/>
      </c>
      <c r="J13" s="273"/>
      <c r="K13" s="121"/>
      <c r="L13" s="121"/>
      <c r="M13" s="186" t="str">
        <f t="shared" si="1"/>
        <v/>
      </c>
      <c r="N13" s="277" t="str">
        <f t="shared" si="2"/>
        <v/>
      </c>
      <c r="O13" s="280" t="str">
        <f t="shared" si="3"/>
        <v/>
      </c>
      <c r="P13" s="187" t="str">
        <f t="shared" si="4"/>
        <v/>
      </c>
      <c r="Q13" s="281" t="str">
        <f t="shared" si="5"/>
        <v/>
      </c>
      <c r="R13" s="284" t="str">
        <f t="shared" si="6"/>
        <v/>
      </c>
      <c r="S13" s="285"/>
    </row>
    <row r="14" spans="1:24" ht="20.100000000000001" customHeight="1" x14ac:dyDescent="0.25">
      <c r="A14" s="170">
        <v>8</v>
      </c>
      <c r="B14" s="295" t="str">
        <f>IF('Frais de personnel'!$B13="","",'Frais de personnel'!$B13)</f>
        <v/>
      </c>
      <c r="C14" s="295" t="str">
        <f>IF('Frais de personnel'!$C13="","",'Frais de personnel'!$C13)</f>
        <v/>
      </c>
      <c r="D14" s="296" t="str">
        <f>IF('Frais de personnel'!$D13="","",'Frais de personnel'!$D13)</f>
        <v/>
      </c>
      <c r="E14" s="166" t="str">
        <f>IF('Frais de personnel'!$E13="","",'Frais de personnel'!$E13)</f>
        <v/>
      </c>
      <c r="F14" s="185" t="str">
        <f>IF('Frais de personnel'!$F13="","",'Frais de personnel'!$F13)</f>
        <v/>
      </c>
      <c r="G14" s="274" t="str">
        <f>IF('Frais de personnel'!$G13="","",'Frais de personnel'!$G13)</f>
        <v/>
      </c>
      <c r="H14" s="274" t="str">
        <f>IF('Frais de personnel'!$H13="","",'Frais de personnel'!$H13)</f>
        <v/>
      </c>
      <c r="I14" s="305" t="str">
        <f>IF('Frais de personnel'!$I13=0,"",'Frais de personnel'!$I13)</f>
        <v/>
      </c>
      <c r="J14" s="273"/>
      <c r="K14" s="121"/>
      <c r="L14" s="121"/>
      <c r="M14" s="186" t="str">
        <f t="shared" si="1"/>
        <v/>
      </c>
      <c r="N14" s="277" t="str">
        <f t="shared" si="2"/>
        <v/>
      </c>
      <c r="O14" s="280" t="str">
        <f t="shared" si="3"/>
        <v/>
      </c>
      <c r="P14" s="187" t="str">
        <f t="shared" si="4"/>
        <v/>
      </c>
      <c r="Q14" s="281" t="str">
        <f t="shared" si="5"/>
        <v/>
      </c>
      <c r="R14" s="284" t="str">
        <f t="shared" si="6"/>
        <v/>
      </c>
      <c r="S14" s="285"/>
    </row>
    <row r="15" spans="1:24" ht="20.100000000000001" customHeight="1" x14ac:dyDescent="0.25">
      <c r="A15" s="170">
        <v>9</v>
      </c>
      <c r="B15" s="295" t="str">
        <f>IF('Frais de personnel'!$B14="","",'Frais de personnel'!$B14)</f>
        <v/>
      </c>
      <c r="C15" s="295" t="str">
        <f>IF('Frais de personnel'!$C14="","",'Frais de personnel'!$C14)</f>
        <v/>
      </c>
      <c r="D15" s="296" t="str">
        <f>IF('Frais de personnel'!$D14="","",'Frais de personnel'!$D14)</f>
        <v/>
      </c>
      <c r="E15" s="166" t="str">
        <f>IF('Frais de personnel'!$E14="","",'Frais de personnel'!$E14)</f>
        <v/>
      </c>
      <c r="F15" s="185" t="str">
        <f>IF('Frais de personnel'!$F14="","",'Frais de personnel'!$F14)</f>
        <v/>
      </c>
      <c r="G15" s="274" t="str">
        <f>IF('Frais de personnel'!$G14="","",'Frais de personnel'!$G14)</f>
        <v/>
      </c>
      <c r="H15" s="274" t="str">
        <f>IF('Frais de personnel'!$H14="","",'Frais de personnel'!$H14)</f>
        <v/>
      </c>
      <c r="I15" s="305" t="str">
        <f>IF('Frais de personnel'!$I14=0,"",'Frais de personnel'!$I14)</f>
        <v/>
      </c>
      <c r="J15" s="273"/>
      <c r="K15" s="121"/>
      <c r="L15" s="121"/>
      <c r="M15" s="186" t="str">
        <f t="shared" si="1"/>
        <v/>
      </c>
      <c r="N15" s="277" t="str">
        <f t="shared" si="2"/>
        <v/>
      </c>
      <c r="O15" s="280" t="str">
        <f t="shared" si="3"/>
        <v/>
      </c>
      <c r="P15" s="187" t="str">
        <f t="shared" si="4"/>
        <v/>
      </c>
      <c r="Q15" s="281" t="str">
        <f t="shared" si="5"/>
        <v/>
      </c>
      <c r="R15" s="284" t="str">
        <f t="shared" si="6"/>
        <v/>
      </c>
      <c r="S15" s="285"/>
    </row>
    <row r="16" spans="1:24" ht="20.100000000000001" customHeight="1" x14ac:dyDescent="0.25">
      <c r="A16" s="170">
        <v>10</v>
      </c>
      <c r="B16" s="295" t="str">
        <f>IF('Frais de personnel'!$B15="","",'Frais de personnel'!$B15)</f>
        <v/>
      </c>
      <c r="C16" s="295" t="str">
        <f>IF('Frais de personnel'!$C15="","",'Frais de personnel'!$C15)</f>
        <v/>
      </c>
      <c r="D16" s="296" t="str">
        <f>IF('Frais de personnel'!$D15="","",'Frais de personnel'!$D15)</f>
        <v/>
      </c>
      <c r="E16" s="166" t="str">
        <f>IF('Frais de personnel'!$E15="","",'Frais de personnel'!$E15)</f>
        <v/>
      </c>
      <c r="F16" s="185" t="str">
        <f>IF('Frais de personnel'!$F15="","",'Frais de personnel'!$F15)</f>
        <v/>
      </c>
      <c r="G16" s="274" t="str">
        <f>IF('Frais de personnel'!$G15="","",'Frais de personnel'!$G15)</f>
        <v/>
      </c>
      <c r="H16" s="274" t="str">
        <f>IF('Frais de personnel'!$H15="","",'Frais de personnel'!$H15)</f>
        <v/>
      </c>
      <c r="I16" s="305" t="str">
        <f>IF('Frais de personnel'!$I15=0,"",'Frais de personnel'!$I15)</f>
        <v/>
      </c>
      <c r="J16" s="273"/>
      <c r="K16" s="121"/>
      <c r="L16" s="121"/>
      <c r="M16" s="186" t="str">
        <f t="shared" si="1"/>
        <v/>
      </c>
      <c r="N16" s="277" t="str">
        <f t="shared" si="2"/>
        <v/>
      </c>
      <c r="O16" s="280" t="str">
        <f t="shared" si="3"/>
        <v/>
      </c>
      <c r="P16" s="187" t="str">
        <f t="shared" si="4"/>
        <v/>
      </c>
      <c r="Q16" s="281" t="str">
        <f t="shared" si="5"/>
        <v/>
      </c>
      <c r="R16" s="284" t="str">
        <f t="shared" si="6"/>
        <v/>
      </c>
      <c r="S16" s="285"/>
    </row>
    <row r="17" spans="1:19" ht="20.100000000000001" customHeight="1" x14ac:dyDescent="0.25">
      <c r="A17" s="170">
        <v>11</v>
      </c>
      <c r="B17" s="295" t="str">
        <f>IF('Frais de personnel'!$B16="","",'Frais de personnel'!$B16)</f>
        <v/>
      </c>
      <c r="C17" s="295" t="str">
        <f>IF('Frais de personnel'!$C16="","",'Frais de personnel'!$C16)</f>
        <v/>
      </c>
      <c r="D17" s="296" t="str">
        <f>IF('Frais de personnel'!$D16="","",'Frais de personnel'!$D16)</f>
        <v/>
      </c>
      <c r="E17" s="166" t="str">
        <f>IF('Frais de personnel'!$E16="","",'Frais de personnel'!$E16)</f>
        <v/>
      </c>
      <c r="F17" s="185" t="str">
        <f>IF('Frais de personnel'!$F16="","",'Frais de personnel'!$F16)</f>
        <v/>
      </c>
      <c r="G17" s="274" t="str">
        <f>IF('Frais de personnel'!$G16="","",'Frais de personnel'!$G16)</f>
        <v/>
      </c>
      <c r="H17" s="274" t="str">
        <f>IF('Frais de personnel'!$H16="","",'Frais de personnel'!$H16)</f>
        <v/>
      </c>
      <c r="I17" s="305" t="str">
        <f>IF('Frais de personnel'!$I16=0,"",'Frais de personnel'!$I16)</f>
        <v/>
      </c>
      <c r="J17" s="273"/>
      <c r="K17" s="121"/>
      <c r="L17" s="121"/>
      <c r="M17" s="186" t="str">
        <f t="shared" si="1"/>
        <v/>
      </c>
      <c r="N17" s="277" t="str">
        <f t="shared" si="2"/>
        <v/>
      </c>
      <c r="O17" s="280" t="str">
        <f t="shared" si="3"/>
        <v/>
      </c>
      <c r="P17" s="187" t="str">
        <f t="shared" si="4"/>
        <v/>
      </c>
      <c r="Q17" s="281" t="str">
        <f t="shared" si="5"/>
        <v/>
      </c>
      <c r="R17" s="284" t="str">
        <f t="shared" si="6"/>
        <v/>
      </c>
      <c r="S17" s="285"/>
    </row>
    <row r="18" spans="1:19" ht="20.100000000000001" customHeight="1" x14ac:dyDescent="0.25">
      <c r="A18" s="170">
        <v>12</v>
      </c>
      <c r="B18" s="295" t="str">
        <f>IF('Frais de personnel'!$B17="","",'Frais de personnel'!$B17)</f>
        <v/>
      </c>
      <c r="C18" s="295" t="str">
        <f>IF('Frais de personnel'!$C17="","",'Frais de personnel'!$C17)</f>
        <v/>
      </c>
      <c r="D18" s="296" t="str">
        <f>IF('Frais de personnel'!$D17="","",'Frais de personnel'!$D17)</f>
        <v/>
      </c>
      <c r="E18" s="166" t="str">
        <f>IF('Frais de personnel'!$E17="","",'Frais de personnel'!$E17)</f>
        <v/>
      </c>
      <c r="F18" s="185" t="str">
        <f>IF('Frais de personnel'!$F17="","",'Frais de personnel'!$F17)</f>
        <v/>
      </c>
      <c r="G18" s="274" t="str">
        <f>IF('Frais de personnel'!$G17="","",'Frais de personnel'!$G17)</f>
        <v/>
      </c>
      <c r="H18" s="274" t="str">
        <f>IF('Frais de personnel'!$H17="","",'Frais de personnel'!$H17)</f>
        <v/>
      </c>
      <c r="I18" s="305" t="str">
        <f>IF('Frais de personnel'!$I17=0,"",'Frais de personnel'!$I17)</f>
        <v/>
      </c>
      <c r="J18" s="273"/>
      <c r="K18" s="121"/>
      <c r="L18" s="121"/>
      <c r="M18" s="186" t="str">
        <f t="shared" si="1"/>
        <v/>
      </c>
      <c r="N18" s="277" t="str">
        <f t="shared" si="2"/>
        <v/>
      </c>
      <c r="O18" s="280" t="str">
        <f t="shared" si="3"/>
        <v/>
      </c>
      <c r="P18" s="187" t="str">
        <f t="shared" si="4"/>
        <v/>
      </c>
      <c r="Q18" s="281" t="str">
        <f t="shared" si="5"/>
        <v/>
      </c>
      <c r="R18" s="284" t="str">
        <f t="shared" si="6"/>
        <v/>
      </c>
      <c r="S18" s="285"/>
    </row>
    <row r="19" spans="1:19" ht="20.100000000000001" customHeight="1" x14ac:dyDescent="0.25">
      <c r="A19" s="170">
        <v>13</v>
      </c>
      <c r="B19" s="295" t="str">
        <f>IF('Frais de personnel'!$B18="","",'Frais de personnel'!$B18)</f>
        <v/>
      </c>
      <c r="C19" s="295" t="str">
        <f>IF('Frais de personnel'!$C18="","",'Frais de personnel'!$C18)</f>
        <v/>
      </c>
      <c r="D19" s="296" t="str">
        <f>IF('Frais de personnel'!$D18="","",'Frais de personnel'!$D18)</f>
        <v/>
      </c>
      <c r="E19" s="166" t="str">
        <f>IF('Frais de personnel'!$E18="","",'Frais de personnel'!$E18)</f>
        <v/>
      </c>
      <c r="F19" s="185" t="str">
        <f>IF('Frais de personnel'!$F18="","",'Frais de personnel'!$F18)</f>
        <v/>
      </c>
      <c r="G19" s="274" t="str">
        <f>IF('Frais de personnel'!$G18="","",'Frais de personnel'!$G18)</f>
        <v/>
      </c>
      <c r="H19" s="274" t="str">
        <f>IF('Frais de personnel'!$H18="","",'Frais de personnel'!$H18)</f>
        <v/>
      </c>
      <c r="I19" s="305" t="str">
        <f>IF('Frais de personnel'!$I18=0,"",'Frais de personnel'!$I18)</f>
        <v/>
      </c>
      <c r="J19" s="273"/>
      <c r="K19" s="121"/>
      <c r="L19" s="121"/>
      <c r="M19" s="186" t="str">
        <f t="shared" si="1"/>
        <v/>
      </c>
      <c r="N19" s="277" t="str">
        <f t="shared" si="2"/>
        <v/>
      </c>
      <c r="O19" s="280" t="str">
        <f t="shared" si="3"/>
        <v/>
      </c>
      <c r="P19" s="187" t="str">
        <f t="shared" si="4"/>
        <v/>
      </c>
      <c r="Q19" s="281" t="str">
        <f t="shared" si="5"/>
        <v/>
      </c>
      <c r="R19" s="284" t="str">
        <f t="shared" si="6"/>
        <v/>
      </c>
      <c r="S19" s="285"/>
    </row>
    <row r="20" spans="1:19" ht="20.100000000000001" customHeight="1" x14ac:dyDescent="0.25">
      <c r="A20" s="170">
        <v>14</v>
      </c>
      <c r="B20" s="295" t="str">
        <f>IF('Frais de personnel'!$B19="","",'Frais de personnel'!$B19)</f>
        <v/>
      </c>
      <c r="C20" s="295" t="str">
        <f>IF('Frais de personnel'!$C19="","",'Frais de personnel'!$C19)</f>
        <v/>
      </c>
      <c r="D20" s="296" t="str">
        <f>IF('Frais de personnel'!$D19="","",'Frais de personnel'!$D19)</f>
        <v/>
      </c>
      <c r="E20" s="166" t="str">
        <f>IF('Frais de personnel'!$E19="","",'Frais de personnel'!$E19)</f>
        <v/>
      </c>
      <c r="F20" s="185" t="str">
        <f>IF('Frais de personnel'!$F19="","",'Frais de personnel'!$F19)</f>
        <v/>
      </c>
      <c r="G20" s="274" t="str">
        <f>IF('Frais de personnel'!$G19="","",'Frais de personnel'!$G19)</f>
        <v/>
      </c>
      <c r="H20" s="274" t="str">
        <f>IF('Frais de personnel'!$H19="","",'Frais de personnel'!$H19)</f>
        <v/>
      </c>
      <c r="I20" s="305" t="str">
        <f>IF('Frais de personnel'!$I19=0,"",'Frais de personnel'!$I19)</f>
        <v/>
      </c>
      <c r="J20" s="273"/>
      <c r="K20" s="121"/>
      <c r="L20" s="121"/>
      <c r="M20" s="186" t="str">
        <f t="shared" si="1"/>
        <v/>
      </c>
      <c r="N20" s="277" t="str">
        <f t="shared" si="2"/>
        <v/>
      </c>
      <c r="O20" s="280" t="str">
        <f t="shared" si="3"/>
        <v/>
      </c>
      <c r="P20" s="187" t="str">
        <f t="shared" si="4"/>
        <v/>
      </c>
      <c r="Q20" s="281" t="str">
        <f t="shared" si="5"/>
        <v/>
      </c>
      <c r="R20" s="284" t="str">
        <f t="shared" si="6"/>
        <v/>
      </c>
      <c r="S20" s="285"/>
    </row>
    <row r="21" spans="1:19" ht="20.100000000000001" customHeight="1" x14ac:dyDescent="0.25">
      <c r="A21" s="170">
        <v>15</v>
      </c>
      <c r="B21" s="295" t="str">
        <f>IF('Frais de personnel'!$B20="","",'Frais de personnel'!$B20)</f>
        <v/>
      </c>
      <c r="C21" s="295" t="str">
        <f>IF('Frais de personnel'!$C20="","",'Frais de personnel'!$C20)</f>
        <v/>
      </c>
      <c r="D21" s="296" t="str">
        <f>IF('Frais de personnel'!$D20="","",'Frais de personnel'!$D20)</f>
        <v/>
      </c>
      <c r="E21" s="166" t="str">
        <f>IF('Frais de personnel'!$E20="","",'Frais de personnel'!$E20)</f>
        <v/>
      </c>
      <c r="F21" s="185" t="str">
        <f>IF('Frais de personnel'!$F20="","",'Frais de personnel'!$F20)</f>
        <v/>
      </c>
      <c r="G21" s="274" t="str">
        <f>IF('Frais de personnel'!$G20="","",'Frais de personnel'!$G20)</f>
        <v/>
      </c>
      <c r="H21" s="274" t="str">
        <f>IF('Frais de personnel'!$H20="","",'Frais de personnel'!$H20)</f>
        <v/>
      </c>
      <c r="I21" s="305" t="str">
        <f>IF('Frais de personnel'!$I20=0,"",'Frais de personnel'!$I20)</f>
        <v/>
      </c>
      <c r="J21" s="273"/>
      <c r="K21" s="121"/>
      <c r="L21" s="121"/>
      <c r="M21" s="186" t="str">
        <f t="shared" si="1"/>
        <v/>
      </c>
      <c r="N21" s="277" t="str">
        <f t="shared" si="2"/>
        <v/>
      </c>
      <c r="O21" s="280" t="str">
        <f t="shared" si="3"/>
        <v/>
      </c>
      <c r="P21" s="187" t="str">
        <f t="shared" si="4"/>
        <v/>
      </c>
      <c r="Q21" s="281" t="str">
        <f t="shared" si="5"/>
        <v/>
      </c>
      <c r="R21" s="284" t="str">
        <f t="shared" si="6"/>
        <v/>
      </c>
      <c r="S21" s="285"/>
    </row>
    <row r="22" spans="1:19" ht="20.100000000000001" customHeight="1" x14ac:dyDescent="0.25">
      <c r="A22" s="170">
        <v>16</v>
      </c>
      <c r="B22" s="295" t="str">
        <f>IF('Frais de personnel'!$B21="","",'Frais de personnel'!$B21)</f>
        <v/>
      </c>
      <c r="C22" s="295" t="str">
        <f>IF('Frais de personnel'!$C21="","",'Frais de personnel'!$C21)</f>
        <v/>
      </c>
      <c r="D22" s="296" t="str">
        <f>IF('Frais de personnel'!$D21="","",'Frais de personnel'!$D21)</f>
        <v/>
      </c>
      <c r="E22" s="166" t="str">
        <f>IF('Frais de personnel'!$E21="","",'Frais de personnel'!$E21)</f>
        <v/>
      </c>
      <c r="F22" s="185" t="str">
        <f>IF('Frais de personnel'!$F21="","",'Frais de personnel'!$F21)</f>
        <v/>
      </c>
      <c r="G22" s="274" t="str">
        <f>IF('Frais de personnel'!$G21="","",'Frais de personnel'!$G21)</f>
        <v/>
      </c>
      <c r="H22" s="274" t="str">
        <f>IF('Frais de personnel'!$H21="","",'Frais de personnel'!$H21)</f>
        <v/>
      </c>
      <c r="I22" s="305" t="str">
        <f>IF('Frais de personnel'!$I21=0,"",'Frais de personnel'!$I21)</f>
        <v/>
      </c>
      <c r="J22" s="273"/>
      <c r="K22" s="121"/>
      <c r="L22" s="121"/>
      <c r="M22" s="186" t="str">
        <f t="shared" si="1"/>
        <v/>
      </c>
      <c r="N22" s="277" t="str">
        <f t="shared" si="2"/>
        <v/>
      </c>
      <c r="O22" s="280" t="str">
        <f t="shared" si="3"/>
        <v/>
      </c>
      <c r="P22" s="187" t="str">
        <f t="shared" si="4"/>
        <v/>
      </c>
      <c r="Q22" s="281" t="str">
        <f t="shared" si="5"/>
        <v/>
      </c>
      <c r="R22" s="284" t="str">
        <f t="shared" si="6"/>
        <v/>
      </c>
      <c r="S22" s="285"/>
    </row>
    <row r="23" spans="1:19" ht="20.100000000000001" customHeight="1" x14ac:dyDescent="0.25">
      <c r="A23" s="170">
        <v>17</v>
      </c>
      <c r="B23" s="295" t="str">
        <f>IF('Frais de personnel'!$B22="","",'Frais de personnel'!$B22)</f>
        <v/>
      </c>
      <c r="C23" s="295" t="str">
        <f>IF('Frais de personnel'!$C22="","",'Frais de personnel'!$C22)</f>
        <v/>
      </c>
      <c r="D23" s="296" t="str">
        <f>IF('Frais de personnel'!$D22="","",'Frais de personnel'!$D22)</f>
        <v/>
      </c>
      <c r="E23" s="166" t="str">
        <f>IF('Frais de personnel'!$E22="","",'Frais de personnel'!$E22)</f>
        <v/>
      </c>
      <c r="F23" s="185" t="str">
        <f>IF('Frais de personnel'!$F22="","",'Frais de personnel'!$F22)</f>
        <v/>
      </c>
      <c r="G23" s="274" t="str">
        <f>IF('Frais de personnel'!$G22="","",'Frais de personnel'!$G22)</f>
        <v/>
      </c>
      <c r="H23" s="274" t="str">
        <f>IF('Frais de personnel'!$H22="","",'Frais de personnel'!$H22)</f>
        <v/>
      </c>
      <c r="I23" s="305" t="str">
        <f>IF('Frais de personnel'!$I22=0,"",'Frais de personnel'!$I22)</f>
        <v/>
      </c>
      <c r="J23" s="273"/>
      <c r="K23" s="121"/>
      <c r="L23" s="121"/>
      <c r="M23" s="186" t="str">
        <f t="shared" si="1"/>
        <v/>
      </c>
      <c r="N23" s="277" t="str">
        <f t="shared" si="2"/>
        <v/>
      </c>
      <c r="O23" s="280" t="str">
        <f t="shared" si="3"/>
        <v/>
      </c>
      <c r="P23" s="187" t="str">
        <f t="shared" si="4"/>
        <v/>
      </c>
      <c r="Q23" s="281" t="str">
        <f t="shared" si="5"/>
        <v/>
      </c>
      <c r="R23" s="284" t="str">
        <f t="shared" si="6"/>
        <v/>
      </c>
      <c r="S23" s="285"/>
    </row>
    <row r="24" spans="1:19" ht="20.100000000000001" customHeight="1" x14ac:dyDescent="0.25">
      <c r="A24" s="170">
        <v>18</v>
      </c>
      <c r="B24" s="295" t="str">
        <f>IF('Frais de personnel'!$B23="","",'Frais de personnel'!$B23)</f>
        <v/>
      </c>
      <c r="C24" s="295" t="str">
        <f>IF('Frais de personnel'!$C23="","",'Frais de personnel'!$C23)</f>
        <v/>
      </c>
      <c r="D24" s="296" t="str">
        <f>IF('Frais de personnel'!$D23="","",'Frais de personnel'!$D23)</f>
        <v/>
      </c>
      <c r="E24" s="166" t="str">
        <f>IF('Frais de personnel'!$E23="","",'Frais de personnel'!$E23)</f>
        <v/>
      </c>
      <c r="F24" s="185" t="str">
        <f>IF('Frais de personnel'!$F23="","",'Frais de personnel'!$F23)</f>
        <v/>
      </c>
      <c r="G24" s="274" t="str">
        <f>IF('Frais de personnel'!$G23="","",'Frais de personnel'!$G23)</f>
        <v/>
      </c>
      <c r="H24" s="274" t="str">
        <f>IF('Frais de personnel'!$H23="","",'Frais de personnel'!$H23)</f>
        <v/>
      </c>
      <c r="I24" s="305" t="str">
        <f>IF('Frais de personnel'!$I23=0,"",'Frais de personnel'!$I23)</f>
        <v/>
      </c>
      <c r="J24" s="273"/>
      <c r="K24" s="121"/>
      <c r="L24" s="121"/>
      <c r="M24" s="186" t="str">
        <f t="shared" si="1"/>
        <v/>
      </c>
      <c r="N24" s="277" t="str">
        <f t="shared" si="2"/>
        <v/>
      </c>
      <c r="O24" s="280" t="str">
        <f t="shared" si="3"/>
        <v/>
      </c>
      <c r="P24" s="187" t="str">
        <f t="shared" si="4"/>
        <v/>
      </c>
      <c r="Q24" s="281" t="str">
        <f t="shared" si="5"/>
        <v/>
      </c>
      <c r="R24" s="284" t="str">
        <f t="shared" si="6"/>
        <v/>
      </c>
      <c r="S24" s="285"/>
    </row>
    <row r="25" spans="1:19" ht="20.100000000000001" customHeight="1" x14ac:dyDescent="0.25">
      <c r="A25" s="170">
        <v>19</v>
      </c>
      <c r="B25" s="295" t="str">
        <f>IF('Frais de personnel'!$B24="","",'Frais de personnel'!$B24)</f>
        <v/>
      </c>
      <c r="C25" s="295" t="str">
        <f>IF('Frais de personnel'!$C24="","",'Frais de personnel'!$C24)</f>
        <v/>
      </c>
      <c r="D25" s="296" t="str">
        <f>IF('Frais de personnel'!$D24="","",'Frais de personnel'!$D24)</f>
        <v/>
      </c>
      <c r="E25" s="166" t="str">
        <f>IF('Frais de personnel'!$E24="","",'Frais de personnel'!$E24)</f>
        <v/>
      </c>
      <c r="F25" s="185" t="str">
        <f>IF('Frais de personnel'!$F24="","",'Frais de personnel'!$F24)</f>
        <v/>
      </c>
      <c r="G25" s="274" t="str">
        <f>IF('Frais de personnel'!$G24="","",'Frais de personnel'!$G24)</f>
        <v/>
      </c>
      <c r="H25" s="274" t="str">
        <f>IF('Frais de personnel'!$H24="","",'Frais de personnel'!$H24)</f>
        <v/>
      </c>
      <c r="I25" s="305" t="str">
        <f>IF('Frais de personnel'!$I24=0,"",'Frais de personnel'!$I24)</f>
        <v/>
      </c>
      <c r="J25" s="273"/>
      <c r="K25" s="121"/>
      <c r="L25" s="121"/>
      <c r="M25" s="186" t="str">
        <f t="shared" si="1"/>
        <v/>
      </c>
      <c r="N25" s="277" t="str">
        <f t="shared" si="2"/>
        <v/>
      </c>
      <c r="O25" s="280" t="str">
        <f t="shared" si="3"/>
        <v/>
      </c>
      <c r="P25" s="187" t="str">
        <f t="shared" si="4"/>
        <v/>
      </c>
      <c r="Q25" s="281" t="str">
        <f t="shared" si="5"/>
        <v/>
      </c>
      <c r="R25" s="284" t="str">
        <f t="shared" si="6"/>
        <v/>
      </c>
      <c r="S25" s="285"/>
    </row>
    <row r="26" spans="1:19" ht="20.100000000000001" customHeight="1" x14ac:dyDescent="0.25">
      <c r="A26" s="170">
        <v>20</v>
      </c>
      <c r="B26" s="295" t="str">
        <f>IF('Frais de personnel'!$B25="","",'Frais de personnel'!$B25)</f>
        <v/>
      </c>
      <c r="C26" s="295" t="str">
        <f>IF('Frais de personnel'!$C25="","",'Frais de personnel'!$C25)</f>
        <v/>
      </c>
      <c r="D26" s="296" t="str">
        <f>IF('Frais de personnel'!$D25="","",'Frais de personnel'!$D25)</f>
        <v/>
      </c>
      <c r="E26" s="166" t="str">
        <f>IF('Frais de personnel'!$E25="","",'Frais de personnel'!$E25)</f>
        <v/>
      </c>
      <c r="F26" s="185" t="str">
        <f>IF('Frais de personnel'!$F25="","",'Frais de personnel'!$F25)</f>
        <v/>
      </c>
      <c r="G26" s="274" t="str">
        <f>IF('Frais de personnel'!$G25="","",'Frais de personnel'!$G25)</f>
        <v/>
      </c>
      <c r="H26" s="274" t="str">
        <f>IF('Frais de personnel'!$H25="","",'Frais de personnel'!$H25)</f>
        <v/>
      </c>
      <c r="I26" s="305" t="str">
        <f>IF('Frais de personnel'!$I25=0,"",'Frais de personnel'!$I25)</f>
        <v/>
      </c>
      <c r="J26" s="273"/>
      <c r="K26" s="121"/>
      <c r="L26" s="121"/>
      <c r="M26" s="186" t="str">
        <f t="shared" si="1"/>
        <v/>
      </c>
      <c r="N26" s="277" t="str">
        <f t="shared" si="2"/>
        <v/>
      </c>
      <c r="O26" s="280" t="str">
        <f t="shared" si="3"/>
        <v/>
      </c>
      <c r="P26" s="187" t="str">
        <f t="shared" si="4"/>
        <v/>
      </c>
      <c r="Q26" s="281" t="str">
        <f t="shared" si="5"/>
        <v/>
      </c>
      <c r="R26" s="284" t="str">
        <f t="shared" si="6"/>
        <v/>
      </c>
      <c r="S26" s="285"/>
    </row>
    <row r="27" spans="1:19" ht="20.100000000000001" customHeight="1" x14ac:dyDescent="0.25">
      <c r="A27" s="170">
        <v>21</v>
      </c>
      <c r="B27" s="295" t="str">
        <f>IF('Frais de personnel'!$B26="","",'Frais de personnel'!$B26)</f>
        <v/>
      </c>
      <c r="C27" s="295" t="str">
        <f>IF('Frais de personnel'!$C26="","",'Frais de personnel'!$C26)</f>
        <v/>
      </c>
      <c r="D27" s="296" t="str">
        <f>IF('Frais de personnel'!$D26="","",'Frais de personnel'!$D26)</f>
        <v/>
      </c>
      <c r="E27" s="166" t="str">
        <f>IF('Frais de personnel'!$E26="","",'Frais de personnel'!$E26)</f>
        <v/>
      </c>
      <c r="F27" s="185" t="str">
        <f>IF('Frais de personnel'!$F26="","",'Frais de personnel'!$F26)</f>
        <v/>
      </c>
      <c r="G27" s="274" t="str">
        <f>IF('Frais de personnel'!$G26="","",'Frais de personnel'!$G26)</f>
        <v/>
      </c>
      <c r="H27" s="274" t="str">
        <f>IF('Frais de personnel'!$H26="","",'Frais de personnel'!$H26)</f>
        <v/>
      </c>
      <c r="I27" s="305" t="str">
        <f>IF('Frais de personnel'!$I26=0,"",'Frais de personnel'!$I26)</f>
        <v/>
      </c>
      <c r="J27" s="273"/>
      <c r="K27" s="121"/>
      <c r="L27" s="121"/>
      <c r="M27" s="186" t="str">
        <f t="shared" si="1"/>
        <v/>
      </c>
      <c r="N27" s="277" t="str">
        <f t="shared" si="2"/>
        <v/>
      </c>
      <c r="O27" s="280" t="str">
        <f t="shared" si="3"/>
        <v/>
      </c>
      <c r="P27" s="187" t="str">
        <f t="shared" si="4"/>
        <v/>
      </c>
      <c r="Q27" s="281" t="str">
        <f t="shared" si="5"/>
        <v/>
      </c>
      <c r="R27" s="284" t="str">
        <f t="shared" si="6"/>
        <v/>
      </c>
      <c r="S27" s="285"/>
    </row>
    <row r="28" spans="1:19" ht="20.100000000000001" customHeight="1" x14ac:dyDescent="0.25">
      <c r="A28" s="170">
        <v>22</v>
      </c>
      <c r="B28" s="295" t="str">
        <f>IF('Frais de personnel'!$B27="","",'Frais de personnel'!$B27)</f>
        <v/>
      </c>
      <c r="C28" s="295" t="str">
        <f>IF('Frais de personnel'!$C27="","",'Frais de personnel'!$C27)</f>
        <v/>
      </c>
      <c r="D28" s="296" t="str">
        <f>IF('Frais de personnel'!$D27="","",'Frais de personnel'!$D27)</f>
        <v/>
      </c>
      <c r="E28" s="166" t="str">
        <f>IF('Frais de personnel'!$E27="","",'Frais de personnel'!$E27)</f>
        <v/>
      </c>
      <c r="F28" s="185" t="str">
        <f>IF('Frais de personnel'!$F27="","",'Frais de personnel'!$F27)</f>
        <v/>
      </c>
      <c r="G28" s="274" t="str">
        <f>IF('Frais de personnel'!$G27="","",'Frais de personnel'!$G27)</f>
        <v/>
      </c>
      <c r="H28" s="274" t="str">
        <f>IF('Frais de personnel'!$H27="","",'Frais de personnel'!$H27)</f>
        <v/>
      </c>
      <c r="I28" s="305" t="str">
        <f>IF('Frais de personnel'!$I27=0,"",'Frais de personnel'!$I27)</f>
        <v/>
      </c>
      <c r="J28" s="273"/>
      <c r="K28" s="121"/>
      <c r="L28" s="121"/>
      <c r="M28" s="186" t="str">
        <f t="shared" si="1"/>
        <v/>
      </c>
      <c r="N28" s="277" t="str">
        <f t="shared" si="2"/>
        <v/>
      </c>
      <c r="O28" s="280" t="str">
        <f t="shared" si="3"/>
        <v/>
      </c>
      <c r="P28" s="187" t="str">
        <f t="shared" si="4"/>
        <v/>
      </c>
      <c r="Q28" s="281" t="str">
        <f t="shared" si="5"/>
        <v/>
      </c>
      <c r="R28" s="284" t="str">
        <f t="shared" si="6"/>
        <v/>
      </c>
      <c r="S28" s="285"/>
    </row>
    <row r="29" spans="1:19" ht="20.100000000000001" customHeight="1" x14ac:dyDescent="0.25">
      <c r="A29" s="170">
        <v>23</v>
      </c>
      <c r="B29" s="295" t="str">
        <f>IF('Frais de personnel'!$B28="","",'Frais de personnel'!$B28)</f>
        <v/>
      </c>
      <c r="C29" s="295" t="str">
        <f>IF('Frais de personnel'!$C28="","",'Frais de personnel'!$C28)</f>
        <v/>
      </c>
      <c r="D29" s="296" t="str">
        <f>IF('Frais de personnel'!$D28="","",'Frais de personnel'!$D28)</f>
        <v/>
      </c>
      <c r="E29" s="166" t="str">
        <f>IF('Frais de personnel'!$E28="","",'Frais de personnel'!$E28)</f>
        <v/>
      </c>
      <c r="F29" s="185" t="str">
        <f>IF('Frais de personnel'!$F28="","",'Frais de personnel'!$F28)</f>
        <v/>
      </c>
      <c r="G29" s="274" t="str">
        <f>IF('Frais de personnel'!$G28="","",'Frais de personnel'!$G28)</f>
        <v/>
      </c>
      <c r="H29" s="274" t="str">
        <f>IF('Frais de personnel'!$H28="","",'Frais de personnel'!$H28)</f>
        <v/>
      </c>
      <c r="I29" s="305" t="str">
        <f>IF('Frais de personnel'!$I28=0,"",'Frais de personnel'!$I28)</f>
        <v/>
      </c>
      <c r="J29" s="273"/>
      <c r="K29" s="121"/>
      <c r="L29" s="121"/>
      <c r="M29" s="186" t="str">
        <f t="shared" si="1"/>
        <v/>
      </c>
      <c r="N29" s="277" t="str">
        <f t="shared" si="2"/>
        <v/>
      </c>
      <c r="O29" s="280" t="str">
        <f t="shared" si="3"/>
        <v/>
      </c>
      <c r="P29" s="187" t="str">
        <f t="shared" si="4"/>
        <v/>
      </c>
      <c r="Q29" s="281" t="str">
        <f t="shared" si="5"/>
        <v/>
      </c>
      <c r="R29" s="284" t="str">
        <f t="shared" si="6"/>
        <v/>
      </c>
      <c r="S29" s="285"/>
    </row>
    <row r="30" spans="1:19" ht="20.100000000000001" customHeight="1" x14ac:dyDescent="0.25">
      <c r="A30" s="170">
        <v>24</v>
      </c>
      <c r="B30" s="295" t="str">
        <f>IF('Frais de personnel'!$B29="","",'Frais de personnel'!$B29)</f>
        <v/>
      </c>
      <c r="C30" s="295" t="str">
        <f>IF('Frais de personnel'!$C29="","",'Frais de personnel'!$C29)</f>
        <v/>
      </c>
      <c r="D30" s="296" t="str">
        <f>IF('Frais de personnel'!$D29="","",'Frais de personnel'!$D29)</f>
        <v/>
      </c>
      <c r="E30" s="166" t="str">
        <f>IF('Frais de personnel'!$E29="","",'Frais de personnel'!$E29)</f>
        <v/>
      </c>
      <c r="F30" s="185" t="str">
        <f>IF('Frais de personnel'!$F29="","",'Frais de personnel'!$F29)</f>
        <v/>
      </c>
      <c r="G30" s="274" t="str">
        <f>IF('Frais de personnel'!$G29="","",'Frais de personnel'!$G29)</f>
        <v/>
      </c>
      <c r="H30" s="274" t="str">
        <f>IF('Frais de personnel'!$H29="","",'Frais de personnel'!$H29)</f>
        <v/>
      </c>
      <c r="I30" s="305" t="str">
        <f>IF('Frais de personnel'!$I29=0,"",'Frais de personnel'!$I29)</f>
        <v/>
      </c>
      <c r="J30" s="273"/>
      <c r="K30" s="121"/>
      <c r="L30" s="121"/>
      <c r="M30" s="186" t="str">
        <f t="shared" si="1"/>
        <v/>
      </c>
      <c r="N30" s="277" t="str">
        <f t="shared" si="2"/>
        <v/>
      </c>
      <c r="O30" s="280" t="str">
        <f t="shared" si="3"/>
        <v/>
      </c>
      <c r="P30" s="187" t="str">
        <f t="shared" si="4"/>
        <v/>
      </c>
      <c r="Q30" s="281" t="str">
        <f t="shared" si="5"/>
        <v/>
      </c>
      <c r="R30" s="284" t="str">
        <f t="shared" si="6"/>
        <v/>
      </c>
      <c r="S30" s="285"/>
    </row>
    <row r="31" spans="1:19" ht="20.100000000000001" customHeight="1" x14ac:dyDescent="0.25">
      <c r="A31" s="170">
        <v>25</v>
      </c>
      <c r="B31" s="295" t="str">
        <f>IF('Frais de personnel'!$B30="","",'Frais de personnel'!$B30)</f>
        <v/>
      </c>
      <c r="C31" s="295" t="str">
        <f>IF('Frais de personnel'!$C30="","",'Frais de personnel'!$C30)</f>
        <v/>
      </c>
      <c r="D31" s="296" t="str">
        <f>IF('Frais de personnel'!$D30="","",'Frais de personnel'!$D30)</f>
        <v/>
      </c>
      <c r="E31" s="166" t="str">
        <f>IF('Frais de personnel'!$E30="","",'Frais de personnel'!$E30)</f>
        <v/>
      </c>
      <c r="F31" s="185" t="str">
        <f>IF('Frais de personnel'!$F30="","",'Frais de personnel'!$F30)</f>
        <v/>
      </c>
      <c r="G31" s="274" t="str">
        <f>IF('Frais de personnel'!$G30="","",'Frais de personnel'!$G30)</f>
        <v/>
      </c>
      <c r="H31" s="274" t="str">
        <f>IF('Frais de personnel'!$H30="","",'Frais de personnel'!$H30)</f>
        <v/>
      </c>
      <c r="I31" s="305" t="str">
        <f>IF('Frais de personnel'!$I30=0,"",'Frais de personnel'!$I30)</f>
        <v/>
      </c>
      <c r="J31" s="273"/>
      <c r="K31" s="121"/>
      <c r="L31" s="121"/>
      <c r="M31" s="186" t="str">
        <f t="shared" si="1"/>
        <v/>
      </c>
      <c r="N31" s="277" t="str">
        <f t="shared" si="2"/>
        <v/>
      </c>
      <c r="O31" s="280" t="str">
        <f t="shared" si="3"/>
        <v/>
      </c>
      <c r="P31" s="187" t="str">
        <f t="shared" si="4"/>
        <v/>
      </c>
      <c r="Q31" s="281" t="str">
        <f t="shared" si="5"/>
        <v/>
      </c>
      <c r="R31" s="284" t="str">
        <f t="shared" si="6"/>
        <v/>
      </c>
      <c r="S31" s="285"/>
    </row>
    <row r="32" spans="1:19" ht="20.100000000000001" customHeight="1" x14ac:dyDescent="0.25">
      <c r="A32" s="170">
        <v>26</v>
      </c>
      <c r="B32" s="295" t="str">
        <f>IF('Frais de personnel'!$B31="","",'Frais de personnel'!$B31)</f>
        <v/>
      </c>
      <c r="C32" s="295" t="str">
        <f>IF('Frais de personnel'!$C31="","",'Frais de personnel'!$C31)</f>
        <v/>
      </c>
      <c r="D32" s="296" t="str">
        <f>IF('Frais de personnel'!$D31="","",'Frais de personnel'!$D31)</f>
        <v/>
      </c>
      <c r="E32" s="166" t="str">
        <f>IF('Frais de personnel'!$E31="","",'Frais de personnel'!$E31)</f>
        <v/>
      </c>
      <c r="F32" s="185" t="str">
        <f>IF('Frais de personnel'!$F31="","",'Frais de personnel'!$F31)</f>
        <v/>
      </c>
      <c r="G32" s="274" t="str">
        <f>IF('Frais de personnel'!$G31="","",'Frais de personnel'!$G31)</f>
        <v/>
      </c>
      <c r="H32" s="274" t="str">
        <f>IF('Frais de personnel'!$H31="","",'Frais de personnel'!$H31)</f>
        <v/>
      </c>
      <c r="I32" s="305" t="str">
        <f>IF('Frais de personnel'!$I31=0,"",'Frais de personnel'!$I31)</f>
        <v/>
      </c>
      <c r="J32" s="273"/>
      <c r="K32" s="121"/>
      <c r="L32" s="121"/>
      <c r="M32" s="186" t="str">
        <f t="shared" si="1"/>
        <v/>
      </c>
      <c r="N32" s="277" t="str">
        <f t="shared" si="2"/>
        <v/>
      </c>
      <c r="O32" s="280" t="str">
        <f t="shared" si="3"/>
        <v/>
      </c>
      <c r="P32" s="187" t="str">
        <f t="shared" si="4"/>
        <v/>
      </c>
      <c r="Q32" s="281" t="str">
        <f t="shared" si="5"/>
        <v/>
      </c>
      <c r="R32" s="284" t="str">
        <f t="shared" si="6"/>
        <v/>
      </c>
      <c r="S32" s="285"/>
    </row>
    <row r="33" spans="1:19" ht="20.100000000000001" customHeight="1" x14ac:dyDescent="0.25">
      <c r="A33" s="170">
        <v>27</v>
      </c>
      <c r="B33" s="295" t="str">
        <f>IF('Frais de personnel'!$B32="","",'Frais de personnel'!$B32)</f>
        <v/>
      </c>
      <c r="C33" s="295" t="str">
        <f>IF('Frais de personnel'!$C32="","",'Frais de personnel'!$C32)</f>
        <v/>
      </c>
      <c r="D33" s="296" t="str">
        <f>IF('Frais de personnel'!$D32="","",'Frais de personnel'!$D32)</f>
        <v/>
      </c>
      <c r="E33" s="166" t="str">
        <f>IF('Frais de personnel'!$E32="","",'Frais de personnel'!$E32)</f>
        <v/>
      </c>
      <c r="F33" s="185" t="str">
        <f>IF('Frais de personnel'!$F32="","",'Frais de personnel'!$F32)</f>
        <v/>
      </c>
      <c r="G33" s="274" t="str">
        <f>IF('Frais de personnel'!$G32="","",'Frais de personnel'!$G32)</f>
        <v/>
      </c>
      <c r="H33" s="274" t="str">
        <f>IF('Frais de personnel'!$H32="","",'Frais de personnel'!$H32)</f>
        <v/>
      </c>
      <c r="I33" s="305" t="str">
        <f>IF('Frais de personnel'!$I32=0,"",'Frais de personnel'!$I32)</f>
        <v/>
      </c>
      <c r="J33" s="273"/>
      <c r="K33" s="121"/>
      <c r="L33" s="121"/>
      <c r="M33" s="186" t="str">
        <f t="shared" si="1"/>
        <v/>
      </c>
      <c r="N33" s="277" t="str">
        <f t="shared" si="2"/>
        <v/>
      </c>
      <c r="O33" s="280" t="str">
        <f t="shared" si="3"/>
        <v/>
      </c>
      <c r="P33" s="187" t="str">
        <f t="shared" si="4"/>
        <v/>
      </c>
      <c r="Q33" s="281" t="str">
        <f t="shared" si="5"/>
        <v/>
      </c>
      <c r="R33" s="284" t="str">
        <f t="shared" si="6"/>
        <v/>
      </c>
      <c r="S33" s="285"/>
    </row>
    <row r="34" spans="1:19" ht="20.100000000000001" customHeight="1" x14ac:dyDescent="0.25">
      <c r="A34" s="170">
        <v>28</v>
      </c>
      <c r="B34" s="295" t="str">
        <f>IF('Frais de personnel'!$B33="","",'Frais de personnel'!$B33)</f>
        <v/>
      </c>
      <c r="C34" s="295" t="str">
        <f>IF('Frais de personnel'!$C33="","",'Frais de personnel'!$C33)</f>
        <v/>
      </c>
      <c r="D34" s="296" t="str">
        <f>IF('Frais de personnel'!$D33="","",'Frais de personnel'!$D33)</f>
        <v/>
      </c>
      <c r="E34" s="166" t="str">
        <f>IF('Frais de personnel'!$E33="","",'Frais de personnel'!$E33)</f>
        <v/>
      </c>
      <c r="F34" s="185" t="str">
        <f>IF('Frais de personnel'!$F33="","",'Frais de personnel'!$F33)</f>
        <v/>
      </c>
      <c r="G34" s="274" t="str">
        <f>IF('Frais de personnel'!$G33="","",'Frais de personnel'!$G33)</f>
        <v/>
      </c>
      <c r="H34" s="274" t="str">
        <f>IF('Frais de personnel'!$H33="","",'Frais de personnel'!$H33)</f>
        <v/>
      </c>
      <c r="I34" s="305" t="str">
        <f>IF('Frais de personnel'!$I33=0,"",'Frais de personnel'!$I33)</f>
        <v/>
      </c>
      <c r="J34" s="273"/>
      <c r="K34" s="121"/>
      <c r="L34" s="121"/>
      <c r="M34" s="186" t="str">
        <f t="shared" si="1"/>
        <v/>
      </c>
      <c r="N34" s="277" t="str">
        <f t="shared" si="2"/>
        <v/>
      </c>
      <c r="O34" s="280" t="str">
        <f t="shared" si="3"/>
        <v/>
      </c>
      <c r="P34" s="187" t="str">
        <f t="shared" si="4"/>
        <v/>
      </c>
      <c r="Q34" s="281" t="str">
        <f t="shared" si="5"/>
        <v/>
      </c>
      <c r="R34" s="284" t="str">
        <f t="shared" si="6"/>
        <v/>
      </c>
      <c r="S34" s="285"/>
    </row>
    <row r="35" spans="1:19" ht="20.100000000000001" customHeight="1" x14ac:dyDescent="0.25">
      <c r="A35" s="170">
        <v>29</v>
      </c>
      <c r="B35" s="295" t="str">
        <f>IF('Frais de personnel'!$B34="","",'Frais de personnel'!$B34)</f>
        <v/>
      </c>
      <c r="C35" s="295" t="str">
        <f>IF('Frais de personnel'!$C34="","",'Frais de personnel'!$C34)</f>
        <v/>
      </c>
      <c r="D35" s="296" t="str">
        <f>IF('Frais de personnel'!$D34="","",'Frais de personnel'!$D34)</f>
        <v/>
      </c>
      <c r="E35" s="166" t="str">
        <f>IF('Frais de personnel'!$E34="","",'Frais de personnel'!$E34)</f>
        <v/>
      </c>
      <c r="F35" s="185" t="str">
        <f>IF('Frais de personnel'!$F34="","",'Frais de personnel'!$F34)</f>
        <v/>
      </c>
      <c r="G35" s="274" t="str">
        <f>IF('Frais de personnel'!$G34="","",'Frais de personnel'!$G34)</f>
        <v/>
      </c>
      <c r="H35" s="274" t="str">
        <f>IF('Frais de personnel'!$H34="","",'Frais de personnel'!$H34)</f>
        <v/>
      </c>
      <c r="I35" s="305" t="str">
        <f>IF('Frais de personnel'!$I34=0,"",'Frais de personnel'!$I34)</f>
        <v/>
      </c>
      <c r="J35" s="273"/>
      <c r="K35" s="121"/>
      <c r="L35" s="121"/>
      <c r="M35" s="186" t="str">
        <f t="shared" si="1"/>
        <v/>
      </c>
      <c r="N35" s="277" t="str">
        <f t="shared" si="2"/>
        <v/>
      </c>
      <c r="O35" s="280" t="str">
        <f t="shared" si="3"/>
        <v/>
      </c>
      <c r="P35" s="187" t="str">
        <f t="shared" si="4"/>
        <v/>
      </c>
      <c r="Q35" s="281" t="str">
        <f t="shared" si="5"/>
        <v/>
      </c>
      <c r="R35" s="284" t="str">
        <f t="shared" si="6"/>
        <v/>
      </c>
      <c r="S35" s="285"/>
    </row>
    <row r="36" spans="1:19" ht="20.100000000000001" customHeight="1" x14ac:dyDescent="0.25">
      <c r="A36" s="170">
        <v>30</v>
      </c>
      <c r="B36" s="295" t="str">
        <f>IF('Frais de personnel'!$B35="","",'Frais de personnel'!$B35)</f>
        <v/>
      </c>
      <c r="C36" s="295" t="str">
        <f>IF('Frais de personnel'!$C35="","",'Frais de personnel'!$C35)</f>
        <v/>
      </c>
      <c r="D36" s="296" t="str">
        <f>IF('Frais de personnel'!$D35="","",'Frais de personnel'!$D35)</f>
        <v/>
      </c>
      <c r="E36" s="166" t="str">
        <f>IF('Frais de personnel'!$E35="","",'Frais de personnel'!$E35)</f>
        <v/>
      </c>
      <c r="F36" s="185" t="str">
        <f>IF('Frais de personnel'!$F35="","",'Frais de personnel'!$F35)</f>
        <v/>
      </c>
      <c r="G36" s="274" t="str">
        <f>IF('Frais de personnel'!$G35="","",'Frais de personnel'!$G35)</f>
        <v/>
      </c>
      <c r="H36" s="274" t="str">
        <f>IF('Frais de personnel'!$H35="","",'Frais de personnel'!$H35)</f>
        <v/>
      </c>
      <c r="I36" s="305" t="str">
        <f>IF('Frais de personnel'!$I35=0,"",'Frais de personnel'!$I35)</f>
        <v/>
      </c>
      <c r="J36" s="273"/>
      <c r="K36" s="121"/>
      <c r="L36" s="121"/>
      <c r="M36" s="186" t="str">
        <f t="shared" si="1"/>
        <v/>
      </c>
      <c r="N36" s="277" t="str">
        <f t="shared" si="2"/>
        <v/>
      </c>
      <c r="O36" s="280" t="str">
        <f t="shared" si="3"/>
        <v/>
      </c>
      <c r="P36" s="187" t="str">
        <f t="shared" si="4"/>
        <v/>
      </c>
      <c r="Q36" s="281" t="str">
        <f t="shared" si="5"/>
        <v/>
      </c>
      <c r="R36" s="284" t="str">
        <f t="shared" si="6"/>
        <v/>
      </c>
      <c r="S36" s="285"/>
    </row>
    <row r="37" spans="1:19" ht="20.100000000000001" customHeight="1" x14ac:dyDescent="0.25">
      <c r="A37" s="170">
        <v>31</v>
      </c>
      <c r="B37" s="295" t="str">
        <f>IF('Frais de personnel'!$B36="","",'Frais de personnel'!$B36)</f>
        <v/>
      </c>
      <c r="C37" s="295" t="str">
        <f>IF('Frais de personnel'!$C36="","",'Frais de personnel'!$C36)</f>
        <v/>
      </c>
      <c r="D37" s="296" t="str">
        <f>IF('Frais de personnel'!$D36="","",'Frais de personnel'!$D36)</f>
        <v/>
      </c>
      <c r="E37" s="166" t="str">
        <f>IF('Frais de personnel'!$E36="","",'Frais de personnel'!$E36)</f>
        <v/>
      </c>
      <c r="F37" s="185" t="str">
        <f>IF('Frais de personnel'!$F36="","",'Frais de personnel'!$F36)</f>
        <v/>
      </c>
      <c r="G37" s="274" t="str">
        <f>IF('Frais de personnel'!$G36="","",'Frais de personnel'!$G36)</f>
        <v/>
      </c>
      <c r="H37" s="274" t="str">
        <f>IF('Frais de personnel'!$H36="","",'Frais de personnel'!$H36)</f>
        <v/>
      </c>
      <c r="I37" s="305" t="str">
        <f>IF('Frais de personnel'!$I36=0,"",'Frais de personnel'!$I36)</f>
        <v/>
      </c>
      <c r="J37" s="273"/>
      <c r="K37" s="121"/>
      <c r="L37" s="121"/>
      <c r="M37" s="186" t="str">
        <f t="shared" si="1"/>
        <v/>
      </c>
      <c r="N37" s="277" t="str">
        <f t="shared" si="2"/>
        <v/>
      </c>
      <c r="O37" s="280" t="str">
        <f t="shared" si="3"/>
        <v/>
      </c>
      <c r="P37" s="187" t="str">
        <f t="shared" si="4"/>
        <v/>
      </c>
      <c r="Q37" s="281" t="str">
        <f t="shared" si="5"/>
        <v/>
      </c>
      <c r="R37" s="284" t="str">
        <f t="shared" si="6"/>
        <v/>
      </c>
      <c r="S37" s="285"/>
    </row>
    <row r="38" spans="1:19" ht="20.100000000000001" customHeight="1" x14ac:dyDescent="0.25">
      <c r="A38" s="170">
        <v>32</v>
      </c>
      <c r="B38" s="295" t="str">
        <f>IF('Frais de personnel'!$B37="","",'Frais de personnel'!$B37)</f>
        <v/>
      </c>
      <c r="C38" s="295" t="str">
        <f>IF('Frais de personnel'!$C37="","",'Frais de personnel'!$C37)</f>
        <v/>
      </c>
      <c r="D38" s="296" t="str">
        <f>IF('Frais de personnel'!$D37="","",'Frais de personnel'!$D37)</f>
        <v/>
      </c>
      <c r="E38" s="166" t="str">
        <f>IF('Frais de personnel'!$E37="","",'Frais de personnel'!$E37)</f>
        <v/>
      </c>
      <c r="F38" s="185" t="str">
        <f>IF('Frais de personnel'!$F37="","",'Frais de personnel'!$F37)</f>
        <v/>
      </c>
      <c r="G38" s="274" t="str">
        <f>IF('Frais de personnel'!$G37="","",'Frais de personnel'!$G37)</f>
        <v/>
      </c>
      <c r="H38" s="274" t="str">
        <f>IF('Frais de personnel'!$H37="","",'Frais de personnel'!$H37)</f>
        <v/>
      </c>
      <c r="I38" s="305" t="str">
        <f>IF('Frais de personnel'!$I37=0,"",'Frais de personnel'!$I37)</f>
        <v/>
      </c>
      <c r="J38" s="273"/>
      <c r="K38" s="121"/>
      <c r="L38" s="121"/>
      <c r="M38" s="186" t="str">
        <f t="shared" si="1"/>
        <v/>
      </c>
      <c r="N38" s="277" t="str">
        <f t="shared" si="2"/>
        <v/>
      </c>
      <c r="O38" s="280" t="str">
        <f t="shared" si="3"/>
        <v/>
      </c>
      <c r="P38" s="187" t="str">
        <f t="shared" si="4"/>
        <v/>
      </c>
      <c r="Q38" s="281" t="str">
        <f t="shared" si="5"/>
        <v/>
      </c>
      <c r="R38" s="284" t="str">
        <f t="shared" si="6"/>
        <v/>
      </c>
      <c r="S38" s="285"/>
    </row>
    <row r="39" spans="1:19" ht="20.100000000000001" customHeight="1" x14ac:dyDescent="0.25">
      <c r="A39" s="170">
        <v>33</v>
      </c>
      <c r="B39" s="295" t="str">
        <f>IF('Frais de personnel'!$B38="","",'Frais de personnel'!$B38)</f>
        <v/>
      </c>
      <c r="C39" s="295" t="str">
        <f>IF('Frais de personnel'!$C38="","",'Frais de personnel'!$C38)</f>
        <v/>
      </c>
      <c r="D39" s="296" t="str">
        <f>IF('Frais de personnel'!$D38="","",'Frais de personnel'!$D38)</f>
        <v/>
      </c>
      <c r="E39" s="166" t="str">
        <f>IF('Frais de personnel'!$E38="","",'Frais de personnel'!$E38)</f>
        <v/>
      </c>
      <c r="F39" s="185" t="str">
        <f>IF('Frais de personnel'!$F38="","",'Frais de personnel'!$F38)</f>
        <v/>
      </c>
      <c r="G39" s="274" t="str">
        <f>IF('Frais de personnel'!$G38="","",'Frais de personnel'!$G38)</f>
        <v/>
      </c>
      <c r="H39" s="274" t="str">
        <f>IF('Frais de personnel'!$H38="","",'Frais de personnel'!$H38)</f>
        <v/>
      </c>
      <c r="I39" s="305" t="str">
        <f>IF('Frais de personnel'!$I38=0,"",'Frais de personnel'!$I38)</f>
        <v/>
      </c>
      <c r="J39" s="273"/>
      <c r="K39" s="121"/>
      <c r="L39" s="121"/>
      <c r="M39" s="186" t="str">
        <f t="shared" si="1"/>
        <v/>
      </c>
      <c r="N39" s="277" t="str">
        <f t="shared" si="2"/>
        <v/>
      </c>
      <c r="O39" s="280" t="str">
        <f t="shared" si="3"/>
        <v/>
      </c>
      <c r="P39" s="187" t="str">
        <f t="shared" si="4"/>
        <v/>
      </c>
      <c r="Q39" s="281" t="str">
        <f t="shared" si="5"/>
        <v/>
      </c>
      <c r="R39" s="284" t="str">
        <f t="shared" si="6"/>
        <v/>
      </c>
      <c r="S39" s="285"/>
    </row>
    <row r="40" spans="1:19" ht="20.100000000000001" customHeight="1" x14ac:dyDescent="0.25">
      <c r="A40" s="170">
        <v>34</v>
      </c>
      <c r="B40" s="295" t="str">
        <f>IF('Frais de personnel'!$B39="","",'Frais de personnel'!$B39)</f>
        <v/>
      </c>
      <c r="C40" s="295" t="str">
        <f>IF('Frais de personnel'!$C39="","",'Frais de personnel'!$C39)</f>
        <v/>
      </c>
      <c r="D40" s="296" t="str">
        <f>IF('Frais de personnel'!$D39="","",'Frais de personnel'!$D39)</f>
        <v/>
      </c>
      <c r="E40" s="166" t="str">
        <f>IF('Frais de personnel'!$E39="","",'Frais de personnel'!$E39)</f>
        <v/>
      </c>
      <c r="F40" s="185" t="str">
        <f>IF('Frais de personnel'!$F39="","",'Frais de personnel'!$F39)</f>
        <v/>
      </c>
      <c r="G40" s="274" t="str">
        <f>IF('Frais de personnel'!$G39="","",'Frais de personnel'!$G39)</f>
        <v/>
      </c>
      <c r="H40" s="274" t="str">
        <f>IF('Frais de personnel'!$H39="","",'Frais de personnel'!$H39)</f>
        <v/>
      </c>
      <c r="I40" s="305" t="str">
        <f>IF('Frais de personnel'!$I39=0,"",'Frais de personnel'!$I39)</f>
        <v/>
      </c>
      <c r="J40" s="273"/>
      <c r="K40" s="121"/>
      <c r="L40" s="121"/>
      <c r="M40" s="186" t="str">
        <f t="shared" si="1"/>
        <v/>
      </c>
      <c r="N40" s="277" t="str">
        <f t="shared" si="2"/>
        <v/>
      </c>
      <c r="O40" s="280" t="str">
        <f t="shared" si="3"/>
        <v/>
      </c>
      <c r="P40" s="187" t="str">
        <f t="shared" si="4"/>
        <v/>
      </c>
      <c r="Q40" s="281" t="str">
        <f t="shared" si="5"/>
        <v/>
      </c>
      <c r="R40" s="284" t="str">
        <f t="shared" si="6"/>
        <v/>
      </c>
      <c r="S40" s="285"/>
    </row>
    <row r="41" spans="1:19" ht="20.100000000000001" customHeight="1" x14ac:dyDescent="0.25">
      <c r="A41" s="170">
        <v>35</v>
      </c>
      <c r="B41" s="295" t="str">
        <f>IF('Frais de personnel'!$B40="","",'Frais de personnel'!$B40)</f>
        <v/>
      </c>
      <c r="C41" s="295" t="str">
        <f>IF('Frais de personnel'!$C40="","",'Frais de personnel'!$C40)</f>
        <v/>
      </c>
      <c r="D41" s="296" t="str">
        <f>IF('Frais de personnel'!$D40="","",'Frais de personnel'!$D40)</f>
        <v/>
      </c>
      <c r="E41" s="166" t="str">
        <f>IF('Frais de personnel'!$E40="","",'Frais de personnel'!$E40)</f>
        <v/>
      </c>
      <c r="F41" s="185" t="str">
        <f>IF('Frais de personnel'!$F40="","",'Frais de personnel'!$F40)</f>
        <v/>
      </c>
      <c r="G41" s="274" t="str">
        <f>IF('Frais de personnel'!$G40="","",'Frais de personnel'!$G40)</f>
        <v/>
      </c>
      <c r="H41" s="274" t="str">
        <f>IF('Frais de personnel'!$H40="","",'Frais de personnel'!$H40)</f>
        <v/>
      </c>
      <c r="I41" s="305" t="str">
        <f>IF('Frais de personnel'!$I40=0,"",'Frais de personnel'!$I40)</f>
        <v/>
      </c>
      <c r="J41" s="273"/>
      <c r="K41" s="121"/>
      <c r="L41" s="121"/>
      <c r="M41" s="186" t="str">
        <f t="shared" si="1"/>
        <v/>
      </c>
      <c r="N41" s="277" t="str">
        <f t="shared" si="2"/>
        <v/>
      </c>
      <c r="O41" s="280" t="str">
        <f t="shared" si="3"/>
        <v/>
      </c>
      <c r="P41" s="187" t="str">
        <f t="shared" si="4"/>
        <v/>
      </c>
      <c r="Q41" s="281" t="str">
        <f t="shared" si="5"/>
        <v/>
      </c>
      <c r="R41" s="284" t="str">
        <f t="shared" si="6"/>
        <v/>
      </c>
      <c r="S41" s="285"/>
    </row>
    <row r="42" spans="1:19" ht="20.100000000000001" customHeight="1" x14ac:dyDescent="0.25">
      <c r="A42" s="170">
        <v>36</v>
      </c>
      <c r="B42" s="295" t="str">
        <f>IF('Frais de personnel'!$B41="","",'Frais de personnel'!$B41)</f>
        <v/>
      </c>
      <c r="C42" s="295" t="str">
        <f>IF('Frais de personnel'!$C41="","",'Frais de personnel'!$C41)</f>
        <v/>
      </c>
      <c r="D42" s="296" t="str">
        <f>IF('Frais de personnel'!$D41="","",'Frais de personnel'!$D41)</f>
        <v/>
      </c>
      <c r="E42" s="166" t="str">
        <f>IF('Frais de personnel'!$E41="","",'Frais de personnel'!$E41)</f>
        <v/>
      </c>
      <c r="F42" s="185" t="str">
        <f>IF('Frais de personnel'!$F41="","",'Frais de personnel'!$F41)</f>
        <v/>
      </c>
      <c r="G42" s="274" t="str">
        <f>IF('Frais de personnel'!$G41="","",'Frais de personnel'!$G41)</f>
        <v/>
      </c>
      <c r="H42" s="274" t="str">
        <f>IF('Frais de personnel'!$H41="","",'Frais de personnel'!$H41)</f>
        <v/>
      </c>
      <c r="I42" s="305" t="str">
        <f>IF('Frais de personnel'!$I41=0,"",'Frais de personnel'!$I41)</f>
        <v/>
      </c>
      <c r="J42" s="273"/>
      <c r="K42" s="121"/>
      <c r="L42" s="121"/>
      <c r="M42" s="186" t="str">
        <f t="shared" si="1"/>
        <v/>
      </c>
      <c r="N42" s="277" t="str">
        <f t="shared" si="2"/>
        <v/>
      </c>
      <c r="O42" s="280" t="str">
        <f t="shared" si="3"/>
        <v/>
      </c>
      <c r="P42" s="187" t="str">
        <f t="shared" si="4"/>
        <v/>
      </c>
      <c r="Q42" s="281" t="str">
        <f t="shared" si="5"/>
        <v/>
      </c>
      <c r="R42" s="284" t="str">
        <f t="shared" si="6"/>
        <v/>
      </c>
      <c r="S42" s="285"/>
    </row>
    <row r="43" spans="1:19" ht="20.100000000000001" customHeight="1" x14ac:dyDescent="0.25">
      <c r="A43" s="170">
        <v>37</v>
      </c>
      <c r="B43" s="295" t="str">
        <f>IF('Frais de personnel'!$B42="","",'Frais de personnel'!$B42)</f>
        <v/>
      </c>
      <c r="C43" s="295" t="str">
        <f>IF('Frais de personnel'!$C42="","",'Frais de personnel'!$C42)</f>
        <v/>
      </c>
      <c r="D43" s="296" t="str">
        <f>IF('Frais de personnel'!$D42="","",'Frais de personnel'!$D42)</f>
        <v/>
      </c>
      <c r="E43" s="166" t="str">
        <f>IF('Frais de personnel'!$E42="","",'Frais de personnel'!$E42)</f>
        <v/>
      </c>
      <c r="F43" s="185" t="str">
        <f>IF('Frais de personnel'!$F42="","",'Frais de personnel'!$F42)</f>
        <v/>
      </c>
      <c r="G43" s="274" t="str">
        <f>IF('Frais de personnel'!$G42="","",'Frais de personnel'!$G42)</f>
        <v/>
      </c>
      <c r="H43" s="274" t="str">
        <f>IF('Frais de personnel'!$H42="","",'Frais de personnel'!$H42)</f>
        <v/>
      </c>
      <c r="I43" s="305" t="str">
        <f>IF('Frais de personnel'!$I42=0,"",'Frais de personnel'!$I42)</f>
        <v/>
      </c>
      <c r="J43" s="273"/>
      <c r="K43" s="121"/>
      <c r="L43" s="121"/>
      <c r="M43" s="186" t="str">
        <f t="shared" si="1"/>
        <v/>
      </c>
      <c r="N43" s="277" t="str">
        <f t="shared" si="2"/>
        <v/>
      </c>
      <c r="O43" s="280" t="str">
        <f t="shared" si="3"/>
        <v/>
      </c>
      <c r="P43" s="187" t="str">
        <f t="shared" si="4"/>
        <v/>
      </c>
      <c r="Q43" s="281" t="str">
        <f t="shared" si="5"/>
        <v/>
      </c>
      <c r="R43" s="284" t="str">
        <f t="shared" si="6"/>
        <v/>
      </c>
      <c r="S43" s="285"/>
    </row>
    <row r="44" spans="1:19" ht="20.100000000000001" customHeight="1" x14ac:dyDescent="0.25">
      <c r="A44" s="170">
        <v>38</v>
      </c>
      <c r="B44" s="295" t="str">
        <f>IF('Frais de personnel'!$B43="","",'Frais de personnel'!$B43)</f>
        <v/>
      </c>
      <c r="C44" s="295" t="str">
        <f>IF('Frais de personnel'!$C43="","",'Frais de personnel'!$C43)</f>
        <v/>
      </c>
      <c r="D44" s="296" t="str">
        <f>IF('Frais de personnel'!$D43="","",'Frais de personnel'!$D43)</f>
        <v/>
      </c>
      <c r="E44" s="166" t="str">
        <f>IF('Frais de personnel'!$E43="","",'Frais de personnel'!$E43)</f>
        <v/>
      </c>
      <c r="F44" s="185" t="str">
        <f>IF('Frais de personnel'!$F43="","",'Frais de personnel'!$F43)</f>
        <v/>
      </c>
      <c r="G44" s="274" t="str">
        <f>IF('Frais de personnel'!$G43="","",'Frais de personnel'!$G43)</f>
        <v/>
      </c>
      <c r="H44" s="274" t="str">
        <f>IF('Frais de personnel'!$H43="","",'Frais de personnel'!$H43)</f>
        <v/>
      </c>
      <c r="I44" s="305" t="str">
        <f>IF('Frais de personnel'!$I43=0,"",'Frais de personnel'!$I43)</f>
        <v/>
      </c>
      <c r="J44" s="273"/>
      <c r="K44" s="121"/>
      <c r="L44" s="121"/>
      <c r="M44" s="186" t="str">
        <f t="shared" si="1"/>
        <v/>
      </c>
      <c r="N44" s="277" t="str">
        <f t="shared" si="2"/>
        <v/>
      </c>
      <c r="O44" s="280" t="str">
        <f t="shared" si="3"/>
        <v/>
      </c>
      <c r="P44" s="187" t="str">
        <f t="shared" si="4"/>
        <v/>
      </c>
      <c r="Q44" s="281" t="str">
        <f t="shared" si="5"/>
        <v/>
      </c>
      <c r="R44" s="284" t="str">
        <f t="shared" si="6"/>
        <v/>
      </c>
      <c r="S44" s="285"/>
    </row>
    <row r="45" spans="1:19" ht="20.100000000000001" customHeight="1" x14ac:dyDescent="0.25">
      <c r="A45" s="170">
        <v>39</v>
      </c>
      <c r="B45" s="295" t="str">
        <f>IF('Frais de personnel'!$B44="","",'Frais de personnel'!$B44)</f>
        <v/>
      </c>
      <c r="C45" s="295" t="str">
        <f>IF('Frais de personnel'!$C44="","",'Frais de personnel'!$C44)</f>
        <v/>
      </c>
      <c r="D45" s="296" t="str">
        <f>IF('Frais de personnel'!$D44="","",'Frais de personnel'!$D44)</f>
        <v/>
      </c>
      <c r="E45" s="166" t="str">
        <f>IF('Frais de personnel'!$E44="","",'Frais de personnel'!$E44)</f>
        <v/>
      </c>
      <c r="F45" s="185" t="str">
        <f>IF('Frais de personnel'!$F44="","",'Frais de personnel'!$F44)</f>
        <v/>
      </c>
      <c r="G45" s="274" t="str">
        <f>IF('Frais de personnel'!$G44="","",'Frais de personnel'!$G44)</f>
        <v/>
      </c>
      <c r="H45" s="274" t="str">
        <f>IF('Frais de personnel'!$H44="","",'Frais de personnel'!$H44)</f>
        <v/>
      </c>
      <c r="I45" s="305" t="str">
        <f>IF('Frais de personnel'!$I44=0,"",'Frais de personnel'!$I44)</f>
        <v/>
      </c>
      <c r="J45" s="273"/>
      <c r="K45" s="121"/>
      <c r="L45" s="121"/>
      <c r="M45" s="186" t="str">
        <f t="shared" si="1"/>
        <v/>
      </c>
      <c r="N45" s="277" t="str">
        <f t="shared" si="2"/>
        <v/>
      </c>
      <c r="O45" s="280" t="str">
        <f t="shared" si="3"/>
        <v/>
      </c>
      <c r="P45" s="187" t="str">
        <f t="shared" si="4"/>
        <v/>
      </c>
      <c r="Q45" s="281" t="str">
        <f t="shared" si="5"/>
        <v/>
      </c>
      <c r="R45" s="284" t="str">
        <f t="shared" si="6"/>
        <v/>
      </c>
      <c r="S45" s="285"/>
    </row>
    <row r="46" spans="1:19" ht="20.100000000000001" customHeight="1" x14ac:dyDescent="0.25">
      <c r="A46" s="170">
        <v>40</v>
      </c>
      <c r="B46" s="295" t="str">
        <f>IF('Frais de personnel'!$B45="","",'Frais de personnel'!$B45)</f>
        <v/>
      </c>
      <c r="C46" s="295" t="str">
        <f>IF('Frais de personnel'!$C45="","",'Frais de personnel'!$C45)</f>
        <v/>
      </c>
      <c r="D46" s="296" t="str">
        <f>IF('Frais de personnel'!$D45="","",'Frais de personnel'!$D45)</f>
        <v/>
      </c>
      <c r="E46" s="166" t="str">
        <f>IF('Frais de personnel'!$E45="","",'Frais de personnel'!$E45)</f>
        <v/>
      </c>
      <c r="F46" s="185" t="str">
        <f>IF('Frais de personnel'!$F45="","",'Frais de personnel'!$F45)</f>
        <v/>
      </c>
      <c r="G46" s="274" t="str">
        <f>IF('Frais de personnel'!$G45="","",'Frais de personnel'!$G45)</f>
        <v/>
      </c>
      <c r="H46" s="274" t="str">
        <f>IF('Frais de personnel'!$H45="","",'Frais de personnel'!$H45)</f>
        <v/>
      </c>
      <c r="I46" s="305" t="str">
        <f>IF('Frais de personnel'!$I45=0,"",'Frais de personnel'!$I45)</f>
        <v/>
      </c>
      <c r="J46" s="273"/>
      <c r="K46" s="121"/>
      <c r="L46" s="121"/>
      <c r="M46" s="186" t="str">
        <f t="shared" si="1"/>
        <v/>
      </c>
      <c r="N46" s="277" t="str">
        <f t="shared" si="2"/>
        <v/>
      </c>
      <c r="O46" s="280" t="str">
        <f t="shared" si="3"/>
        <v/>
      </c>
      <c r="P46" s="187" t="str">
        <f t="shared" si="4"/>
        <v/>
      </c>
      <c r="Q46" s="281" t="str">
        <f t="shared" si="5"/>
        <v/>
      </c>
      <c r="R46" s="284" t="str">
        <f t="shared" si="6"/>
        <v/>
      </c>
      <c r="S46" s="285"/>
    </row>
    <row r="47" spans="1:19" ht="20.100000000000001" customHeight="1" x14ac:dyDescent="0.25">
      <c r="A47" s="170">
        <v>41</v>
      </c>
      <c r="B47" s="295" t="str">
        <f>IF('Frais de personnel'!$B46="","",'Frais de personnel'!$B46)</f>
        <v/>
      </c>
      <c r="C47" s="295" t="str">
        <f>IF('Frais de personnel'!$C46="","",'Frais de personnel'!$C46)</f>
        <v/>
      </c>
      <c r="D47" s="296" t="str">
        <f>IF('Frais de personnel'!$D46="","",'Frais de personnel'!$D46)</f>
        <v/>
      </c>
      <c r="E47" s="166" t="str">
        <f>IF('Frais de personnel'!$E46="","",'Frais de personnel'!$E46)</f>
        <v/>
      </c>
      <c r="F47" s="185" t="str">
        <f>IF('Frais de personnel'!$F46="","",'Frais de personnel'!$F46)</f>
        <v/>
      </c>
      <c r="G47" s="274" t="str">
        <f>IF('Frais de personnel'!$G46="","",'Frais de personnel'!$G46)</f>
        <v/>
      </c>
      <c r="H47" s="274" t="str">
        <f>IF('Frais de personnel'!$H46="","",'Frais de personnel'!$H46)</f>
        <v/>
      </c>
      <c r="I47" s="305" t="str">
        <f>IF('Frais de personnel'!$I46=0,"",'Frais de personnel'!$I46)</f>
        <v/>
      </c>
      <c r="J47" s="273"/>
      <c r="K47" s="121"/>
      <c r="L47" s="121"/>
      <c r="M47" s="186" t="str">
        <f t="shared" si="1"/>
        <v/>
      </c>
      <c r="N47" s="277" t="str">
        <f t="shared" si="2"/>
        <v/>
      </c>
      <c r="O47" s="280" t="str">
        <f t="shared" si="3"/>
        <v/>
      </c>
      <c r="P47" s="187" t="str">
        <f t="shared" si="4"/>
        <v/>
      </c>
      <c r="Q47" s="281" t="str">
        <f t="shared" si="5"/>
        <v/>
      </c>
      <c r="R47" s="284" t="str">
        <f t="shared" si="6"/>
        <v/>
      </c>
      <c r="S47" s="285"/>
    </row>
    <row r="48" spans="1:19" ht="20.100000000000001" customHeight="1" x14ac:dyDescent="0.25">
      <c r="A48" s="170">
        <v>42</v>
      </c>
      <c r="B48" s="295" t="str">
        <f>IF('Frais de personnel'!$B47="","",'Frais de personnel'!$B47)</f>
        <v/>
      </c>
      <c r="C48" s="295" t="str">
        <f>IF('Frais de personnel'!$C47="","",'Frais de personnel'!$C47)</f>
        <v/>
      </c>
      <c r="D48" s="296" t="str">
        <f>IF('Frais de personnel'!$D47="","",'Frais de personnel'!$D47)</f>
        <v/>
      </c>
      <c r="E48" s="166" t="str">
        <f>IF('Frais de personnel'!$E47="","",'Frais de personnel'!$E47)</f>
        <v/>
      </c>
      <c r="F48" s="185" t="str">
        <f>IF('Frais de personnel'!$F47="","",'Frais de personnel'!$F47)</f>
        <v/>
      </c>
      <c r="G48" s="274" t="str">
        <f>IF('Frais de personnel'!$G47="","",'Frais de personnel'!$G47)</f>
        <v/>
      </c>
      <c r="H48" s="274" t="str">
        <f>IF('Frais de personnel'!$H47="","",'Frais de personnel'!$H47)</f>
        <v/>
      </c>
      <c r="I48" s="305" t="str">
        <f>IF('Frais de personnel'!$I47=0,"",'Frais de personnel'!$I47)</f>
        <v/>
      </c>
      <c r="J48" s="273"/>
      <c r="K48" s="121"/>
      <c r="L48" s="121"/>
      <c r="M48" s="186" t="str">
        <f t="shared" si="1"/>
        <v/>
      </c>
      <c r="N48" s="277" t="str">
        <f t="shared" si="2"/>
        <v/>
      </c>
      <c r="O48" s="280" t="str">
        <f t="shared" si="3"/>
        <v/>
      </c>
      <c r="P48" s="187" t="str">
        <f t="shared" si="4"/>
        <v/>
      </c>
      <c r="Q48" s="281" t="str">
        <f t="shared" si="5"/>
        <v/>
      </c>
      <c r="R48" s="284" t="str">
        <f t="shared" si="6"/>
        <v/>
      </c>
      <c r="S48" s="285"/>
    </row>
    <row r="49" spans="1:19" ht="20.100000000000001" customHeight="1" x14ac:dyDescent="0.25">
      <c r="A49" s="170">
        <v>43</v>
      </c>
      <c r="B49" s="295" t="str">
        <f>IF('Frais de personnel'!$B48="","",'Frais de personnel'!$B48)</f>
        <v/>
      </c>
      <c r="C49" s="295" t="str">
        <f>IF('Frais de personnel'!$C48="","",'Frais de personnel'!$C48)</f>
        <v/>
      </c>
      <c r="D49" s="296" t="str">
        <f>IF('Frais de personnel'!$D48="","",'Frais de personnel'!$D48)</f>
        <v/>
      </c>
      <c r="E49" s="166" t="str">
        <f>IF('Frais de personnel'!$E48="","",'Frais de personnel'!$E48)</f>
        <v/>
      </c>
      <c r="F49" s="185" t="str">
        <f>IF('Frais de personnel'!$F48="","",'Frais de personnel'!$F48)</f>
        <v/>
      </c>
      <c r="G49" s="274" t="str">
        <f>IF('Frais de personnel'!$G48="","",'Frais de personnel'!$G48)</f>
        <v/>
      </c>
      <c r="H49" s="274" t="str">
        <f>IF('Frais de personnel'!$H48="","",'Frais de personnel'!$H48)</f>
        <v/>
      </c>
      <c r="I49" s="305" t="str">
        <f>IF('Frais de personnel'!$I48=0,"",'Frais de personnel'!$I48)</f>
        <v/>
      </c>
      <c r="J49" s="273"/>
      <c r="K49" s="121"/>
      <c r="L49" s="121"/>
      <c r="M49" s="186" t="str">
        <f t="shared" si="1"/>
        <v/>
      </c>
      <c r="N49" s="277" t="str">
        <f t="shared" si="2"/>
        <v/>
      </c>
      <c r="O49" s="280" t="str">
        <f t="shared" si="3"/>
        <v/>
      </c>
      <c r="P49" s="187" t="str">
        <f t="shared" si="4"/>
        <v/>
      </c>
      <c r="Q49" s="281" t="str">
        <f t="shared" si="5"/>
        <v/>
      </c>
      <c r="R49" s="284" t="str">
        <f t="shared" si="6"/>
        <v/>
      </c>
      <c r="S49" s="285"/>
    </row>
    <row r="50" spans="1:19" ht="20.100000000000001" customHeight="1" x14ac:dyDescent="0.25">
      <c r="A50" s="170">
        <v>44</v>
      </c>
      <c r="B50" s="295" t="str">
        <f>IF('Frais de personnel'!$B49="","",'Frais de personnel'!$B49)</f>
        <v/>
      </c>
      <c r="C50" s="295" t="str">
        <f>IF('Frais de personnel'!$C49="","",'Frais de personnel'!$C49)</f>
        <v/>
      </c>
      <c r="D50" s="296" t="str">
        <f>IF('Frais de personnel'!$D49="","",'Frais de personnel'!$D49)</f>
        <v/>
      </c>
      <c r="E50" s="166" t="str">
        <f>IF('Frais de personnel'!$E49="","",'Frais de personnel'!$E49)</f>
        <v/>
      </c>
      <c r="F50" s="185" t="str">
        <f>IF('Frais de personnel'!$F49="","",'Frais de personnel'!$F49)</f>
        <v/>
      </c>
      <c r="G50" s="274" t="str">
        <f>IF('Frais de personnel'!$G49="","",'Frais de personnel'!$G49)</f>
        <v/>
      </c>
      <c r="H50" s="274" t="str">
        <f>IF('Frais de personnel'!$H49="","",'Frais de personnel'!$H49)</f>
        <v/>
      </c>
      <c r="I50" s="305" t="str">
        <f>IF('Frais de personnel'!$I49=0,"",'Frais de personnel'!$I49)</f>
        <v/>
      </c>
      <c r="J50" s="273"/>
      <c r="K50" s="121"/>
      <c r="L50" s="121"/>
      <c r="M50" s="186" t="str">
        <f t="shared" si="1"/>
        <v/>
      </c>
      <c r="N50" s="277" t="str">
        <f t="shared" si="2"/>
        <v/>
      </c>
      <c r="O50" s="280" t="str">
        <f t="shared" si="3"/>
        <v/>
      </c>
      <c r="P50" s="187" t="str">
        <f t="shared" si="4"/>
        <v/>
      </c>
      <c r="Q50" s="281" t="str">
        <f t="shared" si="5"/>
        <v/>
      </c>
      <c r="R50" s="284" t="str">
        <f t="shared" si="6"/>
        <v/>
      </c>
      <c r="S50" s="285"/>
    </row>
    <row r="51" spans="1:19" ht="20.100000000000001" customHeight="1" x14ac:dyDescent="0.25">
      <c r="A51" s="170">
        <v>45</v>
      </c>
      <c r="B51" s="295" t="str">
        <f>IF('Frais de personnel'!$B50="","",'Frais de personnel'!$B50)</f>
        <v/>
      </c>
      <c r="C51" s="295" t="str">
        <f>IF('Frais de personnel'!$C50="","",'Frais de personnel'!$C50)</f>
        <v/>
      </c>
      <c r="D51" s="296" t="str">
        <f>IF('Frais de personnel'!$D50="","",'Frais de personnel'!$D50)</f>
        <v/>
      </c>
      <c r="E51" s="166" t="str">
        <f>IF('Frais de personnel'!$E50="","",'Frais de personnel'!$E50)</f>
        <v/>
      </c>
      <c r="F51" s="185" t="str">
        <f>IF('Frais de personnel'!$F50="","",'Frais de personnel'!$F50)</f>
        <v/>
      </c>
      <c r="G51" s="274" t="str">
        <f>IF('Frais de personnel'!$G50="","",'Frais de personnel'!$G50)</f>
        <v/>
      </c>
      <c r="H51" s="274" t="str">
        <f>IF('Frais de personnel'!$H50="","",'Frais de personnel'!$H50)</f>
        <v/>
      </c>
      <c r="I51" s="305" t="str">
        <f>IF('Frais de personnel'!$I50=0,"",'Frais de personnel'!$I50)</f>
        <v/>
      </c>
      <c r="J51" s="273"/>
      <c r="K51" s="121"/>
      <c r="L51" s="121"/>
      <c r="M51" s="186" t="str">
        <f t="shared" si="1"/>
        <v/>
      </c>
      <c r="N51" s="277" t="str">
        <f t="shared" si="2"/>
        <v/>
      </c>
      <c r="O51" s="280" t="str">
        <f t="shared" si="3"/>
        <v/>
      </c>
      <c r="P51" s="187" t="str">
        <f t="shared" si="4"/>
        <v/>
      </c>
      <c r="Q51" s="281" t="str">
        <f t="shared" si="5"/>
        <v/>
      </c>
      <c r="R51" s="284" t="str">
        <f t="shared" si="6"/>
        <v/>
      </c>
      <c r="S51" s="285"/>
    </row>
    <row r="52" spans="1:19" ht="20.100000000000001" customHeight="1" x14ac:dyDescent="0.25">
      <c r="A52" s="170">
        <v>46</v>
      </c>
      <c r="B52" s="295" t="str">
        <f>IF('Frais de personnel'!$B51="","",'Frais de personnel'!$B51)</f>
        <v/>
      </c>
      <c r="C52" s="295" t="str">
        <f>IF('Frais de personnel'!$C51="","",'Frais de personnel'!$C51)</f>
        <v/>
      </c>
      <c r="D52" s="296" t="str">
        <f>IF('Frais de personnel'!$D51="","",'Frais de personnel'!$D51)</f>
        <v/>
      </c>
      <c r="E52" s="166" t="str">
        <f>IF('Frais de personnel'!$E51="","",'Frais de personnel'!$E51)</f>
        <v/>
      </c>
      <c r="F52" s="185" t="str">
        <f>IF('Frais de personnel'!$F51="","",'Frais de personnel'!$F51)</f>
        <v/>
      </c>
      <c r="G52" s="274" t="str">
        <f>IF('Frais de personnel'!$G51="","",'Frais de personnel'!$G51)</f>
        <v/>
      </c>
      <c r="H52" s="274" t="str">
        <f>IF('Frais de personnel'!$H51="","",'Frais de personnel'!$H51)</f>
        <v/>
      </c>
      <c r="I52" s="305" t="str">
        <f>IF('Frais de personnel'!$I51=0,"",'Frais de personnel'!$I51)</f>
        <v/>
      </c>
      <c r="J52" s="273"/>
      <c r="K52" s="121"/>
      <c r="L52" s="121"/>
      <c r="M52" s="186" t="str">
        <f t="shared" si="1"/>
        <v/>
      </c>
      <c r="N52" s="277" t="str">
        <f t="shared" si="2"/>
        <v/>
      </c>
      <c r="O52" s="280" t="str">
        <f t="shared" si="3"/>
        <v/>
      </c>
      <c r="P52" s="187" t="str">
        <f t="shared" si="4"/>
        <v/>
      </c>
      <c r="Q52" s="281" t="str">
        <f t="shared" si="5"/>
        <v/>
      </c>
      <c r="R52" s="284" t="str">
        <f t="shared" si="6"/>
        <v/>
      </c>
      <c r="S52" s="285"/>
    </row>
    <row r="53" spans="1:19" ht="20.100000000000001" customHeight="1" x14ac:dyDescent="0.25">
      <c r="A53" s="170">
        <v>47</v>
      </c>
      <c r="B53" s="295" t="str">
        <f>IF('Frais de personnel'!$B52="","",'Frais de personnel'!$B52)</f>
        <v/>
      </c>
      <c r="C53" s="295" t="str">
        <f>IF('Frais de personnel'!$C52="","",'Frais de personnel'!$C52)</f>
        <v/>
      </c>
      <c r="D53" s="296" t="str">
        <f>IF('Frais de personnel'!$D52="","",'Frais de personnel'!$D52)</f>
        <v/>
      </c>
      <c r="E53" s="166" t="str">
        <f>IF('Frais de personnel'!$E52="","",'Frais de personnel'!$E52)</f>
        <v/>
      </c>
      <c r="F53" s="185" t="str">
        <f>IF('Frais de personnel'!$F52="","",'Frais de personnel'!$F52)</f>
        <v/>
      </c>
      <c r="G53" s="274" t="str">
        <f>IF('Frais de personnel'!$G52="","",'Frais de personnel'!$G52)</f>
        <v/>
      </c>
      <c r="H53" s="274" t="str">
        <f>IF('Frais de personnel'!$H52="","",'Frais de personnel'!$H52)</f>
        <v/>
      </c>
      <c r="I53" s="305" t="str">
        <f>IF('Frais de personnel'!$I52=0,"",'Frais de personnel'!$I52)</f>
        <v/>
      </c>
      <c r="J53" s="273"/>
      <c r="K53" s="121"/>
      <c r="L53" s="121"/>
      <c r="M53" s="186" t="str">
        <f t="shared" si="1"/>
        <v/>
      </c>
      <c r="N53" s="277" t="str">
        <f t="shared" si="2"/>
        <v/>
      </c>
      <c r="O53" s="280" t="str">
        <f t="shared" si="3"/>
        <v/>
      </c>
      <c r="P53" s="187" t="str">
        <f t="shared" si="4"/>
        <v/>
      </c>
      <c r="Q53" s="281" t="str">
        <f t="shared" si="5"/>
        <v/>
      </c>
      <c r="R53" s="284" t="str">
        <f t="shared" si="6"/>
        <v/>
      </c>
      <c r="S53" s="285"/>
    </row>
    <row r="54" spans="1:19" ht="20.100000000000001" customHeight="1" x14ac:dyDescent="0.25">
      <c r="A54" s="170">
        <v>48</v>
      </c>
      <c r="B54" s="295" t="str">
        <f>IF('Frais de personnel'!$B53="","",'Frais de personnel'!$B53)</f>
        <v/>
      </c>
      <c r="C54" s="295" t="str">
        <f>IF('Frais de personnel'!$C53="","",'Frais de personnel'!$C53)</f>
        <v/>
      </c>
      <c r="D54" s="296" t="str">
        <f>IF('Frais de personnel'!$D53="","",'Frais de personnel'!$D53)</f>
        <v/>
      </c>
      <c r="E54" s="166" t="str">
        <f>IF('Frais de personnel'!$E53="","",'Frais de personnel'!$E53)</f>
        <v/>
      </c>
      <c r="F54" s="185" t="str">
        <f>IF('Frais de personnel'!$F53="","",'Frais de personnel'!$F53)</f>
        <v/>
      </c>
      <c r="G54" s="274" t="str">
        <f>IF('Frais de personnel'!$G53="","",'Frais de personnel'!$G53)</f>
        <v/>
      </c>
      <c r="H54" s="274" t="str">
        <f>IF('Frais de personnel'!$H53="","",'Frais de personnel'!$H53)</f>
        <v/>
      </c>
      <c r="I54" s="305" t="str">
        <f>IF('Frais de personnel'!$I53=0,"",'Frais de personnel'!$I53)</f>
        <v/>
      </c>
      <c r="J54" s="273"/>
      <c r="K54" s="121"/>
      <c r="L54" s="121"/>
      <c r="M54" s="186" t="str">
        <f t="shared" si="1"/>
        <v/>
      </c>
      <c r="N54" s="277" t="str">
        <f t="shared" si="2"/>
        <v/>
      </c>
      <c r="O54" s="280" t="str">
        <f t="shared" si="3"/>
        <v/>
      </c>
      <c r="P54" s="187" t="str">
        <f t="shared" si="4"/>
        <v/>
      </c>
      <c r="Q54" s="281" t="str">
        <f t="shared" si="5"/>
        <v/>
      </c>
      <c r="R54" s="284" t="str">
        <f t="shared" si="6"/>
        <v/>
      </c>
      <c r="S54" s="285"/>
    </row>
    <row r="55" spans="1:19" ht="20.100000000000001" customHeight="1" x14ac:dyDescent="0.25">
      <c r="A55" s="170">
        <v>49</v>
      </c>
      <c r="B55" s="295" t="str">
        <f>IF('Frais de personnel'!$B54="","",'Frais de personnel'!$B54)</f>
        <v/>
      </c>
      <c r="C55" s="295" t="str">
        <f>IF('Frais de personnel'!$C54="","",'Frais de personnel'!$C54)</f>
        <v/>
      </c>
      <c r="D55" s="296" t="str">
        <f>IF('Frais de personnel'!$D54="","",'Frais de personnel'!$D54)</f>
        <v/>
      </c>
      <c r="E55" s="166" t="str">
        <f>IF('Frais de personnel'!$E54="","",'Frais de personnel'!$E54)</f>
        <v/>
      </c>
      <c r="F55" s="185" t="str">
        <f>IF('Frais de personnel'!$F54="","",'Frais de personnel'!$F54)</f>
        <v/>
      </c>
      <c r="G55" s="274" t="str">
        <f>IF('Frais de personnel'!$G54="","",'Frais de personnel'!$G54)</f>
        <v/>
      </c>
      <c r="H55" s="274" t="str">
        <f>IF('Frais de personnel'!$H54="","",'Frais de personnel'!$H54)</f>
        <v/>
      </c>
      <c r="I55" s="305" t="str">
        <f>IF('Frais de personnel'!$I54=0,"",'Frais de personnel'!$I54)</f>
        <v/>
      </c>
      <c r="J55" s="273"/>
      <c r="K55" s="121"/>
      <c r="L55" s="121"/>
      <c r="M55" s="186" t="str">
        <f t="shared" si="1"/>
        <v/>
      </c>
      <c r="N55" s="277" t="str">
        <f t="shared" si="2"/>
        <v/>
      </c>
      <c r="O55" s="280" t="str">
        <f t="shared" si="3"/>
        <v/>
      </c>
      <c r="P55" s="187" t="str">
        <f t="shared" si="4"/>
        <v/>
      </c>
      <c r="Q55" s="281" t="str">
        <f t="shared" si="5"/>
        <v/>
      </c>
      <c r="R55" s="284" t="str">
        <f t="shared" si="6"/>
        <v/>
      </c>
      <c r="S55" s="285"/>
    </row>
    <row r="56" spans="1:19" ht="20.100000000000001" customHeight="1" x14ac:dyDescent="0.25">
      <c r="A56" s="170">
        <v>50</v>
      </c>
      <c r="B56" s="295" t="str">
        <f>IF('Frais de personnel'!$B55="","",'Frais de personnel'!$B55)</f>
        <v/>
      </c>
      <c r="C56" s="295" t="str">
        <f>IF('Frais de personnel'!$C55="","",'Frais de personnel'!$C55)</f>
        <v/>
      </c>
      <c r="D56" s="296" t="str">
        <f>IF('Frais de personnel'!$D55="","",'Frais de personnel'!$D55)</f>
        <v/>
      </c>
      <c r="E56" s="166" t="str">
        <f>IF('Frais de personnel'!$E55="","",'Frais de personnel'!$E55)</f>
        <v/>
      </c>
      <c r="F56" s="185" t="str">
        <f>IF('Frais de personnel'!$F55="","",'Frais de personnel'!$F55)</f>
        <v/>
      </c>
      <c r="G56" s="274" t="str">
        <f>IF('Frais de personnel'!$G55="","",'Frais de personnel'!$G55)</f>
        <v/>
      </c>
      <c r="H56" s="274" t="str">
        <f>IF('Frais de personnel'!$H55="","",'Frais de personnel'!$H55)</f>
        <v/>
      </c>
      <c r="I56" s="305" t="str">
        <f>IF('Frais de personnel'!$I55=0,"",'Frais de personnel'!$I55)</f>
        <v/>
      </c>
      <c r="J56" s="273"/>
      <c r="K56" s="121"/>
      <c r="L56" s="121"/>
      <c r="M56" s="186" t="str">
        <f t="shared" si="1"/>
        <v/>
      </c>
      <c r="N56" s="277" t="str">
        <f t="shared" si="2"/>
        <v/>
      </c>
      <c r="O56" s="280" t="str">
        <f t="shared" si="3"/>
        <v/>
      </c>
      <c r="P56" s="187" t="str">
        <f t="shared" si="4"/>
        <v/>
      </c>
      <c r="Q56" s="281" t="str">
        <f t="shared" si="5"/>
        <v/>
      </c>
      <c r="R56" s="284" t="str">
        <f t="shared" si="6"/>
        <v/>
      </c>
      <c r="S56" s="285"/>
    </row>
    <row r="57" spans="1:19" ht="20.100000000000001" customHeight="1" x14ac:dyDescent="0.25">
      <c r="A57" s="170">
        <v>51</v>
      </c>
      <c r="B57" s="295" t="str">
        <f>IF('Frais de personnel'!$B56="","",'Frais de personnel'!$B56)</f>
        <v/>
      </c>
      <c r="C57" s="295" t="str">
        <f>IF('Frais de personnel'!$C56="","",'Frais de personnel'!$C56)</f>
        <v/>
      </c>
      <c r="D57" s="296" t="str">
        <f>IF('Frais de personnel'!$D56="","",'Frais de personnel'!$D56)</f>
        <v/>
      </c>
      <c r="E57" s="166" t="str">
        <f>IF('Frais de personnel'!$E56="","",'Frais de personnel'!$E56)</f>
        <v/>
      </c>
      <c r="F57" s="185" t="str">
        <f>IF('Frais de personnel'!$F56="","",'Frais de personnel'!$F56)</f>
        <v/>
      </c>
      <c r="G57" s="274" t="str">
        <f>IF('Frais de personnel'!$G56="","",'Frais de personnel'!$G56)</f>
        <v/>
      </c>
      <c r="H57" s="274" t="str">
        <f>IF('Frais de personnel'!$H56="","",'Frais de personnel'!$H56)</f>
        <v/>
      </c>
      <c r="I57" s="305" t="str">
        <f>IF('Frais de personnel'!$I56=0,"",'Frais de personnel'!$I56)</f>
        <v/>
      </c>
      <c r="J57" s="273"/>
      <c r="K57" s="121"/>
      <c r="L57" s="121"/>
      <c r="M57" s="186" t="str">
        <f t="shared" si="1"/>
        <v/>
      </c>
      <c r="N57" s="277" t="str">
        <f t="shared" si="2"/>
        <v/>
      </c>
      <c r="O57" s="280" t="str">
        <f t="shared" si="3"/>
        <v/>
      </c>
      <c r="P57" s="187" t="str">
        <f t="shared" si="4"/>
        <v/>
      </c>
      <c r="Q57" s="281" t="str">
        <f t="shared" si="5"/>
        <v/>
      </c>
      <c r="R57" s="284" t="str">
        <f t="shared" si="6"/>
        <v/>
      </c>
      <c r="S57" s="285"/>
    </row>
    <row r="58" spans="1:19" ht="20.100000000000001" customHeight="1" x14ac:dyDescent="0.25">
      <c r="A58" s="170">
        <v>52</v>
      </c>
      <c r="B58" s="295" t="str">
        <f>IF('Frais de personnel'!$B57="","",'Frais de personnel'!$B57)</f>
        <v/>
      </c>
      <c r="C58" s="295" t="str">
        <f>IF('Frais de personnel'!$C57="","",'Frais de personnel'!$C57)</f>
        <v/>
      </c>
      <c r="D58" s="296" t="str">
        <f>IF('Frais de personnel'!$D57="","",'Frais de personnel'!$D57)</f>
        <v/>
      </c>
      <c r="E58" s="166" t="str">
        <f>IF('Frais de personnel'!$E57="","",'Frais de personnel'!$E57)</f>
        <v/>
      </c>
      <c r="F58" s="185" t="str">
        <f>IF('Frais de personnel'!$F57="","",'Frais de personnel'!$F57)</f>
        <v/>
      </c>
      <c r="G58" s="274" t="str">
        <f>IF('Frais de personnel'!$G57="","",'Frais de personnel'!$G57)</f>
        <v/>
      </c>
      <c r="H58" s="274" t="str">
        <f>IF('Frais de personnel'!$H57="","",'Frais de personnel'!$H57)</f>
        <v/>
      </c>
      <c r="I58" s="305" t="str">
        <f>IF('Frais de personnel'!$I57=0,"",'Frais de personnel'!$I57)</f>
        <v/>
      </c>
      <c r="J58" s="273"/>
      <c r="K58" s="121"/>
      <c r="L58" s="121"/>
      <c r="M58" s="186" t="str">
        <f t="shared" si="1"/>
        <v/>
      </c>
      <c r="N58" s="277" t="str">
        <f t="shared" si="2"/>
        <v/>
      </c>
      <c r="O58" s="280" t="str">
        <f t="shared" si="3"/>
        <v/>
      </c>
      <c r="P58" s="187" t="str">
        <f t="shared" si="4"/>
        <v/>
      </c>
      <c r="Q58" s="281" t="str">
        <f t="shared" si="5"/>
        <v/>
      </c>
      <c r="R58" s="284" t="str">
        <f t="shared" si="6"/>
        <v/>
      </c>
      <c r="S58" s="285"/>
    </row>
    <row r="59" spans="1:19" ht="20.100000000000001" customHeight="1" x14ac:dyDescent="0.25">
      <c r="A59" s="170">
        <v>53</v>
      </c>
      <c r="B59" s="295" t="str">
        <f>IF('Frais de personnel'!$B58="","",'Frais de personnel'!$B58)</f>
        <v/>
      </c>
      <c r="C59" s="295" t="str">
        <f>IF('Frais de personnel'!$C58="","",'Frais de personnel'!$C58)</f>
        <v/>
      </c>
      <c r="D59" s="296" t="str">
        <f>IF('Frais de personnel'!$D58="","",'Frais de personnel'!$D58)</f>
        <v/>
      </c>
      <c r="E59" s="166" t="str">
        <f>IF('Frais de personnel'!$E58="","",'Frais de personnel'!$E58)</f>
        <v/>
      </c>
      <c r="F59" s="185" t="str">
        <f>IF('Frais de personnel'!$F58="","",'Frais de personnel'!$F58)</f>
        <v/>
      </c>
      <c r="G59" s="274" t="str">
        <f>IF('Frais de personnel'!$G58="","",'Frais de personnel'!$G58)</f>
        <v/>
      </c>
      <c r="H59" s="274" t="str">
        <f>IF('Frais de personnel'!$H58="","",'Frais de personnel'!$H58)</f>
        <v/>
      </c>
      <c r="I59" s="305" t="str">
        <f>IF('Frais de personnel'!$I58=0,"",'Frais de personnel'!$I58)</f>
        <v/>
      </c>
      <c r="J59" s="273"/>
      <c r="K59" s="121"/>
      <c r="L59" s="121"/>
      <c r="M59" s="186" t="str">
        <f t="shared" si="1"/>
        <v/>
      </c>
      <c r="N59" s="277" t="str">
        <f t="shared" si="2"/>
        <v/>
      </c>
      <c r="O59" s="280" t="str">
        <f t="shared" si="3"/>
        <v/>
      </c>
      <c r="P59" s="187" t="str">
        <f t="shared" si="4"/>
        <v/>
      </c>
      <c r="Q59" s="281" t="str">
        <f t="shared" si="5"/>
        <v/>
      </c>
      <c r="R59" s="284" t="str">
        <f t="shared" si="6"/>
        <v/>
      </c>
      <c r="S59" s="285"/>
    </row>
    <row r="60" spans="1:19" ht="20.100000000000001" customHeight="1" x14ac:dyDescent="0.25">
      <c r="A60" s="170">
        <v>54</v>
      </c>
      <c r="B60" s="295" t="str">
        <f>IF('Frais de personnel'!$B59="","",'Frais de personnel'!$B59)</f>
        <v/>
      </c>
      <c r="C60" s="295" t="str">
        <f>IF('Frais de personnel'!$C59="","",'Frais de personnel'!$C59)</f>
        <v/>
      </c>
      <c r="D60" s="296" t="str">
        <f>IF('Frais de personnel'!$D59="","",'Frais de personnel'!$D59)</f>
        <v/>
      </c>
      <c r="E60" s="166" t="str">
        <f>IF('Frais de personnel'!$E59="","",'Frais de personnel'!$E59)</f>
        <v/>
      </c>
      <c r="F60" s="185" t="str">
        <f>IF('Frais de personnel'!$F59="","",'Frais de personnel'!$F59)</f>
        <v/>
      </c>
      <c r="G60" s="274" t="str">
        <f>IF('Frais de personnel'!$G59="","",'Frais de personnel'!$G59)</f>
        <v/>
      </c>
      <c r="H60" s="274" t="str">
        <f>IF('Frais de personnel'!$H59="","",'Frais de personnel'!$H59)</f>
        <v/>
      </c>
      <c r="I60" s="305" t="str">
        <f>IF('Frais de personnel'!$I59=0,"",'Frais de personnel'!$I59)</f>
        <v/>
      </c>
      <c r="J60" s="273"/>
      <c r="K60" s="121"/>
      <c r="L60" s="121"/>
      <c r="M60" s="186" t="str">
        <f t="shared" si="1"/>
        <v/>
      </c>
      <c r="N60" s="277" t="str">
        <f t="shared" si="2"/>
        <v/>
      </c>
      <c r="O60" s="280" t="str">
        <f t="shared" si="3"/>
        <v/>
      </c>
      <c r="P60" s="187" t="str">
        <f t="shared" si="4"/>
        <v/>
      </c>
      <c r="Q60" s="281" t="str">
        <f t="shared" si="5"/>
        <v/>
      </c>
      <c r="R60" s="284" t="str">
        <f t="shared" si="6"/>
        <v/>
      </c>
      <c r="S60" s="285"/>
    </row>
    <row r="61" spans="1:19" ht="20.100000000000001" customHeight="1" x14ac:dyDescent="0.25">
      <c r="A61" s="170">
        <v>55</v>
      </c>
      <c r="B61" s="295" t="str">
        <f>IF('Frais de personnel'!$B60="","",'Frais de personnel'!$B60)</f>
        <v/>
      </c>
      <c r="C61" s="295" t="str">
        <f>IF('Frais de personnel'!$C60="","",'Frais de personnel'!$C60)</f>
        <v/>
      </c>
      <c r="D61" s="296" t="str">
        <f>IF('Frais de personnel'!$D60="","",'Frais de personnel'!$D60)</f>
        <v/>
      </c>
      <c r="E61" s="166" t="str">
        <f>IF('Frais de personnel'!$E60="","",'Frais de personnel'!$E60)</f>
        <v/>
      </c>
      <c r="F61" s="185" t="str">
        <f>IF('Frais de personnel'!$F60="","",'Frais de personnel'!$F60)</f>
        <v/>
      </c>
      <c r="G61" s="274" t="str">
        <f>IF('Frais de personnel'!$G60="","",'Frais de personnel'!$G60)</f>
        <v/>
      </c>
      <c r="H61" s="274" t="str">
        <f>IF('Frais de personnel'!$H60="","",'Frais de personnel'!$H60)</f>
        <v/>
      </c>
      <c r="I61" s="305" t="str">
        <f>IF('Frais de personnel'!$I60=0,"",'Frais de personnel'!$I60)</f>
        <v/>
      </c>
      <c r="J61" s="273"/>
      <c r="K61" s="121"/>
      <c r="L61" s="121"/>
      <c r="M61" s="186" t="str">
        <f t="shared" si="1"/>
        <v/>
      </c>
      <c r="N61" s="277" t="str">
        <f t="shared" si="2"/>
        <v/>
      </c>
      <c r="O61" s="280" t="str">
        <f t="shared" si="3"/>
        <v/>
      </c>
      <c r="P61" s="187" t="str">
        <f t="shared" si="4"/>
        <v/>
      </c>
      <c r="Q61" s="281" t="str">
        <f t="shared" si="5"/>
        <v/>
      </c>
      <c r="R61" s="284" t="str">
        <f t="shared" si="6"/>
        <v/>
      </c>
      <c r="S61" s="285"/>
    </row>
    <row r="62" spans="1:19" ht="20.100000000000001" customHeight="1" x14ac:dyDescent="0.25">
      <c r="A62" s="170">
        <v>56</v>
      </c>
      <c r="B62" s="295" t="str">
        <f>IF('Frais de personnel'!$B61="","",'Frais de personnel'!$B61)</f>
        <v/>
      </c>
      <c r="C62" s="295" t="str">
        <f>IF('Frais de personnel'!$C61="","",'Frais de personnel'!$C61)</f>
        <v/>
      </c>
      <c r="D62" s="296" t="str">
        <f>IF('Frais de personnel'!$D61="","",'Frais de personnel'!$D61)</f>
        <v/>
      </c>
      <c r="E62" s="166" t="str">
        <f>IF('Frais de personnel'!$E61="","",'Frais de personnel'!$E61)</f>
        <v/>
      </c>
      <c r="F62" s="185" t="str">
        <f>IF('Frais de personnel'!$F61="","",'Frais de personnel'!$F61)</f>
        <v/>
      </c>
      <c r="G62" s="274" t="str">
        <f>IF('Frais de personnel'!$G61="","",'Frais de personnel'!$G61)</f>
        <v/>
      </c>
      <c r="H62" s="274" t="str">
        <f>IF('Frais de personnel'!$H61="","",'Frais de personnel'!$H61)</f>
        <v/>
      </c>
      <c r="I62" s="305" t="str">
        <f>IF('Frais de personnel'!$I61=0,"",'Frais de personnel'!$I61)</f>
        <v/>
      </c>
      <c r="J62" s="273"/>
      <c r="K62" s="121"/>
      <c r="L62" s="121"/>
      <c r="M62" s="186" t="str">
        <f t="shared" si="1"/>
        <v/>
      </c>
      <c r="N62" s="277" t="str">
        <f t="shared" si="2"/>
        <v/>
      </c>
      <c r="O62" s="280" t="str">
        <f t="shared" si="3"/>
        <v/>
      </c>
      <c r="P62" s="187" t="str">
        <f t="shared" si="4"/>
        <v/>
      </c>
      <c r="Q62" s="281" t="str">
        <f t="shared" si="5"/>
        <v/>
      </c>
      <c r="R62" s="284" t="str">
        <f t="shared" si="6"/>
        <v/>
      </c>
      <c r="S62" s="285"/>
    </row>
    <row r="63" spans="1:19" ht="20.100000000000001" customHeight="1" x14ac:dyDescent="0.25">
      <c r="A63" s="170">
        <v>57</v>
      </c>
      <c r="B63" s="295" t="str">
        <f>IF('Frais de personnel'!$B62="","",'Frais de personnel'!$B62)</f>
        <v/>
      </c>
      <c r="C63" s="295" t="str">
        <f>IF('Frais de personnel'!$C62="","",'Frais de personnel'!$C62)</f>
        <v/>
      </c>
      <c r="D63" s="296" t="str">
        <f>IF('Frais de personnel'!$D62="","",'Frais de personnel'!$D62)</f>
        <v/>
      </c>
      <c r="E63" s="166" t="str">
        <f>IF('Frais de personnel'!$E62="","",'Frais de personnel'!$E62)</f>
        <v/>
      </c>
      <c r="F63" s="185" t="str">
        <f>IF('Frais de personnel'!$F62="","",'Frais de personnel'!$F62)</f>
        <v/>
      </c>
      <c r="G63" s="274" t="str">
        <f>IF('Frais de personnel'!$G62="","",'Frais de personnel'!$G62)</f>
        <v/>
      </c>
      <c r="H63" s="274" t="str">
        <f>IF('Frais de personnel'!$H62="","",'Frais de personnel'!$H62)</f>
        <v/>
      </c>
      <c r="I63" s="305" t="str">
        <f>IF('Frais de personnel'!$I62=0,"",'Frais de personnel'!$I62)</f>
        <v/>
      </c>
      <c r="J63" s="273"/>
      <c r="K63" s="121"/>
      <c r="L63" s="121"/>
      <c r="M63" s="186" t="str">
        <f t="shared" si="1"/>
        <v/>
      </c>
      <c r="N63" s="277" t="str">
        <f t="shared" si="2"/>
        <v/>
      </c>
      <c r="O63" s="280" t="str">
        <f t="shared" si="3"/>
        <v/>
      </c>
      <c r="P63" s="187" t="str">
        <f t="shared" si="4"/>
        <v/>
      </c>
      <c r="Q63" s="281" t="str">
        <f t="shared" si="5"/>
        <v/>
      </c>
      <c r="R63" s="284" t="str">
        <f t="shared" si="6"/>
        <v/>
      </c>
      <c r="S63" s="285"/>
    </row>
    <row r="64" spans="1:19" ht="20.100000000000001" customHeight="1" x14ac:dyDescent="0.25">
      <c r="A64" s="170">
        <v>58</v>
      </c>
      <c r="B64" s="295" t="str">
        <f>IF('Frais de personnel'!$B63="","",'Frais de personnel'!$B63)</f>
        <v/>
      </c>
      <c r="C64" s="295" t="str">
        <f>IF('Frais de personnel'!$C63="","",'Frais de personnel'!$C63)</f>
        <v/>
      </c>
      <c r="D64" s="296" t="str">
        <f>IF('Frais de personnel'!$D63="","",'Frais de personnel'!$D63)</f>
        <v/>
      </c>
      <c r="E64" s="166" t="str">
        <f>IF('Frais de personnel'!$E63="","",'Frais de personnel'!$E63)</f>
        <v/>
      </c>
      <c r="F64" s="185" t="str">
        <f>IF('Frais de personnel'!$F63="","",'Frais de personnel'!$F63)</f>
        <v/>
      </c>
      <c r="G64" s="274" t="str">
        <f>IF('Frais de personnel'!$G63="","",'Frais de personnel'!$G63)</f>
        <v/>
      </c>
      <c r="H64" s="274" t="str">
        <f>IF('Frais de personnel'!$H63="","",'Frais de personnel'!$H63)</f>
        <v/>
      </c>
      <c r="I64" s="305" t="str">
        <f>IF('Frais de personnel'!$I63=0,"",'Frais de personnel'!$I63)</f>
        <v/>
      </c>
      <c r="J64" s="273"/>
      <c r="K64" s="121"/>
      <c r="L64" s="121"/>
      <c r="M64" s="186" t="str">
        <f t="shared" si="1"/>
        <v/>
      </c>
      <c r="N64" s="277" t="str">
        <f t="shared" si="2"/>
        <v/>
      </c>
      <c r="O64" s="280" t="str">
        <f t="shared" si="3"/>
        <v/>
      </c>
      <c r="P64" s="187" t="str">
        <f t="shared" si="4"/>
        <v/>
      </c>
      <c r="Q64" s="281" t="str">
        <f t="shared" si="5"/>
        <v/>
      </c>
      <c r="R64" s="284" t="str">
        <f t="shared" si="6"/>
        <v/>
      </c>
      <c r="S64" s="285"/>
    </row>
    <row r="65" spans="1:19" ht="20.100000000000001" customHeight="1" x14ac:dyDescent="0.25">
      <c r="A65" s="170">
        <v>59</v>
      </c>
      <c r="B65" s="295" t="str">
        <f>IF('Frais de personnel'!$B64="","",'Frais de personnel'!$B64)</f>
        <v/>
      </c>
      <c r="C65" s="295" t="str">
        <f>IF('Frais de personnel'!$C64="","",'Frais de personnel'!$C64)</f>
        <v/>
      </c>
      <c r="D65" s="296" t="str">
        <f>IF('Frais de personnel'!$D64="","",'Frais de personnel'!$D64)</f>
        <v/>
      </c>
      <c r="E65" s="166" t="str">
        <f>IF('Frais de personnel'!$E64="","",'Frais de personnel'!$E64)</f>
        <v/>
      </c>
      <c r="F65" s="185" t="str">
        <f>IF('Frais de personnel'!$F64="","",'Frais de personnel'!$F64)</f>
        <v/>
      </c>
      <c r="G65" s="274" t="str">
        <f>IF('Frais de personnel'!$G64="","",'Frais de personnel'!$G64)</f>
        <v/>
      </c>
      <c r="H65" s="274" t="str">
        <f>IF('Frais de personnel'!$H64="","",'Frais de personnel'!$H64)</f>
        <v/>
      </c>
      <c r="I65" s="305" t="str">
        <f>IF('Frais de personnel'!$I64=0,"",'Frais de personnel'!$I64)</f>
        <v/>
      </c>
      <c r="J65" s="273"/>
      <c r="K65" s="121"/>
      <c r="L65" s="121"/>
      <c r="M65" s="186" t="str">
        <f t="shared" si="1"/>
        <v/>
      </c>
      <c r="N65" s="277" t="str">
        <f t="shared" si="2"/>
        <v/>
      </c>
      <c r="O65" s="280" t="str">
        <f t="shared" si="3"/>
        <v/>
      </c>
      <c r="P65" s="187" t="str">
        <f t="shared" si="4"/>
        <v/>
      </c>
      <c r="Q65" s="281" t="str">
        <f t="shared" si="5"/>
        <v/>
      </c>
      <c r="R65" s="284" t="str">
        <f t="shared" si="6"/>
        <v/>
      </c>
      <c r="S65" s="285"/>
    </row>
    <row r="66" spans="1:19" ht="20.100000000000001" customHeight="1" x14ac:dyDescent="0.25">
      <c r="A66" s="170">
        <v>60</v>
      </c>
      <c r="B66" s="295" t="str">
        <f>IF('Frais de personnel'!$B65="","",'Frais de personnel'!$B65)</f>
        <v/>
      </c>
      <c r="C66" s="295" t="str">
        <f>IF('Frais de personnel'!$C65="","",'Frais de personnel'!$C65)</f>
        <v/>
      </c>
      <c r="D66" s="296" t="str">
        <f>IF('Frais de personnel'!$D65="","",'Frais de personnel'!$D65)</f>
        <v/>
      </c>
      <c r="E66" s="166" t="str">
        <f>IF('Frais de personnel'!$E65="","",'Frais de personnel'!$E65)</f>
        <v/>
      </c>
      <c r="F66" s="185" t="str">
        <f>IF('Frais de personnel'!$F65="","",'Frais de personnel'!$F65)</f>
        <v/>
      </c>
      <c r="G66" s="274" t="str">
        <f>IF('Frais de personnel'!$G65="","",'Frais de personnel'!$G65)</f>
        <v/>
      </c>
      <c r="H66" s="274" t="str">
        <f>IF('Frais de personnel'!$H65="","",'Frais de personnel'!$H65)</f>
        <v/>
      </c>
      <c r="I66" s="305" t="str">
        <f>IF('Frais de personnel'!$I65=0,"",'Frais de personnel'!$I65)</f>
        <v/>
      </c>
      <c r="J66" s="273"/>
      <c r="K66" s="121"/>
      <c r="L66" s="121"/>
      <c r="M66" s="186" t="str">
        <f t="shared" si="1"/>
        <v/>
      </c>
      <c r="N66" s="277" t="str">
        <f t="shared" si="2"/>
        <v/>
      </c>
      <c r="O66" s="280" t="str">
        <f t="shared" si="3"/>
        <v/>
      </c>
      <c r="P66" s="187" t="str">
        <f t="shared" si="4"/>
        <v/>
      </c>
      <c r="Q66" s="281" t="str">
        <f t="shared" si="5"/>
        <v/>
      </c>
      <c r="R66" s="284" t="str">
        <f t="shared" si="6"/>
        <v/>
      </c>
      <c r="S66" s="285"/>
    </row>
    <row r="67" spans="1:19" ht="20.100000000000001" customHeight="1" x14ac:dyDescent="0.25">
      <c r="A67" s="170">
        <v>61</v>
      </c>
      <c r="B67" s="295" t="str">
        <f>IF('Frais de personnel'!$B66="","",'Frais de personnel'!$B66)</f>
        <v/>
      </c>
      <c r="C67" s="295" t="str">
        <f>IF('Frais de personnel'!$C66="","",'Frais de personnel'!$C66)</f>
        <v/>
      </c>
      <c r="D67" s="296" t="str">
        <f>IF('Frais de personnel'!$D66="","",'Frais de personnel'!$D66)</f>
        <v/>
      </c>
      <c r="E67" s="166" t="str">
        <f>IF('Frais de personnel'!$E66="","",'Frais de personnel'!$E66)</f>
        <v/>
      </c>
      <c r="F67" s="185" t="str">
        <f>IF('Frais de personnel'!$F66="","",'Frais de personnel'!$F66)</f>
        <v/>
      </c>
      <c r="G67" s="274" t="str">
        <f>IF('Frais de personnel'!$G66="","",'Frais de personnel'!$G66)</f>
        <v/>
      </c>
      <c r="H67" s="274" t="str">
        <f>IF('Frais de personnel'!$H66="","",'Frais de personnel'!$H66)</f>
        <v/>
      </c>
      <c r="I67" s="305" t="str">
        <f>IF('Frais de personnel'!$I66=0,"",'Frais de personnel'!$I66)</f>
        <v/>
      </c>
      <c r="J67" s="273"/>
      <c r="K67" s="121"/>
      <c r="L67" s="121"/>
      <c r="M67" s="186" t="str">
        <f t="shared" si="1"/>
        <v/>
      </c>
      <c r="N67" s="277" t="str">
        <f t="shared" si="2"/>
        <v/>
      </c>
      <c r="O67" s="280" t="str">
        <f t="shared" si="3"/>
        <v/>
      </c>
      <c r="P67" s="187" t="str">
        <f t="shared" si="4"/>
        <v/>
      </c>
      <c r="Q67" s="281" t="str">
        <f t="shared" si="5"/>
        <v/>
      </c>
      <c r="R67" s="284" t="str">
        <f t="shared" si="6"/>
        <v/>
      </c>
      <c r="S67" s="285"/>
    </row>
    <row r="68" spans="1:19" ht="20.100000000000001" customHeight="1" x14ac:dyDescent="0.25">
      <c r="A68" s="170">
        <v>62</v>
      </c>
      <c r="B68" s="295" t="str">
        <f>IF('Frais de personnel'!$B67="","",'Frais de personnel'!$B67)</f>
        <v/>
      </c>
      <c r="C68" s="295" t="str">
        <f>IF('Frais de personnel'!$C67="","",'Frais de personnel'!$C67)</f>
        <v/>
      </c>
      <c r="D68" s="296" t="str">
        <f>IF('Frais de personnel'!$D67="","",'Frais de personnel'!$D67)</f>
        <v/>
      </c>
      <c r="E68" s="166" t="str">
        <f>IF('Frais de personnel'!$E67="","",'Frais de personnel'!$E67)</f>
        <v/>
      </c>
      <c r="F68" s="185" t="str">
        <f>IF('Frais de personnel'!$F67="","",'Frais de personnel'!$F67)</f>
        <v/>
      </c>
      <c r="G68" s="274" t="str">
        <f>IF('Frais de personnel'!$G67="","",'Frais de personnel'!$G67)</f>
        <v/>
      </c>
      <c r="H68" s="274" t="str">
        <f>IF('Frais de personnel'!$H67="","",'Frais de personnel'!$H67)</f>
        <v/>
      </c>
      <c r="I68" s="305" t="str">
        <f>IF('Frais de personnel'!$I67=0,"",'Frais de personnel'!$I67)</f>
        <v/>
      </c>
      <c r="J68" s="273"/>
      <c r="K68" s="121"/>
      <c r="L68" s="121"/>
      <c r="M68" s="186" t="str">
        <f t="shared" si="1"/>
        <v/>
      </c>
      <c r="N68" s="277" t="str">
        <f t="shared" si="2"/>
        <v/>
      </c>
      <c r="O68" s="280" t="str">
        <f t="shared" si="3"/>
        <v/>
      </c>
      <c r="P68" s="187" t="str">
        <f t="shared" si="4"/>
        <v/>
      </c>
      <c r="Q68" s="281" t="str">
        <f t="shared" si="5"/>
        <v/>
      </c>
      <c r="R68" s="284" t="str">
        <f t="shared" si="6"/>
        <v/>
      </c>
      <c r="S68" s="285"/>
    </row>
    <row r="69" spans="1:19" ht="20.100000000000001" customHeight="1" x14ac:dyDescent="0.25">
      <c r="A69" s="170">
        <v>63</v>
      </c>
      <c r="B69" s="295" t="str">
        <f>IF('Frais de personnel'!$B68="","",'Frais de personnel'!$B68)</f>
        <v/>
      </c>
      <c r="C69" s="295" t="str">
        <f>IF('Frais de personnel'!$C68="","",'Frais de personnel'!$C68)</f>
        <v/>
      </c>
      <c r="D69" s="296" t="str">
        <f>IF('Frais de personnel'!$D68="","",'Frais de personnel'!$D68)</f>
        <v/>
      </c>
      <c r="E69" s="166" t="str">
        <f>IF('Frais de personnel'!$E68="","",'Frais de personnel'!$E68)</f>
        <v/>
      </c>
      <c r="F69" s="185" t="str">
        <f>IF('Frais de personnel'!$F68="","",'Frais de personnel'!$F68)</f>
        <v/>
      </c>
      <c r="G69" s="274" t="str">
        <f>IF('Frais de personnel'!$G68="","",'Frais de personnel'!$G68)</f>
        <v/>
      </c>
      <c r="H69" s="274" t="str">
        <f>IF('Frais de personnel'!$H68="","",'Frais de personnel'!$H68)</f>
        <v/>
      </c>
      <c r="I69" s="305" t="str">
        <f>IF('Frais de personnel'!$I68=0,"",'Frais de personnel'!$I68)</f>
        <v/>
      </c>
      <c r="J69" s="273"/>
      <c r="K69" s="121"/>
      <c r="L69" s="121"/>
      <c r="M69" s="186" t="str">
        <f t="shared" si="1"/>
        <v/>
      </c>
      <c r="N69" s="277" t="str">
        <f t="shared" si="2"/>
        <v/>
      </c>
      <c r="O69" s="280" t="str">
        <f t="shared" si="3"/>
        <v/>
      </c>
      <c r="P69" s="187" t="str">
        <f t="shared" si="4"/>
        <v/>
      </c>
      <c r="Q69" s="281" t="str">
        <f t="shared" si="5"/>
        <v/>
      </c>
      <c r="R69" s="284" t="str">
        <f t="shared" si="6"/>
        <v/>
      </c>
      <c r="S69" s="285"/>
    </row>
    <row r="70" spans="1:19" ht="20.100000000000001" customHeight="1" x14ac:dyDescent="0.25">
      <c r="A70" s="170">
        <v>64</v>
      </c>
      <c r="B70" s="295" t="str">
        <f>IF('Frais de personnel'!$B69="","",'Frais de personnel'!$B69)</f>
        <v/>
      </c>
      <c r="C70" s="295" t="str">
        <f>IF('Frais de personnel'!$C69="","",'Frais de personnel'!$C69)</f>
        <v/>
      </c>
      <c r="D70" s="296" t="str">
        <f>IF('Frais de personnel'!$D69="","",'Frais de personnel'!$D69)</f>
        <v/>
      </c>
      <c r="E70" s="166" t="str">
        <f>IF('Frais de personnel'!$E69="","",'Frais de personnel'!$E69)</f>
        <v/>
      </c>
      <c r="F70" s="185" t="str">
        <f>IF('Frais de personnel'!$F69="","",'Frais de personnel'!$F69)</f>
        <v/>
      </c>
      <c r="G70" s="274" t="str">
        <f>IF('Frais de personnel'!$G69="","",'Frais de personnel'!$G69)</f>
        <v/>
      </c>
      <c r="H70" s="274" t="str">
        <f>IF('Frais de personnel'!$H69="","",'Frais de personnel'!$H69)</f>
        <v/>
      </c>
      <c r="I70" s="305" t="str">
        <f>IF('Frais de personnel'!$I69=0,"",'Frais de personnel'!$I69)</f>
        <v/>
      </c>
      <c r="J70" s="273"/>
      <c r="K70" s="121"/>
      <c r="L70" s="121"/>
      <c r="M70" s="186" t="str">
        <f t="shared" si="1"/>
        <v/>
      </c>
      <c r="N70" s="277" t="str">
        <f t="shared" si="2"/>
        <v/>
      </c>
      <c r="O70" s="280" t="str">
        <f t="shared" si="3"/>
        <v/>
      </c>
      <c r="P70" s="187" t="str">
        <f t="shared" si="4"/>
        <v/>
      </c>
      <c r="Q70" s="281" t="str">
        <f t="shared" si="5"/>
        <v/>
      </c>
      <c r="R70" s="284" t="str">
        <f t="shared" si="6"/>
        <v/>
      </c>
      <c r="S70" s="285"/>
    </row>
    <row r="71" spans="1:19" ht="20.100000000000001" customHeight="1" x14ac:dyDescent="0.25">
      <c r="A71" s="170">
        <v>65</v>
      </c>
      <c r="B71" s="295" t="str">
        <f>IF('Frais de personnel'!$B70="","",'Frais de personnel'!$B70)</f>
        <v/>
      </c>
      <c r="C71" s="295" t="str">
        <f>IF('Frais de personnel'!$C70="","",'Frais de personnel'!$C70)</f>
        <v/>
      </c>
      <c r="D71" s="296" t="str">
        <f>IF('Frais de personnel'!$D70="","",'Frais de personnel'!$D70)</f>
        <v/>
      </c>
      <c r="E71" s="166" t="str">
        <f>IF('Frais de personnel'!$E70="","",'Frais de personnel'!$E70)</f>
        <v/>
      </c>
      <c r="F71" s="185" t="str">
        <f>IF('Frais de personnel'!$F70="","",'Frais de personnel'!$F70)</f>
        <v/>
      </c>
      <c r="G71" s="274" t="str">
        <f>IF('Frais de personnel'!$G70="","",'Frais de personnel'!$G70)</f>
        <v/>
      </c>
      <c r="H71" s="274" t="str">
        <f>IF('Frais de personnel'!$H70="","",'Frais de personnel'!$H70)</f>
        <v/>
      </c>
      <c r="I71" s="305" t="str">
        <f>IF('Frais de personnel'!$I70=0,"",'Frais de personnel'!$I70)</f>
        <v/>
      </c>
      <c r="J71" s="273"/>
      <c r="K71" s="121"/>
      <c r="L71" s="121"/>
      <c r="M71" s="186" t="str">
        <f t="shared" si="1"/>
        <v/>
      </c>
      <c r="N71" s="277" t="str">
        <f t="shared" si="2"/>
        <v/>
      </c>
      <c r="O71" s="280" t="str">
        <f t="shared" si="3"/>
        <v/>
      </c>
      <c r="P71" s="187" t="str">
        <f t="shared" si="4"/>
        <v/>
      </c>
      <c r="Q71" s="281" t="str">
        <f t="shared" si="5"/>
        <v/>
      </c>
      <c r="R71" s="284" t="str">
        <f t="shared" si="6"/>
        <v/>
      </c>
      <c r="S71" s="285"/>
    </row>
    <row r="72" spans="1:19" ht="20.100000000000001" customHeight="1" x14ac:dyDescent="0.25">
      <c r="A72" s="170">
        <v>66</v>
      </c>
      <c r="B72" s="295" t="str">
        <f>IF('Frais de personnel'!$B71="","",'Frais de personnel'!$B71)</f>
        <v/>
      </c>
      <c r="C72" s="295" t="str">
        <f>IF('Frais de personnel'!$C71="","",'Frais de personnel'!$C71)</f>
        <v/>
      </c>
      <c r="D72" s="296" t="str">
        <f>IF('Frais de personnel'!$D71="","",'Frais de personnel'!$D71)</f>
        <v/>
      </c>
      <c r="E72" s="166" t="str">
        <f>IF('Frais de personnel'!$E71="","",'Frais de personnel'!$E71)</f>
        <v/>
      </c>
      <c r="F72" s="185" t="str">
        <f>IF('Frais de personnel'!$F71="","",'Frais de personnel'!$F71)</f>
        <v/>
      </c>
      <c r="G72" s="274" t="str">
        <f>IF('Frais de personnel'!$G71="","",'Frais de personnel'!$G71)</f>
        <v/>
      </c>
      <c r="H72" s="274" t="str">
        <f>IF('Frais de personnel'!$H71="","",'Frais de personnel'!$H71)</f>
        <v/>
      </c>
      <c r="I72" s="305" t="str">
        <f>IF('Frais de personnel'!$I71=0,"",'Frais de personnel'!$I71)</f>
        <v/>
      </c>
      <c r="J72" s="273"/>
      <c r="K72" s="121"/>
      <c r="L72" s="121"/>
      <c r="M72" s="186" t="str">
        <f t="shared" ref="M72:M135" si="7">IF($E72="","",IF(OR(($J72=0),($K72=0)),0,$J72/$K72*$L72))</f>
        <v/>
      </c>
      <c r="N72" s="277" t="str">
        <f t="shared" ref="N72:N135" si="8">IF($I72="","",IF($M72&gt;$I72,"Le montant éligible ne peut etre supérieur au montant présenté",""))</f>
        <v/>
      </c>
      <c r="O72" s="280" t="str">
        <f t="shared" ref="O72:O135" si="9">IF(OR(M72=0, ISBLANK(M72)), "", M72)</f>
        <v/>
      </c>
      <c r="P72" s="187" t="str">
        <f t="shared" ref="P72:P135" si="10">IF(L72="","",IF(E72="Salaire_chercheur",MIN(140000/1607*L72,140000),IF(E72="Salaire_directeur",MIN(110000/1607*L72,110000),IF(E72="Salaire_ingénieur",MIN(80000/1607*L72,80000),IF(E72="Salaire_technicien",MIN(60000/1607*L72,60000),"")))))</f>
        <v/>
      </c>
      <c r="Q72" s="281" t="str">
        <f t="shared" ref="Q72:Q135" si="11">IF(MIN(O72,P72)=0,"",MIN(O72,P72))</f>
        <v/>
      </c>
      <c r="R72" s="284" t="str">
        <f t="shared" ref="R72:R135" si="12">IF($Q72 &gt; $O72, "Le montant éligible retenu ne peut pas être supérieur au montant raisonnable",IF($Q72 &gt; $P72, "Le montant éligible retenu ne peut pas être supérieur au montant du plafond", ""))</f>
        <v/>
      </c>
      <c r="S72" s="285"/>
    </row>
    <row r="73" spans="1:19" ht="20.100000000000001" customHeight="1" x14ac:dyDescent="0.25">
      <c r="A73" s="170">
        <v>67</v>
      </c>
      <c r="B73" s="295" t="str">
        <f>IF('Frais de personnel'!$B72="","",'Frais de personnel'!$B72)</f>
        <v/>
      </c>
      <c r="C73" s="295" t="str">
        <f>IF('Frais de personnel'!$C72="","",'Frais de personnel'!$C72)</f>
        <v/>
      </c>
      <c r="D73" s="296" t="str">
        <f>IF('Frais de personnel'!$D72="","",'Frais de personnel'!$D72)</f>
        <v/>
      </c>
      <c r="E73" s="166" t="str">
        <f>IF('Frais de personnel'!$E72="","",'Frais de personnel'!$E72)</f>
        <v/>
      </c>
      <c r="F73" s="185" t="str">
        <f>IF('Frais de personnel'!$F72="","",'Frais de personnel'!$F72)</f>
        <v/>
      </c>
      <c r="G73" s="274" t="str">
        <f>IF('Frais de personnel'!$G72="","",'Frais de personnel'!$G72)</f>
        <v/>
      </c>
      <c r="H73" s="274" t="str">
        <f>IF('Frais de personnel'!$H72="","",'Frais de personnel'!$H72)</f>
        <v/>
      </c>
      <c r="I73" s="305" t="str">
        <f>IF('Frais de personnel'!$I72=0,"",'Frais de personnel'!$I72)</f>
        <v/>
      </c>
      <c r="J73" s="273"/>
      <c r="K73" s="121"/>
      <c r="L73" s="121"/>
      <c r="M73" s="186" t="str">
        <f t="shared" si="7"/>
        <v/>
      </c>
      <c r="N73" s="277" t="str">
        <f t="shared" si="8"/>
        <v/>
      </c>
      <c r="O73" s="280" t="str">
        <f t="shared" si="9"/>
        <v/>
      </c>
      <c r="P73" s="187" t="str">
        <f t="shared" si="10"/>
        <v/>
      </c>
      <c r="Q73" s="281" t="str">
        <f t="shared" si="11"/>
        <v/>
      </c>
      <c r="R73" s="284" t="str">
        <f t="shared" si="12"/>
        <v/>
      </c>
      <c r="S73" s="285"/>
    </row>
    <row r="74" spans="1:19" ht="20.100000000000001" customHeight="1" x14ac:dyDescent="0.25">
      <c r="A74" s="170">
        <v>68</v>
      </c>
      <c r="B74" s="295" t="str">
        <f>IF('Frais de personnel'!$B73="","",'Frais de personnel'!$B73)</f>
        <v/>
      </c>
      <c r="C74" s="295" t="str">
        <f>IF('Frais de personnel'!$C73="","",'Frais de personnel'!$C73)</f>
        <v/>
      </c>
      <c r="D74" s="296" t="str">
        <f>IF('Frais de personnel'!$D73="","",'Frais de personnel'!$D73)</f>
        <v/>
      </c>
      <c r="E74" s="166" t="str">
        <f>IF('Frais de personnel'!$E73="","",'Frais de personnel'!$E73)</f>
        <v/>
      </c>
      <c r="F74" s="185" t="str">
        <f>IF('Frais de personnel'!$F73="","",'Frais de personnel'!$F73)</f>
        <v/>
      </c>
      <c r="G74" s="274" t="str">
        <f>IF('Frais de personnel'!$G73="","",'Frais de personnel'!$G73)</f>
        <v/>
      </c>
      <c r="H74" s="274" t="str">
        <f>IF('Frais de personnel'!$H73="","",'Frais de personnel'!$H73)</f>
        <v/>
      </c>
      <c r="I74" s="305" t="str">
        <f>IF('Frais de personnel'!$I73=0,"",'Frais de personnel'!$I73)</f>
        <v/>
      </c>
      <c r="J74" s="273"/>
      <c r="K74" s="121"/>
      <c r="L74" s="121"/>
      <c r="M74" s="186" t="str">
        <f t="shared" si="7"/>
        <v/>
      </c>
      <c r="N74" s="277" t="str">
        <f t="shared" si="8"/>
        <v/>
      </c>
      <c r="O74" s="280" t="str">
        <f t="shared" si="9"/>
        <v/>
      </c>
      <c r="P74" s="187" t="str">
        <f t="shared" si="10"/>
        <v/>
      </c>
      <c r="Q74" s="281" t="str">
        <f t="shared" si="11"/>
        <v/>
      </c>
      <c r="R74" s="284" t="str">
        <f t="shared" si="12"/>
        <v/>
      </c>
      <c r="S74" s="285"/>
    </row>
    <row r="75" spans="1:19" ht="20.100000000000001" customHeight="1" x14ac:dyDescent="0.25">
      <c r="A75" s="170">
        <v>69</v>
      </c>
      <c r="B75" s="295" t="str">
        <f>IF('Frais de personnel'!$B74="","",'Frais de personnel'!$B74)</f>
        <v/>
      </c>
      <c r="C75" s="295" t="str">
        <f>IF('Frais de personnel'!$C74="","",'Frais de personnel'!$C74)</f>
        <v/>
      </c>
      <c r="D75" s="296" t="str">
        <f>IF('Frais de personnel'!$D74="","",'Frais de personnel'!$D74)</f>
        <v/>
      </c>
      <c r="E75" s="166" t="str">
        <f>IF('Frais de personnel'!$E74="","",'Frais de personnel'!$E74)</f>
        <v/>
      </c>
      <c r="F75" s="185" t="str">
        <f>IF('Frais de personnel'!$F74="","",'Frais de personnel'!$F74)</f>
        <v/>
      </c>
      <c r="G75" s="274" t="str">
        <f>IF('Frais de personnel'!$G74="","",'Frais de personnel'!$G74)</f>
        <v/>
      </c>
      <c r="H75" s="274" t="str">
        <f>IF('Frais de personnel'!$H74="","",'Frais de personnel'!$H74)</f>
        <v/>
      </c>
      <c r="I75" s="305" t="str">
        <f>IF('Frais de personnel'!$I74=0,"",'Frais de personnel'!$I74)</f>
        <v/>
      </c>
      <c r="J75" s="273"/>
      <c r="K75" s="121"/>
      <c r="L75" s="121"/>
      <c r="M75" s="186" t="str">
        <f t="shared" si="7"/>
        <v/>
      </c>
      <c r="N75" s="277" t="str">
        <f t="shared" si="8"/>
        <v/>
      </c>
      <c r="O75" s="280" t="str">
        <f t="shared" si="9"/>
        <v/>
      </c>
      <c r="P75" s="187" t="str">
        <f t="shared" si="10"/>
        <v/>
      </c>
      <c r="Q75" s="281" t="str">
        <f t="shared" si="11"/>
        <v/>
      </c>
      <c r="R75" s="284" t="str">
        <f t="shared" si="12"/>
        <v/>
      </c>
      <c r="S75" s="285"/>
    </row>
    <row r="76" spans="1:19" ht="20.100000000000001" customHeight="1" x14ac:dyDescent="0.25">
      <c r="A76" s="170">
        <v>70</v>
      </c>
      <c r="B76" s="295" t="str">
        <f>IF('Frais de personnel'!$B75="","",'Frais de personnel'!$B75)</f>
        <v/>
      </c>
      <c r="C76" s="295" t="str">
        <f>IF('Frais de personnel'!$C75="","",'Frais de personnel'!$C75)</f>
        <v/>
      </c>
      <c r="D76" s="296" t="str">
        <f>IF('Frais de personnel'!$D75="","",'Frais de personnel'!$D75)</f>
        <v/>
      </c>
      <c r="E76" s="166" t="str">
        <f>IF('Frais de personnel'!$E75="","",'Frais de personnel'!$E75)</f>
        <v/>
      </c>
      <c r="F76" s="185" t="str">
        <f>IF('Frais de personnel'!$F75="","",'Frais de personnel'!$F75)</f>
        <v/>
      </c>
      <c r="G76" s="274" t="str">
        <f>IF('Frais de personnel'!$G75="","",'Frais de personnel'!$G75)</f>
        <v/>
      </c>
      <c r="H76" s="274" t="str">
        <f>IF('Frais de personnel'!$H75="","",'Frais de personnel'!$H75)</f>
        <v/>
      </c>
      <c r="I76" s="305" t="str">
        <f>IF('Frais de personnel'!$I75=0,"",'Frais de personnel'!$I75)</f>
        <v/>
      </c>
      <c r="J76" s="273"/>
      <c r="K76" s="121"/>
      <c r="L76" s="121"/>
      <c r="M76" s="186" t="str">
        <f t="shared" si="7"/>
        <v/>
      </c>
      <c r="N76" s="277" t="str">
        <f t="shared" si="8"/>
        <v/>
      </c>
      <c r="O76" s="280" t="str">
        <f t="shared" si="9"/>
        <v/>
      </c>
      <c r="P76" s="187" t="str">
        <f t="shared" si="10"/>
        <v/>
      </c>
      <c r="Q76" s="281" t="str">
        <f t="shared" si="11"/>
        <v/>
      </c>
      <c r="R76" s="284" t="str">
        <f t="shared" si="12"/>
        <v/>
      </c>
      <c r="S76" s="285"/>
    </row>
    <row r="77" spans="1:19" ht="20.100000000000001" customHeight="1" x14ac:dyDescent="0.25">
      <c r="A77" s="170">
        <v>71</v>
      </c>
      <c r="B77" s="295" t="str">
        <f>IF('Frais de personnel'!$B76="","",'Frais de personnel'!$B76)</f>
        <v/>
      </c>
      <c r="C77" s="295" t="str">
        <f>IF('Frais de personnel'!$C76="","",'Frais de personnel'!$C76)</f>
        <v/>
      </c>
      <c r="D77" s="296" t="str">
        <f>IF('Frais de personnel'!$D76="","",'Frais de personnel'!$D76)</f>
        <v/>
      </c>
      <c r="E77" s="166" t="str">
        <f>IF('Frais de personnel'!$E76="","",'Frais de personnel'!$E76)</f>
        <v/>
      </c>
      <c r="F77" s="185" t="str">
        <f>IF('Frais de personnel'!$F76="","",'Frais de personnel'!$F76)</f>
        <v/>
      </c>
      <c r="G77" s="274" t="str">
        <f>IF('Frais de personnel'!$G76="","",'Frais de personnel'!$G76)</f>
        <v/>
      </c>
      <c r="H77" s="274" t="str">
        <f>IF('Frais de personnel'!$H76="","",'Frais de personnel'!$H76)</f>
        <v/>
      </c>
      <c r="I77" s="305" t="str">
        <f>IF('Frais de personnel'!$I76=0,"",'Frais de personnel'!$I76)</f>
        <v/>
      </c>
      <c r="J77" s="273"/>
      <c r="K77" s="121"/>
      <c r="L77" s="121"/>
      <c r="M77" s="186" t="str">
        <f t="shared" si="7"/>
        <v/>
      </c>
      <c r="N77" s="277" t="str">
        <f t="shared" si="8"/>
        <v/>
      </c>
      <c r="O77" s="280" t="str">
        <f t="shared" si="9"/>
        <v/>
      </c>
      <c r="P77" s="187" t="str">
        <f t="shared" si="10"/>
        <v/>
      </c>
      <c r="Q77" s="281" t="str">
        <f t="shared" si="11"/>
        <v/>
      </c>
      <c r="R77" s="284" t="str">
        <f t="shared" si="12"/>
        <v/>
      </c>
      <c r="S77" s="285"/>
    </row>
    <row r="78" spans="1:19" ht="20.100000000000001" customHeight="1" x14ac:dyDescent="0.25">
      <c r="A78" s="170">
        <v>72</v>
      </c>
      <c r="B78" s="295" t="str">
        <f>IF('Frais de personnel'!$B77="","",'Frais de personnel'!$B77)</f>
        <v/>
      </c>
      <c r="C78" s="295" t="str">
        <f>IF('Frais de personnel'!$C77="","",'Frais de personnel'!$C77)</f>
        <v/>
      </c>
      <c r="D78" s="296" t="str">
        <f>IF('Frais de personnel'!$D77="","",'Frais de personnel'!$D77)</f>
        <v/>
      </c>
      <c r="E78" s="166" t="str">
        <f>IF('Frais de personnel'!$E77="","",'Frais de personnel'!$E77)</f>
        <v/>
      </c>
      <c r="F78" s="185" t="str">
        <f>IF('Frais de personnel'!$F77="","",'Frais de personnel'!$F77)</f>
        <v/>
      </c>
      <c r="G78" s="274" t="str">
        <f>IF('Frais de personnel'!$G77="","",'Frais de personnel'!$G77)</f>
        <v/>
      </c>
      <c r="H78" s="274" t="str">
        <f>IF('Frais de personnel'!$H77="","",'Frais de personnel'!$H77)</f>
        <v/>
      </c>
      <c r="I78" s="305" t="str">
        <f>IF('Frais de personnel'!$I77=0,"",'Frais de personnel'!$I77)</f>
        <v/>
      </c>
      <c r="J78" s="273"/>
      <c r="K78" s="121"/>
      <c r="L78" s="121"/>
      <c r="M78" s="186" t="str">
        <f t="shared" si="7"/>
        <v/>
      </c>
      <c r="N78" s="277" t="str">
        <f t="shared" si="8"/>
        <v/>
      </c>
      <c r="O78" s="280" t="str">
        <f t="shared" si="9"/>
        <v/>
      </c>
      <c r="P78" s="187" t="str">
        <f t="shared" si="10"/>
        <v/>
      </c>
      <c r="Q78" s="281" t="str">
        <f t="shared" si="11"/>
        <v/>
      </c>
      <c r="R78" s="284" t="str">
        <f t="shared" si="12"/>
        <v/>
      </c>
      <c r="S78" s="285"/>
    </row>
    <row r="79" spans="1:19" ht="20.100000000000001" customHeight="1" x14ac:dyDescent="0.25">
      <c r="A79" s="170">
        <v>73</v>
      </c>
      <c r="B79" s="295" t="str">
        <f>IF('Frais de personnel'!$B78="","",'Frais de personnel'!$B78)</f>
        <v/>
      </c>
      <c r="C79" s="295" t="str">
        <f>IF('Frais de personnel'!$C78="","",'Frais de personnel'!$C78)</f>
        <v/>
      </c>
      <c r="D79" s="296" t="str">
        <f>IF('Frais de personnel'!$D78="","",'Frais de personnel'!$D78)</f>
        <v/>
      </c>
      <c r="E79" s="166" t="str">
        <f>IF('Frais de personnel'!$E78="","",'Frais de personnel'!$E78)</f>
        <v/>
      </c>
      <c r="F79" s="185" t="str">
        <f>IF('Frais de personnel'!$F78="","",'Frais de personnel'!$F78)</f>
        <v/>
      </c>
      <c r="G79" s="274" t="str">
        <f>IF('Frais de personnel'!$G78="","",'Frais de personnel'!$G78)</f>
        <v/>
      </c>
      <c r="H79" s="274" t="str">
        <f>IF('Frais de personnel'!$H78="","",'Frais de personnel'!$H78)</f>
        <v/>
      </c>
      <c r="I79" s="305" t="str">
        <f>IF('Frais de personnel'!$I78=0,"",'Frais de personnel'!$I78)</f>
        <v/>
      </c>
      <c r="J79" s="273"/>
      <c r="K79" s="121"/>
      <c r="L79" s="121"/>
      <c r="M79" s="186" t="str">
        <f t="shared" si="7"/>
        <v/>
      </c>
      <c r="N79" s="277" t="str">
        <f t="shared" si="8"/>
        <v/>
      </c>
      <c r="O79" s="280" t="str">
        <f t="shared" si="9"/>
        <v/>
      </c>
      <c r="P79" s="187" t="str">
        <f t="shared" si="10"/>
        <v/>
      </c>
      <c r="Q79" s="281" t="str">
        <f t="shared" si="11"/>
        <v/>
      </c>
      <c r="R79" s="284" t="str">
        <f t="shared" si="12"/>
        <v/>
      </c>
      <c r="S79" s="285"/>
    </row>
    <row r="80" spans="1:19" ht="20.100000000000001" customHeight="1" x14ac:dyDescent="0.25">
      <c r="A80" s="170">
        <v>74</v>
      </c>
      <c r="B80" s="295" t="str">
        <f>IF('Frais de personnel'!$B79="","",'Frais de personnel'!$B79)</f>
        <v/>
      </c>
      <c r="C80" s="295" t="str">
        <f>IF('Frais de personnel'!$C79="","",'Frais de personnel'!$C79)</f>
        <v/>
      </c>
      <c r="D80" s="296" t="str">
        <f>IF('Frais de personnel'!$D79="","",'Frais de personnel'!$D79)</f>
        <v/>
      </c>
      <c r="E80" s="166" t="str">
        <f>IF('Frais de personnel'!$E79="","",'Frais de personnel'!$E79)</f>
        <v/>
      </c>
      <c r="F80" s="185" t="str">
        <f>IF('Frais de personnel'!$F79="","",'Frais de personnel'!$F79)</f>
        <v/>
      </c>
      <c r="G80" s="274" t="str">
        <f>IF('Frais de personnel'!$G79="","",'Frais de personnel'!$G79)</f>
        <v/>
      </c>
      <c r="H80" s="274" t="str">
        <f>IF('Frais de personnel'!$H79="","",'Frais de personnel'!$H79)</f>
        <v/>
      </c>
      <c r="I80" s="305" t="str">
        <f>IF('Frais de personnel'!$I79=0,"",'Frais de personnel'!$I79)</f>
        <v/>
      </c>
      <c r="J80" s="273"/>
      <c r="K80" s="121"/>
      <c r="L80" s="121"/>
      <c r="M80" s="186" t="str">
        <f t="shared" si="7"/>
        <v/>
      </c>
      <c r="N80" s="277" t="str">
        <f t="shared" si="8"/>
        <v/>
      </c>
      <c r="O80" s="280" t="str">
        <f t="shared" si="9"/>
        <v/>
      </c>
      <c r="P80" s="187" t="str">
        <f t="shared" si="10"/>
        <v/>
      </c>
      <c r="Q80" s="281" t="str">
        <f t="shared" si="11"/>
        <v/>
      </c>
      <c r="R80" s="284" t="str">
        <f t="shared" si="12"/>
        <v/>
      </c>
      <c r="S80" s="285"/>
    </row>
    <row r="81" spans="1:19" ht="20.100000000000001" customHeight="1" x14ac:dyDescent="0.25">
      <c r="A81" s="170">
        <v>75</v>
      </c>
      <c r="B81" s="295" t="str">
        <f>IF('Frais de personnel'!$B80="","",'Frais de personnel'!$B80)</f>
        <v/>
      </c>
      <c r="C81" s="295" t="str">
        <f>IF('Frais de personnel'!$C80="","",'Frais de personnel'!$C80)</f>
        <v/>
      </c>
      <c r="D81" s="296" t="str">
        <f>IF('Frais de personnel'!$D80="","",'Frais de personnel'!$D80)</f>
        <v/>
      </c>
      <c r="E81" s="166" t="str">
        <f>IF('Frais de personnel'!$E80="","",'Frais de personnel'!$E80)</f>
        <v/>
      </c>
      <c r="F81" s="185" t="str">
        <f>IF('Frais de personnel'!$F80="","",'Frais de personnel'!$F80)</f>
        <v/>
      </c>
      <c r="G81" s="274" t="str">
        <f>IF('Frais de personnel'!$G80="","",'Frais de personnel'!$G80)</f>
        <v/>
      </c>
      <c r="H81" s="274" t="str">
        <f>IF('Frais de personnel'!$H80="","",'Frais de personnel'!$H80)</f>
        <v/>
      </c>
      <c r="I81" s="305" t="str">
        <f>IF('Frais de personnel'!$I80=0,"",'Frais de personnel'!$I80)</f>
        <v/>
      </c>
      <c r="J81" s="273"/>
      <c r="K81" s="121"/>
      <c r="L81" s="121"/>
      <c r="M81" s="186" t="str">
        <f t="shared" si="7"/>
        <v/>
      </c>
      <c r="N81" s="277" t="str">
        <f t="shared" si="8"/>
        <v/>
      </c>
      <c r="O81" s="280" t="str">
        <f t="shared" si="9"/>
        <v/>
      </c>
      <c r="P81" s="187" t="str">
        <f t="shared" si="10"/>
        <v/>
      </c>
      <c r="Q81" s="281" t="str">
        <f t="shared" si="11"/>
        <v/>
      </c>
      <c r="R81" s="284" t="str">
        <f t="shared" si="12"/>
        <v/>
      </c>
      <c r="S81" s="285"/>
    </row>
    <row r="82" spans="1:19" ht="20.100000000000001" customHeight="1" x14ac:dyDescent="0.25">
      <c r="A82" s="170">
        <v>76</v>
      </c>
      <c r="B82" s="295" t="str">
        <f>IF('Frais de personnel'!$B81="","",'Frais de personnel'!$B81)</f>
        <v/>
      </c>
      <c r="C82" s="295" t="str">
        <f>IF('Frais de personnel'!$C81="","",'Frais de personnel'!$C81)</f>
        <v/>
      </c>
      <c r="D82" s="296" t="str">
        <f>IF('Frais de personnel'!$D81="","",'Frais de personnel'!$D81)</f>
        <v/>
      </c>
      <c r="E82" s="166" t="str">
        <f>IF('Frais de personnel'!$E81="","",'Frais de personnel'!$E81)</f>
        <v/>
      </c>
      <c r="F82" s="185" t="str">
        <f>IF('Frais de personnel'!$F81="","",'Frais de personnel'!$F81)</f>
        <v/>
      </c>
      <c r="G82" s="274" t="str">
        <f>IF('Frais de personnel'!$G81="","",'Frais de personnel'!$G81)</f>
        <v/>
      </c>
      <c r="H82" s="274" t="str">
        <f>IF('Frais de personnel'!$H81="","",'Frais de personnel'!$H81)</f>
        <v/>
      </c>
      <c r="I82" s="305" t="str">
        <f>IF('Frais de personnel'!$I81=0,"",'Frais de personnel'!$I81)</f>
        <v/>
      </c>
      <c r="J82" s="273"/>
      <c r="K82" s="121"/>
      <c r="L82" s="121"/>
      <c r="M82" s="186" t="str">
        <f t="shared" si="7"/>
        <v/>
      </c>
      <c r="N82" s="277" t="str">
        <f t="shared" si="8"/>
        <v/>
      </c>
      <c r="O82" s="280" t="str">
        <f t="shared" si="9"/>
        <v/>
      </c>
      <c r="P82" s="187" t="str">
        <f t="shared" si="10"/>
        <v/>
      </c>
      <c r="Q82" s="281" t="str">
        <f t="shared" si="11"/>
        <v/>
      </c>
      <c r="R82" s="284" t="str">
        <f t="shared" si="12"/>
        <v/>
      </c>
      <c r="S82" s="285"/>
    </row>
    <row r="83" spans="1:19" ht="20.100000000000001" customHeight="1" x14ac:dyDescent="0.25">
      <c r="A83" s="170">
        <v>77</v>
      </c>
      <c r="B83" s="295" t="str">
        <f>IF('Frais de personnel'!$B82="","",'Frais de personnel'!$B82)</f>
        <v/>
      </c>
      <c r="C83" s="295" t="str">
        <f>IF('Frais de personnel'!$C82="","",'Frais de personnel'!$C82)</f>
        <v/>
      </c>
      <c r="D83" s="296" t="str">
        <f>IF('Frais de personnel'!$D82="","",'Frais de personnel'!$D82)</f>
        <v/>
      </c>
      <c r="E83" s="166" t="str">
        <f>IF('Frais de personnel'!$E82="","",'Frais de personnel'!$E82)</f>
        <v/>
      </c>
      <c r="F83" s="185" t="str">
        <f>IF('Frais de personnel'!$F82="","",'Frais de personnel'!$F82)</f>
        <v/>
      </c>
      <c r="G83" s="274" t="str">
        <f>IF('Frais de personnel'!$G82="","",'Frais de personnel'!$G82)</f>
        <v/>
      </c>
      <c r="H83" s="274" t="str">
        <f>IF('Frais de personnel'!$H82="","",'Frais de personnel'!$H82)</f>
        <v/>
      </c>
      <c r="I83" s="305" t="str">
        <f>IF('Frais de personnel'!$I82=0,"",'Frais de personnel'!$I82)</f>
        <v/>
      </c>
      <c r="J83" s="273"/>
      <c r="K83" s="121"/>
      <c r="L83" s="121"/>
      <c r="M83" s="186" t="str">
        <f t="shared" si="7"/>
        <v/>
      </c>
      <c r="N83" s="277" t="str">
        <f t="shared" si="8"/>
        <v/>
      </c>
      <c r="O83" s="280" t="str">
        <f t="shared" si="9"/>
        <v/>
      </c>
      <c r="P83" s="187" t="str">
        <f t="shared" si="10"/>
        <v/>
      </c>
      <c r="Q83" s="281" t="str">
        <f t="shared" si="11"/>
        <v/>
      </c>
      <c r="R83" s="284" t="str">
        <f t="shared" si="12"/>
        <v/>
      </c>
      <c r="S83" s="285"/>
    </row>
    <row r="84" spans="1:19" ht="20.100000000000001" customHeight="1" x14ac:dyDescent="0.25">
      <c r="A84" s="170">
        <v>78</v>
      </c>
      <c r="B84" s="295" t="str">
        <f>IF('Frais de personnel'!$B83="","",'Frais de personnel'!$B83)</f>
        <v/>
      </c>
      <c r="C84" s="295" t="str">
        <f>IF('Frais de personnel'!$C83="","",'Frais de personnel'!$C83)</f>
        <v/>
      </c>
      <c r="D84" s="296" t="str">
        <f>IF('Frais de personnel'!$D83="","",'Frais de personnel'!$D83)</f>
        <v/>
      </c>
      <c r="E84" s="166" t="str">
        <f>IF('Frais de personnel'!$E83="","",'Frais de personnel'!$E83)</f>
        <v/>
      </c>
      <c r="F84" s="185" t="str">
        <f>IF('Frais de personnel'!$F83="","",'Frais de personnel'!$F83)</f>
        <v/>
      </c>
      <c r="G84" s="274" t="str">
        <f>IF('Frais de personnel'!$G83="","",'Frais de personnel'!$G83)</f>
        <v/>
      </c>
      <c r="H84" s="274" t="str">
        <f>IF('Frais de personnel'!$H83="","",'Frais de personnel'!$H83)</f>
        <v/>
      </c>
      <c r="I84" s="305" t="str">
        <f>IF('Frais de personnel'!$I83=0,"",'Frais de personnel'!$I83)</f>
        <v/>
      </c>
      <c r="J84" s="273"/>
      <c r="K84" s="121"/>
      <c r="L84" s="121"/>
      <c r="M84" s="186" t="str">
        <f t="shared" si="7"/>
        <v/>
      </c>
      <c r="N84" s="277" t="str">
        <f t="shared" si="8"/>
        <v/>
      </c>
      <c r="O84" s="280" t="str">
        <f t="shared" si="9"/>
        <v/>
      </c>
      <c r="P84" s="187" t="str">
        <f t="shared" si="10"/>
        <v/>
      </c>
      <c r="Q84" s="281" t="str">
        <f t="shared" si="11"/>
        <v/>
      </c>
      <c r="R84" s="284" t="str">
        <f t="shared" si="12"/>
        <v/>
      </c>
      <c r="S84" s="285"/>
    </row>
    <row r="85" spans="1:19" ht="20.100000000000001" customHeight="1" x14ac:dyDescent="0.25">
      <c r="A85" s="170">
        <v>79</v>
      </c>
      <c r="B85" s="295" t="str">
        <f>IF('Frais de personnel'!$B84="","",'Frais de personnel'!$B84)</f>
        <v/>
      </c>
      <c r="C85" s="295" t="str">
        <f>IF('Frais de personnel'!$C84="","",'Frais de personnel'!$C84)</f>
        <v/>
      </c>
      <c r="D85" s="296" t="str">
        <f>IF('Frais de personnel'!$D84="","",'Frais de personnel'!$D84)</f>
        <v/>
      </c>
      <c r="E85" s="166" t="str">
        <f>IF('Frais de personnel'!$E84="","",'Frais de personnel'!$E84)</f>
        <v/>
      </c>
      <c r="F85" s="185" t="str">
        <f>IF('Frais de personnel'!$F84="","",'Frais de personnel'!$F84)</f>
        <v/>
      </c>
      <c r="G85" s="274" t="str">
        <f>IF('Frais de personnel'!$G84="","",'Frais de personnel'!$G84)</f>
        <v/>
      </c>
      <c r="H85" s="274" t="str">
        <f>IF('Frais de personnel'!$H84="","",'Frais de personnel'!$H84)</f>
        <v/>
      </c>
      <c r="I85" s="305" t="str">
        <f>IF('Frais de personnel'!$I84=0,"",'Frais de personnel'!$I84)</f>
        <v/>
      </c>
      <c r="J85" s="273"/>
      <c r="K85" s="121"/>
      <c r="L85" s="121"/>
      <c r="M85" s="186" t="str">
        <f t="shared" si="7"/>
        <v/>
      </c>
      <c r="N85" s="277" t="str">
        <f t="shared" si="8"/>
        <v/>
      </c>
      <c r="O85" s="280" t="str">
        <f t="shared" si="9"/>
        <v/>
      </c>
      <c r="P85" s="187" t="str">
        <f t="shared" si="10"/>
        <v/>
      </c>
      <c r="Q85" s="281" t="str">
        <f t="shared" si="11"/>
        <v/>
      </c>
      <c r="R85" s="284" t="str">
        <f t="shared" si="12"/>
        <v/>
      </c>
      <c r="S85" s="285"/>
    </row>
    <row r="86" spans="1:19" ht="20.100000000000001" customHeight="1" x14ac:dyDescent="0.25">
      <c r="A86" s="170">
        <v>80</v>
      </c>
      <c r="B86" s="295" t="str">
        <f>IF('Frais de personnel'!$B85="","",'Frais de personnel'!$B85)</f>
        <v/>
      </c>
      <c r="C86" s="295" t="str">
        <f>IF('Frais de personnel'!$C85="","",'Frais de personnel'!$C85)</f>
        <v/>
      </c>
      <c r="D86" s="296" t="str">
        <f>IF('Frais de personnel'!$D85="","",'Frais de personnel'!$D85)</f>
        <v/>
      </c>
      <c r="E86" s="166" t="str">
        <f>IF('Frais de personnel'!$E85="","",'Frais de personnel'!$E85)</f>
        <v/>
      </c>
      <c r="F86" s="185" t="str">
        <f>IF('Frais de personnel'!$F85="","",'Frais de personnel'!$F85)</f>
        <v/>
      </c>
      <c r="G86" s="274" t="str">
        <f>IF('Frais de personnel'!$G85="","",'Frais de personnel'!$G85)</f>
        <v/>
      </c>
      <c r="H86" s="274" t="str">
        <f>IF('Frais de personnel'!$H85="","",'Frais de personnel'!$H85)</f>
        <v/>
      </c>
      <c r="I86" s="305" t="str">
        <f>IF('Frais de personnel'!$I85=0,"",'Frais de personnel'!$I85)</f>
        <v/>
      </c>
      <c r="J86" s="273"/>
      <c r="K86" s="121"/>
      <c r="L86" s="121"/>
      <c r="M86" s="186" t="str">
        <f t="shared" si="7"/>
        <v/>
      </c>
      <c r="N86" s="277" t="str">
        <f t="shared" si="8"/>
        <v/>
      </c>
      <c r="O86" s="280" t="str">
        <f t="shared" si="9"/>
        <v/>
      </c>
      <c r="P86" s="187" t="str">
        <f t="shared" si="10"/>
        <v/>
      </c>
      <c r="Q86" s="281" t="str">
        <f t="shared" si="11"/>
        <v/>
      </c>
      <c r="R86" s="284" t="str">
        <f t="shared" si="12"/>
        <v/>
      </c>
      <c r="S86" s="285"/>
    </row>
    <row r="87" spans="1:19" ht="20.100000000000001" customHeight="1" x14ac:dyDescent="0.25">
      <c r="A87" s="170">
        <v>81</v>
      </c>
      <c r="B87" s="295" t="str">
        <f>IF('Frais de personnel'!$B86="","",'Frais de personnel'!$B86)</f>
        <v/>
      </c>
      <c r="C87" s="295" t="str">
        <f>IF('Frais de personnel'!$C86="","",'Frais de personnel'!$C86)</f>
        <v/>
      </c>
      <c r="D87" s="296" t="str">
        <f>IF('Frais de personnel'!$D86="","",'Frais de personnel'!$D86)</f>
        <v/>
      </c>
      <c r="E87" s="166" t="str">
        <f>IF('Frais de personnel'!$E86="","",'Frais de personnel'!$E86)</f>
        <v/>
      </c>
      <c r="F87" s="185" t="str">
        <f>IF('Frais de personnel'!$F86="","",'Frais de personnel'!$F86)</f>
        <v/>
      </c>
      <c r="G87" s="274" t="str">
        <f>IF('Frais de personnel'!$G86="","",'Frais de personnel'!$G86)</f>
        <v/>
      </c>
      <c r="H87" s="274" t="str">
        <f>IF('Frais de personnel'!$H86="","",'Frais de personnel'!$H86)</f>
        <v/>
      </c>
      <c r="I87" s="305" t="str">
        <f>IF('Frais de personnel'!$I86=0,"",'Frais de personnel'!$I86)</f>
        <v/>
      </c>
      <c r="J87" s="273"/>
      <c r="K87" s="121"/>
      <c r="L87" s="121"/>
      <c r="M87" s="186" t="str">
        <f t="shared" si="7"/>
        <v/>
      </c>
      <c r="N87" s="277" t="str">
        <f t="shared" si="8"/>
        <v/>
      </c>
      <c r="O87" s="280" t="str">
        <f t="shared" si="9"/>
        <v/>
      </c>
      <c r="P87" s="187" t="str">
        <f t="shared" si="10"/>
        <v/>
      </c>
      <c r="Q87" s="281" t="str">
        <f t="shared" si="11"/>
        <v/>
      </c>
      <c r="R87" s="284" t="str">
        <f t="shared" si="12"/>
        <v/>
      </c>
      <c r="S87" s="285"/>
    </row>
    <row r="88" spans="1:19" ht="20.100000000000001" customHeight="1" x14ac:dyDescent="0.25">
      <c r="A88" s="170">
        <v>82</v>
      </c>
      <c r="B88" s="295" t="str">
        <f>IF('Frais de personnel'!$B87="","",'Frais de personnel'!$B87)</f>
        <v/>
      </c>
      <c r="C88" s="295" t="str">
        <f>IF('Frais de personnel'!$C87="","",'Frais de personnel'!$C87)</f>
        <v/>
      </c>
      <c r="D88" s="296" t="str">
        <f>IF('Frais de personnel'!$D87="","",'Frais de personnel'!$D87)</f>
        <v/>
      </c>
      <c r="E88" s="166" t="str">
        <f>IF('Frais de personnel'!$E87="","",'Frais de personnel'!$E87)</f>
        <v/>
      </c>
      <c r="F88" s="185" t="str">
        <f>IF('Frais de personnel'!$F87="","",'Frais de personnel'!$F87)</f>
        <v/>
      </c>
      <c r="G88" s="274" t="str">
        <f>IF('Frais de personnel'!$G87="","",'Frais de personnel'!$G87)</f>
        <v/>
      </c>
      <c r="H88" s="274" t="str">
        <f>IF('Frais de personnel'!$H87="","",'Frais de personnel'!$H87)</f>
        <v/>
      </c>
      <c r="I88" s="305" t="str">
        <f>IF('Frais de personnel'!$I87=0,"",'Frais de personnel'!$I87)</f>
        <v/>
      </c>
      <c r="J88" s="273"/>
      <c r="K88" s="121"/>
      <c r="L88" s="121"/>
      <c r="M88" s="186" t="str">
        <f t="shared" si="7"/>
        <v/>
      </c>
      <c r="N88" s="277" t="str">
        <f t="shared" si="8"/>
        <v/>
      </c>
      <c r="O88" s="280" t="str">
        <f t="shared" si="9"/>
        <v/>
      </c>
      <c r="P88" s="187" t="str">
        <f t="shared" si="10"/>
        <v/>
      </c>
      <c r="Q88" s="281" t="str">
        <f t="shared" si="11"/>
        <v/>
      </c>
      <c r="R88" s="284" t="str">
        <f t="shared" si="12"/>
        <v/>
      </c>
      <c r="S88" s="285"/>
    </row>
    <row r="89" spans="1:19" ht="20.100000000000001" customHeight="1" x14ac:dyDescent="0.25">
      <c r="A89" s="170">
        <v>83</v>
      </c>
      <c r="B89" s="295" t="str">
        <f>IF('Frais de personnel'!$B88="","",'Frais de personnel'!$B88)</f>
        <v/>
      </c>
      <c r="C89" s="295" t="str">
        <f>IF('Frais de personnel'!$C88="","",'Frais de personnel'!$C88)</f>
        <v/>
      </c>
      <c r="D89" s="296" t="str">
        <f>IF('Frais de personnel'!$D88="","",'Frais de personnel'!$D88)</f>
        <v/>
      </c>
      <c r="E89" s="166" t="str">
        <f>IF('Frais de personnel'!$E88="","",'Frais de personnel'!$E88)</f>
        <v/>
      </c>
      <c r="F89" s="185" t="str">
        <f>IF('Frais de personnel'!$F88="","",'Frais de personnel'!$F88)</f>
        <v/>
      </c>
      <c r="G89" s="274" t="str">
        <f>IF('Frais de personnel'!$G88="","",'Frais de personnel'!$G88)</f>
        <v/>
      </c>
      <c r="H89" s="274" t="str">
        <f>IF('Frais de personnel'!$H88="","",'Frais de personnel'!$H88)</f>
        <v/>
      </c>
      <c r="I89" s="305" t="str">
        <f>IF('Frais de personnel'!$I88=0,"",'Frais de personnel'!$I88)</f>
        <v/>
      </c>
      <c r="J89" s="273"/>
      <c r="K89" s="121"/>
      <c r="L89" s="121"/>
      <c r="M89" s="186" t="str">
        <f t="shared" si="7"/>
        <v/>
      </c>
      <c r="N89" s="277" t="str">
        <f t="shared" si="8"/>
        <v/>
      </c>
      <c r="O89" s="280" t="str">
        <f t="shared" si="9"/>
        <v/>
      </c>
      <c r="P89" s="187" t="str">
        <f t="shared" si="10"/>
        <v/>
      </c>
      <c r="Q89" s="281" t="str">
        <f t="shared" si="11"/>
        <v/>
      </c>
      <c r="R89" s="284" t="str">
        <f t="shared" si="12"/>
        <v/>
      </c>
      <c r="S89" s="285"/>
    </row>
    <row r="90" spans="1:19" ht="20.100000000000001" customHeight="1" x14ac:dyDescent="0.25">
      <c r="A90" s="170">
        <v>84</v>
      </c>
      <c r="B90" s="295" t="str">
        <f>IF('Frais de personnel'!$B89="","",'Frais de personnel'!$B89)</f>
        <v/>
      </c>
      <c r="C90" s="295" t="str">
        <f>IF('Frais de personnel'!$C89="","",'Frais de personnel'!$C89)</f>
        <v/>
      </c>
      <c r="D90" s="296" t="str">
        <f>IF('Frais de personnel'!$D89="","",'Frais de personnel'!$D89)</f>
        <v/>
      </c>
      <c r="E90" s="166" t="str">
        <f>IF('Frais de personnel'!$E89="","",'Frais de personnel'!$E89)</f>
        <v/>
      </c>
      <c r="F90" s="185" t="str">
        <f>IF('Frais de personnel'!$F89="","",'Frais de personnel'!$F89)</f>
        <v/>
      </c>
      <c r="G90" s="274" t="str">
        <f>IF('Frais de personnel'!$G89="","",'Frais de personnel'!$G89)</f>
        <v/>
      </c>
      <c r="H90" s="274" t="str">
        <f>IF('Frais de personnel'!$H89="","",'Frais de personnel'!$H89)</f>
        <v/>
      </c>
      <c r="I90" s="305" t="str">
        <f>IF('Frais de personnel'!$I89=0,"",'Frais de personnel'!$I89)</f>
        <v/>
      </c>
      <c r="J90" s="273"/>
      <c r="K90" s="121"/>
      <c r="L90" s="121"/>
      <c r="M90" s="186" t="str">
        <f t="shared" si="7"/>
        <v/>
      </c>
      <c r="N90" s="277" t="str">
        <f t="shared" si="8"/>
        <v/>
      </c>
      <c r="O90" s="280" t="str">
        <f t="shared" si="9"/>
        <v/>
      </c>
      <c r="P90" s="187" t="str">
        <f t="shared" si="10"/>
        <v/>
      </c>
      <c r="Q90" s="281" t="str">
        <f t="shared" si="11"/>
        <v/>
      </c>
      <c r="R90" s="284" t="str">
        <f t="shared" si="12"/>
        <v/>
      </c>
      <c r="S90" s="285"/>
    </row>
    <row r="91" spans="1:19" ht="20.100000000000001" customHeight="1" x14ac:dyDescent="0.25">
      <c r="A91" s="170">
        <v>85</v>
      </c>
      <c r="B91" s="295" t="str">
        <f>IF('Frais de personnel'!$B90="","",'Frais de personnel'!$B90)</f>
        <v/>
      </c>
      <c r="C91" s="295" t="str">
        <f>IF('Frais de personnel'!$C90="","",'Frais de personnel'!$C90)</f>
        <v/>
      </c>
      <c r="D91" s="296" t="str">
        <f>IF('Frais de personnel'!$D90="","",'Frais de personnel'!$D90)</f>
        <v/>
      </c>
      <c r="E91" s="166" t="str">
        <f>IF('Frais de personnel'!$E90="","",'Frais de personnel'!$E90)</f>
        <v/>
      </c>
      <c r="F91" s="185" t="str">
        <f>IF('Frais de personnel'!$F90="","",'Frais de personnel'!$F90)</f>
        <v/>
      </c>
      <c r="G91" s="274" t="str">
        <f>IF('Frais de personnel'!$G90="","",'Frais de personnel'!$G90)</f>
        <v/>
      </c>
      <c r="H91" s="274" t="str">
        <f>IF('Frais de personnel'!$H90="","",'Frais de personnel'!$H90)</f>
        <v/>
      </c>
      <c r="I91" s="305" t="str">
        <f>IF('Frais de personnel'!$I90=0,"",'Frais de personnel'!$I90)</f>
        <v/>
      </c>
      <c r="J91" s="273"/>
      <c r="K91" s="121"/>
      <c r="L91" s="121"/>
      <c r="M91" s="186" t="str">
        <f t="shared" si="7"/>
        <v/>
      </c>
      <c r="N91" s="277" t="str">
        <f t="shared" si="8"/>
        <v/>
      </c>
      <c r="O91" s="280" t="str">
        <f t="shared" si="9"/>
        <v/>
      </c>
      <c r="P91" s="187" t="str">
        <f t="shared" si="10"/>
        <v/>
      </c>
      <c r="Q91" s="281" t="str">
        <f t="shared" si="11"/>
        <v/>
      </c>
      <c r="R91" s="284" t="str">
        <f t="shared" si="12"/>
        <v/>
      </c>
      <c r="S91" s="285"/>
    </row>
    <row r="92" spans="1:19" ht="20.100000000000001" customHeight="1" x14ac:dyDescent="0.25">
      <c r="A92" s="170">
        <v>86</v>
      </c>
      <c r="B92" s="295" t="str">
        <f>IF('Frais de personnel'!$B91="","",'Frais de personnel'!$B91)</f>
        <v/>
      </c>
      <c r="C92" s="295" t="str">
        <f>IF('Frais de personnel'!$C91="","",'Frais de personnel'!$C91)</f>
        <v/>
      </c>
      <c r="D92" s="296" t="str">
        <f>IF('Frais de personnel'!$D91="","",'Frais de personnel'!$D91)</f>
        <v/>
      </c>
      <c r="E92" s="166" t="str">
        <f>IF('Frais de personnel'!$E91="","",'Frais de personnel'!$E91)</f>
        <v/>
      </c>
      <c r="F92" s="185" t="str">
        <f>IF('Frais de personnel'!$F91="","",'Frais de personnel'!$F91)</f>
        <v/>
      </c>
      <c r="G92" s="274" t="str">
        <f>IF('Frais de personnel'!$G91="","",'Frais de personnel'!$G91)</f>
        <v/>
      </c>
      <c r="H92" s="274" t="str">
        <f>IF('Frais de personnel'!$H91="","",'Frais de personnel'!$H91)</f>
        <v/>
      </c>
      <c r="I92" s="305" t="str">
        <f>IF('Frais de personnel'!$I91=0,"",'Frais de personnel'!$I91)</f>
        <v/>
      </c>
      <c r="J92" s="273"/>
      <c r="K92" s="121"/>
      <c r="L92" s="121"/>
      <c r="M92" s="186" t="str">
        <f t="shared" si="7"/>
        <v/>
      </c>
      <c r="N92" s="277" t="str">
        <f t="shared" si="8"/>
        <v/>
      </c>
      <c r="O92" s="280" t="str">
        <f t="shared" si="9"/>
        <v/>
      </c>
      <c r="P92" s="187" t="str">
        <f t="shared" si="10"/>
        <v/>
      </c>
      <c r="Q92" s="281" t="str">
        <f t="shared" si="11"/>
        <v/>
      </c>
      <c r="R92" s="284" t="str">
        <f t="shared" si="12"/>
        <v/>
      </c>
      <c r="S92" s="285"/>
    </row>
    <row r="93" spans="1:19" ht="20.100000000000001" customHeight="1" x14ac:dyDescent="0.25">
      <c r="A93" s="170">
        <v>87</v>
      </c>
      <c r="B93" s="295" t="str">
        <f>IF('Frais de personnel'!$B92="","",'Frais de personnel'!$B92)</f>
        <v/>
      </c>
      <c r="C93" s="295" t="str">
        <f>IF('Frais de personnel'!$C92="","",'Frais de personnel'!$C92)</f>
        <v/>
      </c>
      <c r="D93" s="296" t="str">
        <f>IF('Frais de personnel'!$D92="","",'Frais de personnel'!$D92)</f>
        <v/>
      </c>
      <c r="E93" s="166" t="str">
        <f>IF('Frais de personnel'!$E92="","",'Frais de personnel'!$E92)</f>
        <v/>
      </c>
      <c r="F93" s="185" t="str">
        <f>IF('Frais de personnel'!$F92="","",'Frais de personnel'!$F92)</f>
        <v/>
      </c>
      <c r="G93" s="274" t="str">
        <f>IF('Frais de personnel'!$G92="","",'Frais de personnel'!$G92)</f>
        <v/>
      </c>
      <c r="H93" s="274" t="str">
        <f>IF('Frais de personnel'!$H92="","",'Frais de personnel'!$H92)</f>
        <v/>
      </c>
      <c r="I93" s="305" t="str">
        <f>IF('Frais de personnel'!$I92=0,"",'Frais de personnel'!$I92)</f>
        <v/>
      </c>
      <c r="J93" s="273"/>
      <c r="K93" s="121"/>
      <c r="L93" s="121"/>
      <c r="M93" s="186" t="str">
        <f t="shared" si="7"/>
        <v/>
      </c>
      <c r="N93" s="277" t="str">
        <f t="shared" si="8"/>
        <v/>
      </c>
      <c r="O93" s="280" t="str">
        <f t="shared" si="9"/>
        <v/>
      </c>
      <c r="P93" s="187" t="str">
        <f t="shared" si="10"/>
        <v/>
      </c>
      <c r="Q93" s="281" t="str">
        <f t="shared" si="11"/>
        <v/>
      </c>
      <c r="R93" s="284" t="str">
        <f t="shared" si="12"/>
        <v/>
      </c>
      <c r="S93" s="285"/>
    </row>
    <row r="94" spans="1:19" ht="20.100000000000001" customHeight="1" x14ac:dyDescent="0.25">
      <c r="A94" s="170">
        <v>88</v>
      </c>
      <c r="B94" s="295" t="str">
        <f>IF('Frais de personnel'!$B93="","",'Frais de personnel'!$B93)</f>
        <v/>
      </c>
      <c r="C94" s="295" t="str">
        <f>IF('Frais de personnel'!$C93="","",'Frais de personnel'!$C93)</f>
        <v/>
      </c>
      <c r="D94" s="296" t="str">
        <f>IF('Frais de personnel'!$D93="","",'Frais de personnel'!$D93)</f>
        <v/>
      </c>
      <c r="E94" s="166" t="str">
        <f>IF('Frais de personnel'!$E93="","",'Frais de personnel'!$E93)</f>
        <v/>
      </c>
      <c r="F94" s="185" t="str">
        <f>IF('Frais de personnel'!$F93="","",'Frais de personnel'!$F93)</f>
        <v/>
      </c>
      <c r="G94" s="274" t="str">
        <f>IF('Frais de personnel'!$G93="","",'Frais de personnel'!$G93)</f>
        <v/>
      </c>
      <c r="H94" s="274" t="str">
        <f>IF('Frais de personnel'!$H93="","",'Frais de personnel'!$H93)</f>
        <v/>
      </c>
      <c r="I94" s="305" t="str">
        <f>IF('Frais de personnel'!$I93=0,"",'Frais de personnel'!$I93)</f>
        <v/>
      </c>
      <c r="J94" s="273"/>
      <c r="K94" s="121"/>
      <c r="L94" s="121"/>
      <c r="M94" s="186" t="str">
        <f t="shared" si="7"/>
        <v/>
      </c>
      <c r="N94" s="277" t="str">
        <f t="shared" si="8"/>
        <v/>
      </c>
      <c r="O94" s="280" t="str">
        <f t="shared" si="9"/>
        <v/>
      </c>
      <c r="P94" s="187" t="str">
        <f t="shared" si="10"/>
        <v/>
      </c>
      <c r="Q94" s="281" t="str">
        <f t="shared" si="11"/>
        <v/>
      </c>
      <c r="R94" s="284" t="str">
        <f t="shared" si="12"/>
        <v/>
      </c>
      <c r="S94" s="285"/>
    </row>
    <row r="95" spans="1:19" ht="20.100000000000001" customHeight="1" x14ac:dyDescent="0.25">
      <c r="A95" s="170">
        <v>89</v>
      </c>
      <c r="B95" s="295" t="str">
        <f>IF('Frais de personnel'!$B94="","",'Frais de personnel'!$B94)</f>
        <v/>
      </c>
      <c r="C95" s="295" t="str">
        <f>IF('Frais de personnel'!$C94="","",'Frais de personnel'!$C94)</f>
        <v/>
      </c>
      <c r="D95" s="296" t="str">
        <f>IF('Frais de personnel'!$D94="","",'Frais de personnel'!$D94)</f>
        <v/>
      </c>
      <c r="E95" s="166" t="str">
        <f>IF('Frais de personnel'!$E94="","",'Frais de personnel'!$E94)</f>
        <v/>
      </c>
      <c r="F95" s="185" t="str">
        <f>IF('Frais de personnel'!$F94="","",'Frais de personnel'!$F94)</f>
        <v/>
      </c>
      <c r="G95" s="274" t="str">
        <f>IF('Frais de personnel'!$G94="","",'Frais de personnel'!$G94)</f>
        <v/>
      </c>
      <c r="H95" s="274" t="str">
        <f>IF('Frais de personnel'!$H94="","",'Frais de personnel'!$H94)</f>
        <v/>
      </c>
      <c r="I95" s="305" t="str">
        <f>IF('Frais de personnel'!$I94=0,"",'Frais de personnel'!$I94)</f>
        <v/>
      </c>
      <c r="J95" s="273"/>
      <c r="K95" s="121"/>
      <c r="L95" s="121"/>
      <c r="M95" s="186" t="str">
        <f t="shared" si="7"/>
        <v/>
      </c>
      <c r="N95" s="277" t="str">
        <f t="shared" si="8"/>
        <v/>
      </c>
      <c r="O95" s="280" t="str">
        <f t="shared" si="9"/>
        <v/>
      </c>
      <c r="P95" s="187" t="str">
        <f t="shared" si="10"/>
        <v/>
      </c>
      <c r="Q95" s="281" t="str">
        <f t="shared" si="11"/>
        <v/>
      </c>
      <c r="R95" s="284" t="str">
        <f t="shared" si="12"/>
        <v/>
      </c>
      <c r="S95" s="285"/>
    </row>
    <row r="96" spans="1:19" ht="20.100000000000001" customHeight="1" x14ac:dyDescent="0.25">
      <c r="A96" s="170">
        <v>90</v>
      </c>
      <c r="B96" s="295" t="str">
        <f>IF('Frais de personnel'!$B95="","",'Frais de personnel'!$B95)</f>
        <v/>
      </c>
      <c r="C96" s="295" t="str">
        <f>IF('Frais de personnel'!$C95="","",'Frais de personnel'!$C95)</f>
        <v/>
      </c>
      <c r="D96" s="296" t="str">
        <f>IF('Frais de personnel'!$D95="","",'Frais de personnel'!$D95)</f>
        <v/>
      </c>
      <c r="E96" s="166" t="str">
        <f>IF('Frais de personnel'!$E95="","",'Frais de personnel'!$E95)</f>
        <v/>
      </c>
      <c r="F96" s="185" t="str">
        <f>IF('Frais de personnel'!$F95="","",'Frais de personnel'!$F95)</f>
        <v/>
      </c>
      <c r="G96" s="274" t="str">
        <f>IF('Frais de personnel'!$G95="","",'Frais de personnel'!$G95)</f>
        <v/>
      </c>
      <c r="H96" s="274" t="str">
        <f>IF('Frais de personnel'!$H95="","",'Frais de personnel'!$H95)</f>
        <v/>
      </c>
      <c r="I96" s="305" t="str">
        <f>IF('Frais de personnel'!$I95=0,"",'Frais de personnel'!$I95)</f>
        <v/>
      </c>
      <c r="J96" s="273"/>
      <c r="K96" s="121"/>
      <c r="L96" s="121"/>
      <c r="M96" s="186" t="str">
        <f t="shared" si="7"/>
        <v/>
      </c>
      <c r="N96" s="277" t="str">
        <f t="shared" si="8"/>
        <v/>
      </c>
      <c r="O96" s="280" t="str">
        <f t="shared" si="9"/>
        <v/>
      </c>
      <c r="P96" s="187" t="str">
        <f t="shared" si="10"/>
        <v/>
      </c>
      <c r="Q96" s="281" t="str">
        <f t="shared" si="11"/>
        <v/>
      </c>
      <c r="R96" s="284" t="str">
        <f t="shared" si="12"/>
        <v/>
      </c>
      <c r="S96" s="285"/>
    </row>
    <row r="97" spans="1:19" ht="20.100000000000001" customHeight="1" x14ac:dyDescent="0.25">
      <c r="A97" s="170">
        <v>91</v>
      </c>
      <c r="B97" s="295" t="str">
        <f>IF('Frais de personnel'!$B96="","",'Frais de personnel'!$B96)</f>
        <v/>
      </c>
      <c r="C97" s="295" t="str">
        <f>IF('Frais de personnel'!$C96="","",'Frais de personnel'!$C96)</f>
        <v/>
      </c>
      <c r="D97" s="296" t="str">
        <f>IF('Frais de personnel'!$D96="","",'Frais de personnel'!$D96)</f>
        <v/>
      </c>
      <c r="E97" s="166" t="str">
        <f>IF('Frais de personnel'!$E96="","",'Frais de personnel'!$E96)</f>
        <v/>
      </c>
      <c r="F97" s="185" t="str">
        <f>IF('Frais de personnel'!$F96="","",'Frais de personnel'!$F96)</f>
        <v/>
      </c>
      <c r="G97" s="274" t="str">
        <f>IF('Frais de personnel'!$G96="","",'Frais de personnel'!$G96)</f>
        <v/>
      </c>
      <c r="H97" s="274" t="str">
        <f>IF('Frais de personnel'!$H96="","",'Frais de personnel'!$H96)</f>
        <v/>
      </c>
      <c r="I97" s="305" t="str">
        <f>IF('Frais de personnel'!$I96=0,"",'Frais de personnel'!$I96)</f>
        <v/>
      </c>
      <c r="J97" s="273"/>
      <c r="K97" s="121"/>
      <c r="L97" s="121"/>
      <c r="M97" s="186" t="str">
        <f t="shared" si="7"/>
        <v/>
      </c>
      <c r="N97" s="277" t="str">
        <f t="shared" si="8"/>
        <v/>
      </c>
      <c r="O97" s="280" t="str">
        <f t="shared" si="9"/>
        <v/>
      </c>
      <c r="P97" s="187" t="str">
        <f t="shared" si="10"/>
        <v/>
      </c>
      <c r="Q97" s="281" t="str">
        <f t="shared" si="11"/>
        <v/>
      </c>
      <c r="R97" s="284" t="str">
        <f t="shared" si="12"/>
        <v/>
      </c>
      <c r="S97" s="285"/>
    </row>
    <row r="98" spans="1:19" ht="20.100000000000001" customHeight="1" x14ac:dyDescent="0.25">
      <c r="A98" s="170">
        <v>92</v>
      </c>
      <c r="B98" s="295" t="str">
        <f>IF('Frais de personnel'!$B97="","",'Frais de personnel'!$B97)</f>
        <v/>
      </c>
      <c r="C98" s="295" t="str">
        <f>IF('Frais de personnel'!$C97="","",'Frais de personnel'!$C97)</f>
        <v/>
      </c>
      <c r="D98" s="296" t="str">
        <f>IF('Frais de personnel'!$D97="","",'Frais de personnel'!$D97)</f>
        <v/>
      </c>
      <c r="E98" s="166" t="str">
        <f>IF('Frais de personnel'!$E97="","",'Frais de personnel'!$E97)</f>
        <v/>
      </c>
      <c r="F98" s="185" t="str">
        <f>IF('Frais de personnel'!$F97="","",'Frais de personnel'!$F97)</f>
        <v/>
      </c>
      <c r="G98" s="274" t="str">
        <f>IF('Frais de personnel'!$G97="","",'Frais de personnel'!$G97)</f>
        <v/>
      </c>
      <c r="H98" s="274" t="str">
        <f>IF('Frais de personnel'!$H97="","",'Frais de personnel'!$H97)</f>
        <v/>
      </c>
      <c r="I98" s="305" t="str">
        <f>IF('Frais de personnel'!$I97=0,"",'Frais de personnel'!$I97)</f>
        <v/>
      </c>
      <c r="J98" s="273"/>
      <c r="K98" s="121"/>
      <c r="L98" s="121"/>
      <c r="M98" s="186" t="str">
        <f t="shared" si="7"/>
        <v/>
      </c>
      <c r="N98" s="277" t="str">
        <f t="shared" si="8"/>
        <v/>
      </c>
      <c r="O98" s="280" t="str">
        <f t="shared" si="9"/>
        <v/>
      </c>
      <c r="P98" s="187" t="str">
        <f t="shared" si="10"/>
        <v/>
      </c>
      <c r="Q98" s="281" t="str">
        <f t="shared" si="11"/>
        <v/>
      </c>
      <c r="R98" s="284" t="str">
        <f t="shared" si="12"/>
        <v/>
      </c>
      <c r="S98" s="285"/>
    </row>
    <row r="99" spans="1:19" ht="20.100000000000001" customHeight="1" x14ac:dyDescent="0.25">
      <c r="A99" s="170">
        <v>93</v>
      </c>
      <c r="B99" s="295" t="str">
        <f>IF('Frais de personnel'!$B98="","",'Frais de personnel'!$B98)</f>
        <v/>
      </c>
      <c r="C99" s="295" t="str">
        <f>IF('Frais de personnel'!$C98="","",'Frais de personnel'!$C98)</f>
        <v/>
      </c>
      <c r="D99" s="296" t="str">
        <f>IF('Frais de personnel'!$D98="","",'Frais de personnel'!$D98)</f>
        <v/>
      </c>
      <c r="E99" s="166" t="str">
        <f>IF('Frais de personnel'!$E98="","",'Frais de personnel'!$E98)</f>
        <v/>
      </c>
      <c r="F99" s="185" t="str">
        <f>IF('Frais de personnel'!$F98="","",'Frais de personnel'!$F98)</f>
        <v/>
      </c>
      <c r="G99" s="274" t="str">
        <f>IF('Frais de personnel'!$G98="","",'Frais de personnel'!$G98)</f>
        <v/>
      </c>
      <c r="H99" s="274" t="str">
        <f>IF('Frais de personnel'!$H98="","",'Frais de personnel'!$H98)</f>
        <v/>
      </c>
      <c r="I99" s="305" t="str">
        <f>IF('Frais de personnel'!$I98=0,"",'Frais de personnel'!$I98)</f>
        <v/>
      </c>
      <c r="J99" s="273"/>
      <c r="K99" s="121"/>
      <c r="L99" s="121"/>
      <c r="M99" s="186" t="str">
        <f t="shared" si="7"/>
        <v/>
      </c>
      <c r="N99" s="277" t="str">
        <f t="shared" si="8"/>
        <v/>
      </c>
      <c r="O99" s="280" t="str">
        <f t="shared" si="9"/>
        <v/>
      </c>
      <c r="P99" s="187" t="str">
        <f t="shared" si="10"/>
        <v/>
      </c>
      <c r="Q99" s="281" t="str">
        <f t="shared" si="11"/>
        <v/>
      </c>
      <c r="R99" s="284" t="str">
        <f t="shared" si="12"/>
        <v/>
      </c>
      <c r="S99" s="285"/>
    </row>
    <row r="100" spans="1:19" ht="20.100000000000001" customHeight="1" x14ac:dyDescent="0.25">
      <c r="A100" s="170">
        <v>94</v>
      </c>
      <c r="B100" s="295" t="str">
        <f>IF('Frais de personnel'!$B99="","",'Frais de personnel'!$B99)</f>
        <v/>
      </c>
      <c r="C100" s="295" t="str">
        <f>IF('Frais de personnel'!$C99="","",'Frais de personnel'!$C99)</f>
        <v/>
      </c>
      <c r="D100" s="296" t="str">
        <f>IF('Frais de personnel'!$D99="","",'Frais de personnel'!$D99)</f>
        <v/>
      </c>
      <c r="E100" s="166" t="str">
        <f>IF('Frais de personnel'!$E99="","",'Frais de personnel'!$E99)</f>
        <v/>
      </c>
      <c r="F100" s="185" t="str">
        <f>IF('Frais de personnel'!$F99="","",'Frais de personnel'!$F99)</f>
        <v/>
      </c>
      <c r="G100" s="274" t="str">
        <f>IF('Frais de personnel'!$G99="","",'Frais de personnel'!$G99)</f>
        <v/>
      </c>
      <c r="H100" s="274" t="str">
        <f>IF('Frais de personnel'!$H99="","",'Frais de personnel'!$H99)</f>
        <v/>
      </c>
      <c r="I100" s="305" t="str">
        <f>IF('Frais de personnel'!$I99=0,"",'Frais de personnel'!$I99)</f>
        <v/>
      </c>
      <c r="J100" s="273"/>
      <c r="K100" s="121"/>
      <c r="L100" s="121"/>
      <c r="M100" s="186" t="str">
        <f t="shared" si="7"/>
        <v/>
      </c>
      <c r="N100" s="277" t="str">
        <f t="shared" si="8"/>
        <v/>
      </c>
      <c r="O100" s="280" t="str">
        <f t="shared" si="9"/>
        <v/>
      </c>
      <c r="P100" s="187" t="str">
        <f t="shared" si="10"/>
        <v/>
      </c>
      <c r="Q100" s="281" t="str">
        <f t="shared" si="11"/>
        <v/>
      </c>
      <c r="R100" s="284" t="str">
        <f t="shared" si="12"/>
        <v/>
      </c>
      <c r="S100" s="285"/>
    </row>
    <row r="101" spans="1:19" ht="20.100000000000001" customHeight="1" x14ac:dyDescent="0.25">
      <c r="A101" s="170">
        <v>95</v>
      </c>
      <c r="B101" s="295" t="str">
        <f>IF('Frais de personnel'!$B100="","",'Frais de personnel'!$B100)</f>
        <v/>
      </c>
      <c r="C101" s="295" t="str">
        <f>IF('Frais de personnel'!$C100="","",'Frais de personnel'!$C100)</f>
        <v/>
      </c>
      <c r="D101" s="296" t="str">
        <f>IF('Frais de personnel'!$D100="","",'Frais de personnel'!$D100)</f>
        <v/>
      </c>
      <c r="E101" s="166" t="str">
        <f>IF('Frais de personnel'!$E100="","",'Frais de personnel'!$E100)</f>
        <v/>
      </c>
      <c r="F101" s="185" t="str">
        <f>IF('Frais de personnel'!$F100="","",'Frais de personnel'!$F100)</f>
        <v/>
      </c>
      <c r="G101" s="274" t="str">
        <f>IF('Frais de personnel'!$G100="","",'Frais de personnel'!$G100)</f>
        <v/>
      </c>
      <c r="H101" s="274" t="str">
        <f>IF('Frais de personnel'!$H100="","",'Frais de personnel'!$H100)</f>
        <v/>
      </c>
      <c r="I101" s="305" t="str">
        <f>IF('Frais de personnel'!$I100=0,"",'Frais de personnel'!$I100)</f>
        <v/>
      </c>
      <c r="J101" s="273"/>
      <c r="K101" s="121"/>
      <c r="L101" s="121"/>
      <c r="M101" s="186" t="str">
        <f t="shared" si="7"/>
        <v/>
      </c>
      <c r="N101" s="277" t="str">
        <f t="shared" si="8"/>
        <v/>
      </c>
      <c r="O101" s="280" t="str">
        <f t="shared" si="9"/>
        <v/>
      </c>
      <c r="P101" s="187" t="str">
        <f t="shared" si="10"/>
        <v/>
      </c>
      <c r="Q101" s="281" t="str">
        <f t="shared" si="11"/>
        <v/>
      </c>
      <c r="R101" s="284" t="str">
        <f t="shared" si="12"/>
        <v/>
      </c>
      <c r="S101" s="285"/>
    </row>
    <row r="102" spans="1:19" ht="20.100000000000001" customHeight="1" x14ac:dyDescent="0.25">
      <c r="A102" s="170">
        <v>96</v>
      </c>
      <c r="B102" s="295" t="str">
        <f>IF('Frais de personnel'!$B101="","",'Frais de personnel'!$B101)</f>
        <v/>
      </c>
      <c r="C102" s="295" t="str">
        <f>IF('Frais de personnel'!$C101="","",'Frais de personnel'!$C101)</f>
        <v/>
      </c>
      <c r="D102" s="296" t="str">
        <f>IF('Frais de personnel'!$D101="","",'Frais de personnel'!$D101)</f>
        <v/>
      </c>
      <c r="E102" s="166" t="str">
        <f>IF('Frais de personnel'!$E101="","",'Frais de personnel'!$E101)</f>
        <v/>
      </c>
      <c r="F102" s="185" t="str">
        <f>IF('Frais de personnel'!$F101="","",'Frais de personnel'!$F101)</f>
        <v/>
      </c>
      <c r="G102" s="274" t="str">
        <f>IF('Frais de personnel'!$G101="","",'Frais de personnel'!$G101)</f>
        <v/>
      </c>
      <c r="H102" s="274" t="str">
        <f>IF('Frais de personnel'!$H101="","",'Frais de personnel'!$H101)</f>
        <v/>
      </c>
      <c r="I102" s="305" t="str">
        <f>IF('Frais de personnel'!$I101=0,"",'Frais de personnel'!$I101)</f>
        <v/>
      </c>
      <c r="J102" s="273"/>
      <c r="K102" s="121"/>
      <c r="L102" s="121"/>
      <c r="M102" s="186" t="str">
        <f t="shared" si="7"/>
        <v/>
      </c>
      <c r="N102" s="277" t="str">
        <f t="shared" si="8"/>
        <v/>
      </c>
      <c r="O102" s="280" t="str">
        <f t="shared" si="9"/>
        <v/>
      </c>
      <c r="P102" s="187" t="str">
        <f t="shared" si="10"/>
        <v/>
      </c>
      <c r="Q102" s="281" t="str">
        <f t="shared" si="11"/>
        <v/>
      </c>
      <c r="R102" s="284" t="str">
        <f t="shared" si="12"/>
        <v/>
      </c>
      <c r="S102" s="285"/>
    </row>
    <row r="103" spans="1:19" ht="20.100000000000001" customHeight="1" x14ac:dyDescent="0.25">
      <c r="A103" s="170">
        <v>97</v>
      </c>
      <c r="B103" s="295" t="str">
        <f>IF('Frais de personnel'!$B102="","",'Frais de personnel'!$B102)</f>
        <v/>
      </c>
      <c r="C103" s="295" t="str">
        <f>IF('Frais de personnel'!$C102="","",'Frais de personnel'!$C102)</f>
        <v/>
      </c>
      <c r="D103" s="296" t="str">
        <f>IF('Frais de personnel'!$D102="","",'Frais de personnel'!$D102)</f>
        <v/>
      </c>
      <c r="E103" s="166" t="str">
        <f>IF('Frais de personnel'!$E102="","",'Frais de personnel'!$E102)</f>
        <v/>
      </c>
      <c r="F103" s="185" t="str">
        <f>IF('Frais de personnel'!$F102="","",'Frais de personnel'!$F102)</f>
        <v/>
      </c>
      <c r="G103" s="274" t="str">
        <f>IF('Frais de personnel'!$G102="","",'Frais de personnel'!$G102)</f>
        <v/>
      </c>
      <c r="H103" s="274" t="str">
        <f>IF('Frais de personnel'!$H102="","",'Frais de personnel'!$H102)</f>
        <v/>
      </c>
      <c r="I103" s="305" t="str">
        <f>IF('Frais de personnel'!$I102=0,"",'Frais de personnel'!$I102)</f>
        <v/>
      </c>
      <c r="J103" s="273"/>
      <c r="K103" s="121"/>
      <c r="L103" s="121"/>
      <c r="M103" s="186" t="str">
        <f t="shared" si="7"/>
        <v/>
      </c>
      <c r="N103" s="277" t="str">
        <f t="shared" si="8"/>
        <v/>
      </c>
      <c r="O103" s="280" t="str">
        <f t="shared" si="9"/>
        <v/>
      </c>
      <c r="P103" s="187" t="str">
        <f t="shared" si="10"/>
        <v/>
      </c>
      <c r="Q103" s="281" t="str">
        <f t="shared" si="11"/>
        <v/>
      </c>
      <c r="R103" s="284" t="str">
        <f t="shared" si="12"/>
        <v/>
      </c>
      <c r="S103" s="285"/>
    </row>
    <row r="104" spans="1:19" ht="20.100000000000001" customHeight="1" x14ac:dyDescent="0.25">
      <c r="A104" s="170">
        <v>98</v>
      </c>
      <c r="B104" s="295" t="str">
        <f>IF('Frais de personnel'!$B103="","",'Frais de personnel'!$B103)</f>
        <v/>
      </c>
      <c r="C104" s="295" t="str">
        <f>IF('Frais de personnel'!$C103="","",'Frais de personnel'!$C103)</f>
        <v/>
      </c>
      <c r="D104" s="296" t="str">
        <f>IF('Frais de personnel'!$D103="","",'Frais de personnel'!$D103)</f>
        <v/>
      </c>
      <c r="E104" s="166" t="str">
        <f>IF('Frais de personnel'!$E103="","",'Frais de personnel'!$E103)</f>
        <v/>
      </c>
      <c r="F104" s="185" t="str">
        <f>IF('Frais de personnel'!$F103="","",'Frais de personnel'!$F103)</f>
        <v/>
      </c>
      <c r="G104" s="274" t="str">
        <f>IF('Frais de personnel'!$G103="","",'Frais de personnel'!$G103)</f>
        <v/>
      </c>
      <c r="H104" s="274" t="str">
        <f>IF('Frais de personnel'!$H103="","",'Frais de personnel'!$H103)</f>
        <v/>
      </c>
      <c r="I104" s="305" t="str">
        <f>IF('Frais de personnel'!$I103=0,"",'Frais de personnel'!$I103)</f>
        <v/>
      </c>
      <c r="J104" s="273"/>
      <c r="K104" s="121"/>
      <c r="L104" s="121"/>
      <c r="M104" s="186" t="str">
        <f t="shared" si="7"/>
        <v/>
      </c>
      <c r="N104" s="277" t="str">
        <f t="shared" si="8"/>
        <v/>
      </c>
      <c r="O104" s="280" t="str">
        <f t="shared" si="9"/>
        <v/>
      </c>
      <c r="P104" s="187" t="str">
        <f t="shared" si="10"/>
        <v/>
      </c>
      <c r="Q104" s="281" t="str">
        <f t="shared" si="11"/>
        <v/>
      </c>
      <c r="R104" s="284" t="str">
        <f t="shared" si="12"/>
        <v/>
      </c>
      <c r="S104" s="285"/>
    </row>
    <row r="105" spans="1:19" ht="20.100000000000001" customHeight="1" x14ac:dyDescent="0.25">
      <c r="A105" s="170">
        <v>99</v>
      </c>
      <c r="B105" s="295" t="str">
        <f>IF('Frais de personnel'!$B104="","",'Frais de personnel'!$B104)</f>
        <v/>
      </c>
      <c r="C105" s="295" t="str">
        <f>IF('Frais de personnel'!$C104="","",'Frais de personnel'!$C104)</f>
        <v/>
      </c>
      <c r="D105" s="296" t="str">
        <f>IF('Frais de personnel'!$D104="","",'Frais de personnel'!$D104)</f>
        <v/>
      </c>
      <c r="E105" s="166" t="str">
        <f>IF('Frais de personnel'!$E104="","",'Frais de personnel'!$E104)</f>
        <v/>
      </c>
      <c r="F105" s="185" t="str">
        <f>IF('Frais de personnel'!$F104="","",'Frais de personnel'!$F104)</f>
        <v/>
      </c>
      <c r="G105" s="274" t="str">
        <f>IF('Frais de personnel'!$G104="","",'Frais de personnel'!$G104)</f>
        <v/>
      </c>
      <c r="H105" s="274" t="str">
        <f>IF('Frais de personnel'!$H104="","",'Frais de personnel'!$H104)</f>
        <v/>
      </c>
      <c r="I105" s="305" t="str">
        <f>IF('Frais de personnel'!$I104=0,"",'Frais de personnel'!$I104)</f>
        <v/>
      </c>
      <c r="J105" s="273"/>
      <c r="K105" s="121"/>
      <c r="L105" s="121"/>
      <c r="M105" s="186" t="str">
        <f t="shared" si="7"/>
        <v/>
      </c>
      <c r="N105" s="277" t="str">
        <f t="shared" si="8"/>
        <v/>
      </c>
      <c r="O105" s="280" t="str">
        <f t="shared" si="9"/>
        <v/>
      </c>
      <c r="P105" s="187" t="str">
        <f t="shared" si="10"/>
        <v/>
      </c>
      <c r="Q105" s="281" t="str">
        <f t="shared" si="11"/>
        <v/>
      </c>
      <c r="R105" s="284" t="str">
        <f t="shared" si="12"/>
        <v/>
      </c>
      <c r="S105" s="285"/>
    </row>
    <row r="106" spans="1:19" ht="20.100000000000001" customHeight="1" x14ac:dyDescent="0.25">
      <c r="A106" s="170">
        <v>100</v>
      </c>
      <c r="B106" s="295" t="str">
        <f>IF('Frais de personnel'!$B105="","",'Frais de personnel'!$B105)</f>
        <v/>
      </c>
      <c r="C106" s="295" t="str">
        <f>IF('Frais de personnel'!$C105="","",'Frais de personnel'!$C105)</f>
        <v/>
      </c>
      <c r="D106" s="296" t="str">
        <f>IF('Frais de personnel'!$D105="","",'Frais de personnel'!$D105)</f>
        <v/>
      </c>
      <c r="E106" s="166" t="str">
        <f>IF('Frais de personnel'!$E105="","",'Frais de personnel'!$E105)</f>
        <v/>
      </c>
      <c r="F106" s="185" t="str">
        <f>IF('Frais de personnel'!$F105="","",'Frais de personnel'!$F105)</f>
        <v/>
      </c>
      <c r="G106" s="274" t="str">
        <f>IF('Frais de personnel'!$G105="","",'Frais de personnel'!$G105)</f>
        <v/>
      </c>
      <c r="H106" s="274" t="str">
        <f>IF('Frais de personnel'!$H105="","",'Frais de personnel'!$H105)</f>
        <v/>
      </c>
      <c r="I106" s="305" t="str">
        <f>IF('Frais de personnel'!$I105=0,"",'Frais de personnel'!$I105)</f>
        <v/>
      </c>
      <c r="J106" s="273"/>
      <c r="K106" s="121"/>
      <c r="L106" s="121"/>
      <c r="M106" s="186" t="str">
        <f t="shared" si="7"/>
        <v/>
      </c>
      <c r="N106" s="277" t="str">
        <f t="shared" si="8"/>
        <v/>
      </c>
      <c r="O106" s="280" t="str">
        <f t="shared" si="9"/>
        <v/>
      </c>
      <c r="P106" s="187" t="str">
        <f t="shared" si="10"/>
        <v/>
      </c>
      <c r="Q106" s="281" t="str">
        <f t="shared" si="11"/>
        <v/>
      </c>
      <c r="R106" s="284" t="str">
        <f t="shared" si="12"/>
        <v/>
      </c>
      <c r="S106" s="285"/>
    </row>
    <row r="107" spans="1:19" ht="20.100000000000001" customHeight="1" x14ac:dyDescent="0.25">
      <c r="A107" s="170">
        <v>101</v>
      </c>
      <c r="B107" s="295" t="str">
        <f>IF('Frais de personnel'!$B106="","",'Frais de personnel'!$B106)</f>
        <v/>
      </c>
      <c r="C107" s="295" t="str">
        <f>IF('Frais de personnel'!$C106="","",'Frais de personnel'!$C106)</f>
        <v/>
      </c>
      <c r="D107" s="296" t="str">
        <f>IF('Frais de personnel'!$D106="","",'Frais de personnel'!$D106)</f>
        <v/>
      </c>
      <c r="E107" s="166" t="str">
        <f>IF('Frais de personnel'!$E106="","",'Frais de personnel'!$E106)</f>
        <v/>
      </c>
      <c r="F107" s="185" t="str">
        <f>IF('Frais de personnel'!$F106="","",'Frais de personnel'!$F106)</f>
        <v/>
      </c>
      <c r="G107" s="274" t="str">
        <f>IF('Frais de personnel'!$G106="","",'Frais de personnel'!$G106)</f>
        <v/>
      </c>
      <c r="H107" s="274" t="str">
        <f>IF('Frais de personnel'!$H106="","",'Frais de personnel'!$H106)</f>
        <v/>
      </c>
      <c r="I107" s="305" t="str">
        <f>IF('Frais de personnel'!$I106=0,"",'Frais de personnel'!$I106)</f>
        <v/>
      </c>
      <c r="J107" s="273"/>
      <c r="K107" s="121"/>
      <c r="L107" s="121"/>
      <c r="M107" s="186" t="str">
        <f t="shared" si="7"/>
        <v/>
      </c>
      <c r="N107" s="277" t="str">
        <f t="shared" si="8"/>
        <v/>
      </c>
      <c r="O107" s="280" t="str">
        <f t="shared" si="9"/>
        <v/>
      </c>
      <c r="P107" s="187" t="str">
        <f t="shared" si="10"/>
        <v/>
      </c>
      <c r="Q107" s="281" t="str">
        <f t="shared" si="11"/>
        <v/>
      </c>
      <c r="R107" s="284" t="str">
        <f t="shared" si="12"/>
        <v/>
      </c>
      <c r="S107" s="285"/>
    </row>
    <row r="108" spans="1:19" ht="20.100000000000001" customHeight="1" x14ac:dyDescent="0.25">
      <c r="A108" s="170">
        <v>102</v>
      </c>
      <c r="B108" s="295" t="str">
        <f>IF('Frais de personnel'!$B107="","",'Frais de personnel'!$B107)</f>
        <v/>
      </c>
      <c r="C108" s="295" t="str">
        <f>IF('Frais de personnel'!$C107="","",'Frais de personnel'!$C107)</f>
        <v/>
      </c>
      <c r="D108" s="296" t="str">
        <f>IF('Frais de personnel'!$D107="","",'Frais de personnel'!$D107)</f>
        <v/>
      </c>
      <c r="E108" s="166" t="str">
        <f>IF('Frais de personnel'!$E107="","",'Frais de personnel'!$E107)</f>
        <v/>
      </c>
      <c r="F108" s="185" t="str">
        <f>IF('Frais de personnel'!$F107="","",'Frais de personnel'!$F107)</f>
        <v/>
      </c>
      <c r="G108" s="274" t="str">
        <f>IF('Frais de personnel'!$G107="","",'Frais de personnel'!$G107)</f>
        <v/>
      </c>
      <c r="H108" s="274" t="str">
        <f>IF('Frais de personnel'!$H107="","",'Frais de personnel'!$H107)</f>
        <v/>
      </c>
      <c r="I108" s="305" t="str">
        <f>IF('Frais de personnel'!$I107=0,"",'Frais de personnel'!$I107)</f>
        <v/>
      </c>
      <c r="J108" s="273"/>
      <c r="K108" s="121"/>
      <c r="L108" s="121"/>
      <c r="M108" s="186" t="str">
        <f t="shared" si="7"/>
        <v/>
      </c>
      <c r="N108" s="277" t="str">
        <f t="shared" si="8"/>
        <v/>
      </c>
      <c r="O108" s="280" t="str">
        <f t="shared" si="9"/>
        <v/>
      </c>
      <c r="P108" s="187" t="str">
        <f t="shared" si="10"/>
        <v/>
      </c>
      <c r="Q108" s="281" t="str">
        <f t="shared" si="11"/>
        <v/>
      </c>
      <c r="R108" s="284" t="str">
        <f t="shared" si="12"/>
        <v/>
      </c>
      <c r="S108" s="285"/>
    </row>
    <row r="109" spans="1:19" ht="20.100000000000001" customHeight="1" x14ac:dyDescent="0.25">
      <c r="A109" s="170">
        <v>103</v>
      </c>
      <c r="B109" s="295" t="str">
        <f>IF('Frais de personnel'!$B108="","",'Frais de personnel'!$B108)</f>
        <v/>
      </c>
      <c r="C109" s="295" t="str">
        <f>IF('Frais de personnel'!$C108="","",'Frais de personnel'!$C108)</f>
        <v/>
      </c>
      <c r="D109" s="296" t="str">
        <f>IF('Frais de personnel'!$D108="","",'Frais de personnel'!$D108)</f>
        <v/>
      </c>
      <c r="E109" s="166" t="str">
        <f>IF('Frais de personnel'!$E108="","",'Frais de personnel'!$E108)</f>
        <v/>
      </c>
      <c r="F109" s="185" t="str">
        <f>IF('Frais de personnel'!$F108="","",'Frais de personnel'!$F108)</f>
        <v/>
      </c>
      <c r="G109" s="274" t="str">
        <f>IF('Frais de personnel'!$G108="","",'Frais de personnel'!$G108)</f>
        <v/>
      </c>
      <c r="H109" s="274" t="str">
        <f>IF('Frais de personnel'!$H108="","",'Frais de personnel'!$H108)</f>
        <v/>
      </c>
      <c r="I109" s="305" t="str">
        <f>IF('Frais de personnel'!$I108=0,"",'Frais de personnel'!$I108)</f>
        <v/>
      </c>
      <c r="J109" s="273"/>
      <c r="K109" s="121"/>
      <c r="L109" s="121"/>
      <c r="M109" s="186" t="str">
        <f t="shared" si="7"/>
        <v/>
      </c>
      <c r="N109" s="277" t="str">
        <f t="shared" si="8"/>
        <v/>
      </c>
      <c r="O109" s="280" t="str">
        <f t="shared" si="9"/>
        <v/>
      </c>
      <c r="P109" s="187" t="str">
        <f t="shared" si="10"/>
        <v/>
      </c>
      <c r="Q109" s="281" t="str">
        <f t="shared" si="11"/>
        <v/>
      </c>
      <c r="R109" s="284" t="str">
        <f t="shared" si="12"/>
        <v/>
      </c>
      <c r="S109" s="285"/>
    </row>
    <row r="110" spans="1:19" ht="20.100000000000001" customHeight="1" x14ac:dyDescent="0.25">
      <c r="A110" s="170">
        <v>104</v>
      </c>
      <c r="B110" s="295" t="str">
        <f>IF('Frais de personnel'!$B109="","",'Frais de personnel'!$B109)</f>
        <v/>
      </c>
      <c r="C110" s="295" t="str">
        <f>IF('Frais de personnel'!$C109="","",'Frais de personnel'!$C109)</f>
        <v/>
      </c>
      <c r="D110" s="296" t="str">
        <f>IF('Frais de personnel'!$D109="","",'Frais de personnel'!$D109)</f>
        <v/>
      </c>
      <c r="E110" s="166" t="str">
        <f>IF('Frais de personnel'!$E109="","",'Frais de personnel'!$E109)</f>
        <v/>
      </c>
      <c r="F110" s="185" t="str">
        <f>IF('Frais de personnel'!$F109="","",'Frais de personnel'!$F109)</f>
        <v/>
      </c>
      <c r="G110" s="274" t="str">
        <f>IF('Frais de personnel'!$G109="","",'Frais de personnel'!$G109)</f>
        <v/>
      </c>
      <c r="H110" s="274" t="str">
        <f>IF('Frais de personnel'!$H109="","",'Frais de personnel'!$H109)</f>
        <v/>
      </c>
      <c r="I110" s="305" t="str">
        <f>IF('Frais de personnel'!$I109=0,"",'Frais de personnel'!$I109)</f>
        <v/>
      </c>
      <c r="J110" s="273"/>
      <c r="K110" s="121"/>
      <c r="L110" s="121"/>
      <c r="M110" s="186" t="str">
        <f t="shared" si="7"/>
        <v/>
      </c>
      <c r="N110" s="277" t="str">
        <f t="shared" si="8"/>
        <v/>
      </c>
      <c r="O110" s="280" t="str">
        <f t="shared" si="9"/>
        <v/>
      </c>
      <c r="P110" s="187" t="str">
        <f t="shared" si="10"/>
        <v/>
      </c>
      <c r="Q110" s="281" t="str">
        <f t="shared" si="11"/>
        <v/>
      </c>
      <c r="R110" s="284" t="str">
        <f t="shared" si="12"/>
        <v/>
      </c>
      <c r="S110" s="285"/>
    </row>
    <row r="111" spans="1:19" ht="20.100000000000001" customHeight="1" x14ac:dyDescent="0.25">
      <c r="A111" s="170">
        <v>105</v>
      </c>
      <c r="B111" s="295" t="str">
        <f>IF('Frais de personnel'!$B110="","",'Frais de personnel'!$B110)</f>
        <v/>
      </c>
      <c r="C111" s="295" t="str">
        <f>IF('Frais de personnel'!$C110="","",'Frais de personnel'!$C110)</f>
        <v/>
      </c>
      <c r="D111" s="296" t="str">
        <f>IF('Frais de personnel'!$D110="","",'Frais de personnel'!$D110)</f>
        <v/>
      </c>
      <c r="E111" s="166" t="str">
        <f>IF('Frais de personnel'!$E110="","",'Frais de personnel'!$E110)</f>
        <v/>
      </c>
      <c r="F111" s="185" t="str">
        <f>IF('Frais de personnel'!$F110="","",'Frais de personnel'!$F110)</f>
        <v/>
      </c>
      <c r="G111" s="274" t="str">
        <f>IF('Frais de personnel'!$G110="","",'Frais de personnel'!$G110)</f>
        <v/>
      </c>
      <c r="H111" s="274" t="str">
        <f>IF('Frais de personnel'!$H110="","",'Frais de personnel'!$H110)</f>
        <v/>
      </c>
      <c r="I111" s="305" t="str">
        <f>IF('Frais de personnel'!$I110=0,"",'Frais de personnel'!$I110)</f>
        <v/>
      </c>
      <c r="J111" s="273"/>
      <c r="K111" s="121"/>
      <c r="L111" s="121"/>
      <c r="M111" s="186" t="str">
        <f t="shared" si="7"/>
        <v/>
      </c>
      <c r="N111" s="277" t="str">
        <f t="shared" si="8"/>
        <v/>
      </c>
      <c r="O111" s="280" t="str">
        <f t="shared" si="9"/>
        <v/>
      </c>
      <c r="P111" s="187" t="str">
        <f t="shared" si="10"/>
        <v/>
      </c>
      <c r="Q111" s="281" t="str">
        <f t="shared" si="11"/>
        <v/>
      </c>
      <c r="R111" s="284" t="str">
        <f t="shared" si="12"/>
        <v/>
      </c>
      <c r="S111" s="285"/>
    </row>
    <row r="112" spans="1:19" ht="20.100000000000001" customHeight="1" x14ac:dyDescent="0.25">
      <c r="A112" s="170">
        <v>106</v>
      </c>
      <c r="B112" s="295" t="str">
        <f>IF('Frais de personnel'!$B111="","",'Frais de personnel'!$B111)</f>
        <v/>
      </c>
      <c r="C112" s="295" t="str">
        <f>IF('Frais de personnel'!$C111="","",'Frais de personnel'!$C111)</f>
        <v/>
      </c>
      <c r="D112" s="296" t="str">
        <f>IF('Frais de personnel'!$D111="","",'Frais de personnel'!$D111)</f>
        <v/>
      </c>
      <c r="E112" s="166" t="str">
        <f>IF('Frais de personnel'!$E111="","",'Frais de personnel'!$E111)</f>
        <v/>
      </c>
      <c r="F112" s="185" t="str">
        <f>IF('Frais de personnel'!$F111="","",'Frais de personnel'!$F111)</f>
        <v/>
      </c>
      <c r="G112" s="274" t="str">
        <f>IF('Frais de personnel'!$G111="","",'Frais de personnel'!$G111)</f>
        <v/>
      </c>
      <c r="H112" s="274" t="str">
        <f>IF('Frais de personnel'!$H111="","",'Frais de personnel'!$H111)</f>
        <v/>
      </c>
      <c r="I112" s="305" t="str">
        <f>IF('Frais de personnel'!$I111=0,"",'Frais de personnel'!$I111)</f>
        <v/>
      </c>
      <c r="J112" s="273"/>
      <c r="K112" s="121"/>
      <c r="L112" s="121"/>
      <c r="M112" s="186" t="str">
        <f t="shared" si="7"/>
        <v/>
      </c>
      <c r="N112" s="277" t="str">
        <f t="shared" si="8"/>
        <v/>
      </c>
      <c r="O112" s="280" t="str">
        <f t="shared" si="9"/>
        <v/>
      </c>
      <c r="P112" s="187" t="str">
        <f t="shared" si="10"/>
        <v/>
      </c>
      <c r="Q112" s="281" t="str">
        <f t="shared" si="11"/>
        <v/>
      </c>
      <c r="R112" s="284" t="str">
        <f t="shared" si="12"/>
        <v/>
      </c>
      <c r="S112" s="285"/>
    </row>
    <row r="113" spans="1:19" ht="20.100000000000001" customHeight="1" x14ac:dyDescent="0.25">
      <c r="A113" s="170">
        <v>107</v>
      </c>
      <c r="B113" s="295" t="str">
        <f>IF('Frais de personnel'!$B112="","",'Frais de personnel'!$B112)</f>
        <v/>
      </c>
      <c r="C113" s="295" t="str">
        <f>IF('Frais de personnel'!$C112="","",'Frais de personnel'!$C112)</f>
        <v/>
      </c>
      <c r="D113" s="296" t="str">
        <f>IF('Frais de personnel'!$D112="","",'Frais de personnel'!$D112)</f>
        <v/>
      </c>
      <c r="E113" s="166" t="str">
        <f>IF('Frais de personnel'!$E112="","",'Frais de personnel'!$E112)</f>
        <v/>
      </c>
      <c r="F113" s="185" t="str">
        <f>IF('Frais de personnel'!$F112="","",'Frais de personnel'!$F112)</f>
        <v/>
      </c>
      <c r="G113" s="274" t="str">
        <f>IF('Frais de personnel'!$G112="","",'Frais de personnel'!$G112)</f>
        <v/>
      </c>
      <c r="H113" s="274" t="str">
        <f>IF('Frais de personnel'!$H112="","",'Frais de personnel'!$H112)</f>
        <v/>
      </c>
      <c r="I113" s="305" t="str">
        <f>IF('Frais de personnel'!$I112=0,"",'Frais de personnel'!$I112)</f>
        <v/>
      </c>
      <c r="J113" s="273"/>
      <c r="K113" s="121"/>
      <c r="L113" s="121"/>
      <c r="M113" s="186" t="str">
        <f t="shared" si="7"/>
        <v/>
      </c>
      <c r="N113" s="277" t="str">
        <f t="shared" si="8"/>
        <v/>
      </c>
      <c r="O113" s="280" t="str">
        <f t="shared" si="9"/>
        <v/>
      </c>
      <c r="P113" s="187" t="str">
        <f t="shared" si="10"/>
        <v/>
      </c>
      <c r="Q113" s="281" t="str">
        <f t="shared" si="11"/>
        <v/>
      </c>
      <c r="R113" s="284" t="str">
        <f t="shared" si="12"/>
        <v/>
      </c>
      <c r="S113" s="285"/>
    </row>
    <row r="114" spans="1:19" ht="20.100000000000001" customHeight="1" x14ac:dyDescent="0.25">
      <c r="A114" s="170">
        <v>108</v>
      </c>
      <c r="B114" s="295" t="str">
        <f>IF('Frais de personnel'!$B113="","",'Frais de personnel'!$B113)</f>
        <v/>
      </c>
      <c r="C114" s="295" t="str">
        <f>IF('Frais de personnel'!$C113="","",'Frais de personnel'!$C113)</f>
        <v/>
      </c>
      <c r="D114" s="296" t="str">
        <f>IF('Frais de personnel'!$D113="","",'Frais de personnel'!$D113)</f>
        <v/>
      </c>
      <c r="E114" s="166" t="str">
        <f>IF('Frais de personnel'!$E113="","",'Frais de personnel'!$E113)</f>
        <v/>
      </c>
      <c r="F114" s="185" t="str">
        <f>IF('Frais de personnel'!$F113="","",'Frais de personnel'!$F113)</f>
        <v/>
      </c>
      <c r="G114" s="274" t="str">
        <f>IF('Frais de personnel'!$G113="","",'Frais de personnel'!$G113)</f>
        <v/>
      </c>
      <c r="H114" s="274" t="str">
        <f>IF('Frais de personnel'!$H113="","",'Frais de personnel'!$H113)</f>
        <v/>
      </c>
      <c r="I114" s="305" t="str">
        <f>IF('Frais de personnel'!$I113=0,"",'Frais de personnel'!$I113)</f>
        <v/>
      </c>
      <c r="J114" s="273"/>
      <c r="K114" s="121"/>
      <c r="L114" s="121"/>
      <c r="M114" s="186" t="str">
        <f t="shared" si="7"/>
        <v/>
      </c>
      <c r="N114" s="277" t="str">
        <f t="shared" si="8"/>
        <v/>
      </c>
      <c r="O114" s="280" t="str">
        <f t="shared" si="9"/>
        <v/>
      </c>
      <c r="P114" s="187" t="str">
        <f t="shared" si="10"/>
        <v/>
      </c>
      <c r="Q114" s="281" t="str">
        <f t="shared" si="11"/>
        <v/>
      </c>
      <c r="R114" s="284" t="str">
        <f t="shared" si="12"/>
        <v/>
      </c>
      <c r="S114" s="285"/>
    </row>
    <row r="115" spans="1:19" ht="20.100000000000001" customHeight="1" x14ac:dyDescent="0.25">
      <c r="A115" s="170">
        <v>109</v>
      </c>
      <c r="B115" s="295" t="str">
        <f>IF('Frais de personnel'!$B114="","",'Frais de personnel'!$B114)</f>
        <v/>
      </c>
      <c r="C115" s="295" t="str">
        <f>IF('Frais de personnel'!$C114="","",'Frais de personnel'!$C114)</f>
        <v/>
      </c>
      <c r="D115" s="296" t="str">
        <f>IF('Frais de personnel'!$D114="","",'Frais de personnel'!$D114)</f>
        <v/>
      </c>
      <c r="E115" s="166" t="str">
        <f>IF('Frais de personnel'!$E114="","",'Frais de personnel'!$E114)</f>
        <v/>
      </c>
      <c r="F115" s="185" t="str">
        <f>IF('Frais de personnel'!$F114="","",'Frais de personnel'!$F114)</f>
        <v/>
      </c>
      <c r="G115" s="274" t="str">
        <f>IF('Frais de personnel'!$G114="","",'Frais de personnel'!$G114)</f>
        <v/>
      </c>
      <c r="H115" s="274" t="str">
        <f>IF('Frais de personnel'!$H114="","",'Frais de personnel'!$H114)</f>
        <v/>
      </c>
      <c r="I115" s="305" t="str">
        <f>IF('Frais de personnel'!$I114=0,"",'Frais de personnel'!$I114)</f>
        <v/>
      </c>
      <c r="J115" s="273"/>
      <c r="K115" s="121"/>
      <c r="L115" s="121"/>
      <c r="M115" s="186" t="str">
        <f t="shared" si="7"/>
        <v/>
      </c>
      <c r="N115" s="277" t="str">
        <f t="shared" si="8"/>
        <v/>
      </c>
      <c r="O115" s="280" t="str">
        <f t="shared" si="9"/>
        <v/>
      </c>
      <c r="P115" s="187" t="str">
        <f t="shared" si="10"/>
        <v/>
      </c>
      <c r="Q115" s="281" t="str">
        <f t="shared" si="11"/>
        <v/>
      </c>
      <c r="R115" s="284" t="str">
        <f t="shared" si="12"/>
        <v/>
      </c>
      <c r="S115" s="285"/>
    </row>
    <row r="116" spans="1:19" ht="20.100000000000001" customHeight="1" x14ac:dyDescent="0.25">
      <c r="A116" s="170">
        <v>110</v>
      </c>
      <c r="B116" s="295" t="str">
        <f>IF('Frais de personnel'!$B115="","",'Frais de personnel'!$B115)</f>
        <v/>
      </c>
      <c r="C116" s="295" t="str">
        <f>IF('Frais de personnel'!$C115="","",'Frais de personnel'!$C115)</f>
        <v/>
      </c>
      <c r="D116" s="296" t="str">
        <f>IF('Frais de personnel'!$D115="","",'Frais de personnel'!$D115)</f>
        <v/>
      </c>
      <c r="E116" s="166" t="str">
        <f>IF('Frais de personnel'!$E115="","",'Frais de personnel'!$E115)</f>
        <v/>
      </c>
      <c r="F116" s="185" t="str">
        <f>IF('Frais de personnel'!$F115="","",'Frais de personnel'!$F115)</f>
        <v/>
      </c>
      <c r="G116" s="274" t="str">
        <f>IF('Frais de personnel'!$G115="","",'Frais de personnel'!$G115)</f>
        <v/>
      </c>
      <c r="H116" s="274" t="str">
        <f>IF('Frais de personnel'!$H115="","",'Frais de personnel'!$H115)</f>
        <v/>
      </c>
      <c r="I116" s="305" t="str">
        <f>IF('Frais de personnel'!$I115=0,"",'Frais de personnel'!$I115)</f>
        <v/>
      </c>
      <c r="J116" s="273"/>
      <c r="K116" s="121"/>
      <c r="L116" s="121"/>
      <c r="M116" s="186" t="str">
        <f t="shared" si="7"/>
        <v/>
      </c>
      <c r="N116" s="277" t="str">
        <f t="shared" si="8"/>
        <v/>
      </c>
      <c r="O116" s="280" t="str">
        <f t="shared" si="9"/>
        <v/>
      </c>
      <c r="P116" s="187" t="str">
        <f t="shared" si="10"/>
        <v/>
      </c>
      <c r="Q116" s="281" t="str">
        <f t="shared" si="11"/>
        <v/>
      </c>
      <c r="R116" s="284" t="str">
        <f t="shared" si="12"/>
        <v/>
      </c>
      <c r="S116" s="285"/>
    </row>
    <row r="117" spans="1:19" ht="20.100000000000001" customHeight="1" x14ac:dyDescent="0.25">
      <c r="A117" s="170">
        <v>111</v>
      </c>
      <c r="B117" s="295" t="str">
        <f>IF('Frais de personnel'!$B116="","",'Frais de personnel'!$B116)</f>
        <v/>
      </c>
      <c r="C117" s="295" t="str">
        <f>IF('Frais de personnel'!$C116="","",'Frais de personnel'!$C116)</f>
        <v/>
      </c>
      <c r="D117" s="296" t="str">
        <f>IF('Frais de personnel'!$D116="","",'Frais de personnel'!$D116)</f>
        <v/>
      </c>
      <c r="E117" s="166" t="str">
        <f>IF('Frais de personnel'!$E116="","",'Frais de personnel'!$E116)</f>
        <v/>
      </c>
      <c r="F117" s="185" t="str">
        <f>IF('Frais de personnel'!$F116="","",'Frais de personnel'!$F116)</f>
        <v/>
      </c>
      <c r="G117" s="274" t="str">
        <f>IF('Frais de personnel'!$G116="","",'Frais de personnel'!$G116)</f>
        <v/>
      </c>
      <c r="H117" s="274" t="str">
        <f>IF('Frais de personnel'!$H116="","",'Frais de personnel'!$H116)</f>
        <v/>
      </c>
      <c r="I117" s="305" t="str">
        <f>IF('Frais de personnel'!$I116=0,"",'Frais de personnel'!$I116)</f>
        <v/>
      </c>
      <c r="J117" s="273"/>
      <c r="K117" s="121"/>
      <c r="L117" s="121"/>
      <c r="M117" s="186" t="str">
        <f t="shared" si="7"/>
        <v/>
      </c>
      <c r="N117" s="277" t="str">
        <f t="shared" si="8"/>
        <v/>
      </c>
      <c r="O117" s="280" t="str">
        <f t="shared" si="9"/>
        <v/>
      </c>
      <c r="P117" s="187" t="str">
        <f t="shared" si="10"/>
        <v/>
      </c>
      <c r="Q117" s="281" t="str">
        <f t="shared" si="11"/>
        <v/>
      </c>
      <c r="R117" s="284" t="str">
        <f t="shared" si="12"/>
        <v/>
      </c>
      <c r="S117" s="285"/>
    </row>
    <row r="118" spans="1:19" ht="20.100000000000001" customHeight="1" x14ac:dyDescent="0.25">
      <c r="A118" s="170">
        <v>112</v>
      </c>
      <c r="B118" s="295" t="str">
        <f>IF('Frais de personnel'!$B117="","",'Frais de personnel'!$B117)</f>
        <v/>
      </c>
      <c r="C118" s="295" t="str">
        <f>IF('Frais de personnel'!$C117="","",'Frais de personnel'!$C117)</f>
        <v/>
      </c>
      <c r="D118" s="296" t="str">
        <f>IF('Frais de personnel'!$D117="","",'Frais de personnel'!$D117)</f>
        <v/>
      </c>
      <c r="E118" s="166" t="str">
        <f>IF('Frais de personnel'!$E117="","",'Frais de personnel'!$E117)</f>
        <v/>
      </c>
      <c r="F118" s="185" t="str">
        <f>IF('Frais de personnel'!$F117="","",'Frais de personnel'!$F117)</f>
        <v/>
      </c>
      <c r="G118" s="274" t="str">
        <f>IF('Frais de personnel'!$G117="","",'Frais de personnel'!$G117)</f>
        <v/>
      </c>
      <c r="H118" s="274" t="str">
        <f>IF('Frais de personnel'!$H117="","",'Frais de personnel'!$H117)</f>
        <v/>
      </c>
      <c r="I118" s="305" t="str">
        <f>IF('Frais de personnel'!$I117=0,"",'Frais de personnel'!$I117)</f>
        <v/>
      </c>
      <c r="J118" s="273"/>
      <c r="K118" s="121"/>
      <c r="L118" s="121"/>
      <c r="M118" s="186" t="str">
        <f t="shared" si="7"/>
        <v/>
      </c>
      <c r="N118" s="277" t="str">
        <f t="shared" si="8"/>
        <v/>
      </c>
      <c r="O118" s="280" t="str">
        <f t="shared" si="9"/>
        <v/>
      </c>
      <c r="P118" s="187" t="str">
        <f t="shared" si="10"/>
        <v/>
      </c>
      <c r="Q118" s="281" t="str">
        <f t="shared" si="11"/>
        <v/>
      </c>
      <c r="R118" s="284" t="str">
        <f t="shared" si="12"/>
        <v/>
      </c>
      <c r="S118" s="285"/>
    </row>
    <row r="119" spans="1:19" ht="20.100000000000001" customHeight="1" x14ac:dyDescent="0.25">
      <c r="A119" s="170">
        <v>113</v>
      </c>
      <c r="B119" s="295" t="str">
        <f>IF('Frais de personnel'!$B118="","",'Frais de personnel'!$B118)</f>
        <v/>
      </c>
      <c r="C119" s="295" t="str">
        <f>IF('Frais de personnel'!$C118="","",'Frais de personnel'!$C118)</f>
        <v/>
      </c>
      <c r="D119" s="296" t="str">
        <f>IF('Frais de personnel'!$D118="","",'Frais de personnel'!$D118)</f>
        <v/>
      </c>
      <c r="E119" s="166" t="str">
        <f>IF('Frais de personnel'!$E118="","",'Frais de personnel'!$E118)</f>
        <v/>
      </c>
      <c r="F119" s="185" t="str">
        <f>IF('Frais de personnel'!$F118="","",'Frais de personnel'!$F118)</f>
        <v/>
      </c>
      <c r="G119" s="274" t="str">
        <f>IF('Frais de personnel'!$G118="","",'Frais de personnel'!$G118)</f>
        <v/>
      </c>
      <c r="H119" s="274" t="str">
        <f>IF('Frais de personnel'!$H118="","",'Frais de personnel'!$H118)</f>
        <v/>
      </c>
      <c r="I119" s="305" t="str">
        <f>IF('Frais de personnel'!$I118=0,"",'Frais de personnel'!$I118)</f>
        <v/>
      </c>
      <c r="J119" s="273"/>
      <c r="K119" s="121"/>
      <c r="L119" s="121"/>
      <c r="M119" s="186" t="str">
        <f t="shared" si="7"/>
        <v/>
      </c>
      <c r="N119" s="277" t="str">
        <f t="shared" si="8"/>
        <v/>
      </c>
      <c r="O119" s="280" t="str">
        <f t="shared" si="9"/>
        <v/>
      </c>
      <c r="P119" s="187" t="str">
        <f t="shared" si="10"/>
        <v/>
      </c>
      <c r="Q119" s="281" t="str">
        <f t="shared" si="11"/>
        <v/>
      </c>
      <c r="R119" s="284" t="str">
        <f t="shared" si="12"/>
        <v/>
      </c>
      <c r="S119" s="285"/>
    </row>
    <row r="120" spans="1:19" ht="20.100000000000001" customHeight="1" x14ac:dyDescent="0.25">
      <c r="A120" s="170">
        <v>114</v>
      </c>
      <c r="B120" s="295" t="str">
        <f>IF('Frais de personnel'!$B119="","",'Frais de personnel'!$B119)</f>
        <v/>
      </c>
      <c r="C120" s="295" t="str">
        <f>IF('Frais de personnel'!$C119="","",'Frais de personnel'!$C119)</f>
        <v/>
      </c>
      <c r="D120" s="296" t="str">
        <f>IF('Frais de personnel'!$D119="","",'Frais de personnel'!$D119)</f>
        <v/>
      </c>
      <c r="E120" s="166" t="str">
        <f>IF('Frais de personnel'!$E119="","",'Frais de personnel'!$E119)</f>
        <v/>
      </c>
      <c r="F120" s="185" t="str">
        <f>IF('Frais de personnel'!$F119="","",'Frais de personnel'!$F119)</f>
        <v/>
      </c>
      <c r="G120" s="274" t="str">
        <f>IF('Frais de personnel'!$G119="","",'Frais de personnel'!$G119)</f>
        <v/>
      </c>
      <c r="H120" s="274" t="str">
        <f>IF('Frais de personnel'!$H119="","",'Frais de personnel'!$H119)</f>
        <v/>
      </c>
      <c r="I120" s="305" t="str">
        <f>IF('Frais de personnel'!$I119=0,"",'Frais de personnel'!$I119)</f>
        <v/>
      </c>
      <c r="J120" s="273"/>
      <c r="K120" s="121"/>
      <c r="L120" s="121"/>
      <c r="M120" s="186" t="str">
        <f t="shared" si="7"/>
        <v/>
      </c>
      <c r="N120" s="277" t="str">
        <f t="shared" si="8"/>
        <v/>
      </c>
      <c r="O120" s="280" t="str">
        <f t="shared" si="9"/>
        <v/>
      </c>
      <c r="P120" s="187" t="str">
        <f t="shared" si="10"/>
        <v/>
      </c>
      <c r="Q120" s="281" t="str">
        <f t="shared" si="11"/>
        <v/>
      </c>
      <c r="R120" s="284" t="str">
        <f t="shared" si="12"/>
        <v/>
      </c>
      <c r="S120" s="285"/>
    </row>
    <row r="121" spans="1:19" ht="20.100000000000001" customHeight="1" x14ac:dyDescent="0.25">
      <c r="A121" s="170">
        <v>115</v>
      </c>
      <c r="B121" s="295" t="str">
        <f>IF('Frais de personnel'!$B120="","",'Frais de personnel'!$B120)</f>
        <v/>
      </c>
      <c r="C121" s="295" t="str">
        <f>IF('Frais de personnel'!$C120="","",'Frais de personnel'!$C120)</f>
        <v/>
      </c>
      <c r="D121" s="296" t="str">
        <f>IF('Frais de personnel'!$D120="","",'Frais de personnel'!$D120)</f>
        <v/>
      </c>
      <c r="E121" s="166" t="str">
        <f>IF('Frais de personnel'!$E120="","",'Frais de personnel'!$E120)</f>
        <v/>
      </c>
      <c r="F121" s="185" t="str">
        <f>IF('Frais de personnel'!$F120="","",'Frais de personnel'!$F120)</f>
        <v/>
      </c>
      <c r="G121" s="274" t="str">
        <f>IF('Frais de personnel'!$G120="","",'Frais de personnel'!$G120)</f>
        <v/>
      </c>
      <c r="H121" s="274" t="str">
        <f>IF('Frais de personnel'!$H120="","",'Frais de personnel'!$H120)</f>
        <v/>
      </c>
      <c r="I121" s="305" t="str">
        <f>IF('Frais de personnel'!$I120=0,"",'Frais de personnel'!$I120)</f>
        <v/>
      </c>
      <c r="J121" s="273"/>
      <c r="K121" s="121"/>
      <c r="L121" s="121"/>
      <c r="M121" s="186" t="str">
        <f t="shared" si="7"/>
        <v/>
      </c>
      <c r="N121" s="277" t="str">
        <f t="shared" si="8"/>
        <v/>
      </c>
      <c r="O121" s="280" t="str">
        <f t="shared" si="9"/>
        <v/>
      </c>
      <c r="P121" s="187" t="str">
        <f t="shared" si="10"/>
        <v/>
      </c>
      <c r="Q121" s="281" t="str">
        <f t="shared" si="11"/>
        <v/>
      </c>
      <c r="R121" s="284" t="str">
        <f t="shared" si="12"/>
        <v/>
      </c>
      <c r="S121" s="285"/>
    </row>
    <row r="122" spans="1:19" ht="20.100000000000001" customHeight="1" x14ac:dyDescent="0.25">
      <c r="A122" s="170">
        <v>116</v>
      </c>
      <c r="B122" s="295" t="str">
        <f>IF('Frais de personnel'!$B121="","",'Frais de personnel'!$B121)</f>
        <v/>
      </c>
      <c r="C122" s="295" t="str">
        <f>IF('Frais de personnel'!$C121="","",'Frais de personnel'!$C121)</f>
        <v/>
      </c>
      <c r="D122" s="296" t="str">
        <f>IF('Frais de personnel'!$D121="","",'Frais de personnel'!$D121)</f>
        <v/>
      </c>
      <c r="E122" s="166" t="str">
        <f>IF('Frais de personnel'!$E121="","",'Frais de personnel'!$E121)</f>
        <v/>
      </c>
      <c r="F122" s="185" t="str">
        <f>IF('Frais de personnel'!$F121="","",'Frais de personnel'!$F121)</f>
        <v/>
      </c>
      <c r="G122" s="274" t="str">
        <f>IF('Frais de personnel'!$G121="","",'Frais de personnel'!$G121)</f>
        <v/>
      </c>
      <c r="H122" s="274" t="str">
        <f>IF('Frais de personnel'!$H121="","",'Frais de personnel'!$H121)</f>
        <v/>
      </c>
      <c r="I122" s="305" t="str">
        <f>IF('Frais de personnel'!$I121=0,"",'Frais de personnel'!$I121)</f>
        <v/>
      </c>
      <c r="J122" s="273"/>
      <c r="K122" s="121"/>
      <c r="L122" s="121"/>
      <c r="M122" s="186" t="str">
        <f t="shared" si="7"/>
        <v/>
      </c>
      <c r="N122" s="277" t="str">
        <f t="shared" si="8"/>
        <v/>
      </c>
      <c r="O122" s="280" t="str">
        <f t="shared" si="9"/>
        <v/>
      </c>
      <c r="P122" s="187" t="str">
        <f t="shared" si="10"/>
        <v/>
      </c>
      <c r="Q122" s="281" t="str">
        <f t="shared" si="11"/>
        <v/>
      </c>
      <c r="R122" s="284" t="str">
        <f t="shared" si="12"/>
        <v/>
      </c>
      <c r="S122" s="285"/>
    </row>
    <row r="123" spans="1:19" ht="20.100000000000001" customHeight="1" x14ac:dyDescent="0.25">
      <c r="A123" s="170">
        <v>117</v>
      </c>
      <c r="B123" s="295" t="str">
        <f>IF('Frais de personnel'!$B122="","",'Frais de personnel'!$B122)</f>
        <v/>
      </c>
      <c r="C123" s="295" t="str">
        <f>IF('Frais de personnel'!$C122="","",'Frais de personnel'!$C122)</f>
        <v/>
      </c>
      <c r="D123" s="296" t="str">
        <f>IF('Frais de personnel'!$D122="","",'Frais de personnel'!$D122)</f>
        <v/>
      </c>
      <c r="E123" s="166" t="str">
        <f>IF('Frais de personnel'!$E122="","",'Frais de personnel'!$E122)</f>
        <v/>
      </c>
      <c r="F123" s="185" t="str">
        <f>IF('Frais de personnel'!$F122="","",'Frais de personnel'!$F122)</f>
        <v/>
      </c>
      <c r="G123" s="274" t="str">
        <f>IF('Frais de personnel'!$G122="","",'Frais de personnel'!$G122)</f>
        <v/>
      </c>
      <c r="H123" s="274" t="str">
        <f>IF('Frais de personnel'!$H122="","",'Frais de personnel'!$H122)</f>
        <v/>
      </c>
      <c r="I123" s="305" t="str">
        <f>IF('Frais de personnel'!$I122=0,"",'Frais de personnel'!$I122)</f>
        <v/>
      </c>
      <c r="J123" s="273"/>
      <c r="K123" s="121"/>
      <c r="L123" s="121"/>
      <c r="M123" s="186" t="str">
        <f t="shared" si="7"/>
        <v/>
      </c>
      <c r="N123" s="277" t="str">
        <f t="shared" si="8"/>
        <v/>
      </c>
      <c r="O123" s="280" t="str">
        <f t="shared" si="9"/>
        <v/>
      </c>
      <c r="P123" s="187" t="str">
        <f t="shared" si="10"/>
        <v/>
      </c>
      <c r="Q123" s="281" t="str">
        <f t="shared" si="11"/>
        <v/>
      </c>
      <c r="R123" s="284" t="str">
        <f t="shared" si="12"/>
        <v/>
      </c>
      <c r="S123" s="285"/>
    </row>
    <row r="124" spans="1:19" ht="20.100000000000001" customHeight="1" x14ac:dyDescent="0.25">
      <c r="A124" s="170">
        <v>118</v>
      </c>
      <c r="B124" s="295" t="str">
        <f>IF('Frais de personnel'!$B123="","",'Frais de personnel'!$B123)</f>
        <v/>
      </c>
      <c r="C124" s="295" t="str">
        <f>IF('Frais de personnel'!$C123="","",'Frais de personnel'!$C123)</f>
        <v/>
      </c>
      <c r="D124" s="296" t="str">
        <f>IF('Frais de personnel'!$D123="","",'Frais de personnel'!$D123)</f>
        <v/>
      </c>
      <c r="E124" s="166" t="str">
        <f>IF('Frais de personnel'!$E123="","",'Frais de personnel'!$E123)</f>
        <v/>
      </c>
      <c r="F124" s="185" t="str">
        <f>IF('Frais de personnel'!$F123="","",'Frais de personnel'!$F123)</f>
        <v/>
      </c>
      <c r="G124" s="274" t="str">
        <f>IF('Frais de personnel'!$G123="","",'Frais de personnel'!$G123)</f>
        <v/>
      </c>
      <c r="H124" s="274" t="str">
        <f>IF('Frais de personnel'!$H123="","",'Frais de personnel'!$H123)</f>
        <v/>
      </c>
      <c r="I124" s="305" t="str">
        <f>IF('Frais de personnel'!$I123=0,"",'Frais de personnel'!$I123)</f>
        <v/>
      </c>
      <c r="J124" s="273"/>
      <c r="K124" s="121"/>
      <c r="L124" s="121"/>
      <c r="M124" s="186" t="str">
        <f t="shared" si="7"/>
        <v/>
      </c>
      <c r="N124" s="277" t="str">
        <f t="shared" si="8"/>
        <v/>
      </c>
      <c r="O124" s="280" t="str">
        <f t="shared" si="9"/>
        <v/>
      </c>
      <c r="P124" s="187" t="str">
        <f t="shared" si="10"/>
        <v/>
      </c>
      <c r="Q124" s="281" t="str">
        <f t="shared" si="11"/>
        <v/>
      </c>
      <c r="R124" s="284" t="str">
        <f t="shared" si="12"/>
        <v/>
      </c>
      <c r="S124" s="285"/>
    </row>
    <row r="125" spans="1:19" ht="20.100000000000001" customHeight="1" x14ac:dyDescent="0.25">
      <c r="A125" s="170">
        <v>119</v>
      </c>
      <c r="B125" s="295" t="str">
        <f>IF('Frais de personnel'!$B124="","",'Frais de personnel'!$B124)</f>
        <v/>
      </c>
      <c r="C125" s="295" t="str">
        <f>IF('Frais de personnel'!$C124="","",'Frais de personnel'!$C124)</f>
        <v/>
      </c>
      <c r="D125" s="296" t="str">
        <f>IF('Frais de personnel'!$D124="","",'Frais de personnel'!$D124)</f>
        <v/>
      </c>
      <c r="E125" s="166" t="str">
        <f>IF('Frais de personnel'!$E124="","",'Frais de personnel'!$E124)</f>
        <v/>
      </c>
      <c r="F125" s="185" t="str">
        <f>IF('Frais de personnel'!$F124="","",'Frais de personnel'!$F124)</f>
        <v/>
      </c>
      <c r="G125" s="274" t="str">
        <f>IF('Frais de personnel'!$G124="","",'Frais de personnel'!$G124)</f>
        <v/>
      </c>
      <c r="H125" s="274" t="str">
        <f>IF('Frais de personnel'!$H124="","",'Frais de personnel'!$H124)</f>
        <v/>
      </c>
      <c r="I125" s="305" t="str">
        <f>IF('Frais de personnel'!$I124=0,"",'Frais de personnel'!$I124)</f>
        <v/>
      </c>
      <c r="J125" s="273"/>
      <c r="K125" s="121"/>
      <c r="L125" s="121"/>
      <c r="M125" s="186" t="str">
        <f t="shared" si="7"/>
        <v/>
      </c>
      <c r="N125" s="277" t="str">
        <f t="shared" si="8"/>
        <v/>
      </c>
      <c r="O125" s="280" t="str">
        <f t="shared" si="9"/>
        <v/>
      </c>
      <c r="P125" s="187" t="str">
        <f t="shared" si="10"/>
        <v/>
      </c>
      <c r="Q125" s="281" t="str">
        <f t="shared" si="11"/>
        <v/>
      </c>
      <c r="R125" s="284" t="str">
        <f t="shared" si="12"/>
        <v/>
      </c>
      <c r="S125" s="285"/>
    </row>
    <row r="126" spans="1:19" ht="20.100000000000001" customHeight="1" x14ac:dyDescent="0.25">
      <c r="A126" s="170">
        <v>120</v>
      </c>
      <c r="B126" s="295" t="str">
        <f>IF('Frais de personnel'!$B125="","",'Frais de personnel'!$B125)</f>
        <v/>
      </c>
      <c r="C126" s="295" t="str">
        <f>IF('Frais de personnel'!$C125="","",'Frais de personnel'!$C125)</f>
        <v/>
      </c>
      <c r="D126" s="296" t="str">
        <f>IF('Frais de personnel'!$D125="","",'Frais de personnel'!$D125)</f>
        <v/>
      </c>
      <c r="E126" s="166" t="str">
        <f>IF('Frais de personnel'!$E125="","",'Frais de personnel'!$E125)</f>
        <v/>
      </c>
      <c r="F126" s="185" t="str">
        <f>IF('Frais de personnel'!$F125="","",'Frais de personnel'!$F125)</f>
        <v/>
      </c>
      <c r="G126" s="274" t="str">
        <f>IF('Frais de personnel'!$G125="","",'Frais de personnel'!$G125)</f>
        <v/>
      </c>
      <c r="H126" s="274" t="str">
        <f>IF('Frais de personnel'!$H125="","",'Frais de personnel'!$H125)</f>
        <v/>
      </c>
      <c r="I126" s="305" t="str">
        <f>IF('Frais de personnel'!$I125=0,"",'Frais de personnel'!$I125)</f>
        <v/>
      </c>
      <c r="J126" s="273"/>
      <c r="K126" s="121"/>
      <c r="L126" s="121"/>
      <c r="M126" s="186" t="str">
        <f t="shared" si="7"/>
        <v/>
      </c>
      <c r="N126" s="277" t="str">
        <f t="shared" si="8"/>
        <v/>
      </c>
      <c r="O126" s="280" t="str">
        <f t="shared" si="9"/>
        <v/>
      </c>
      <c r="P126" s="187" t="str">
        <f t="shared" si="10"/>
        <v/>
      </c>
      <c r="Q126" s="281" t="str">
        <f t="shared" si="11"/>
        <v/>
      </c>
      <c r="R126" s="284" t="str">
        <f t="shared" si="12"/>
        <v/>
      </c>
      <c r="S126" s="285"/>
    </row>
    <row r="127" spans="1:19" ht="20.100000000000001" customHeight="1" x14ac:dyDescent="0.25">
      <c r="A127" s="170">
        <v>121</v>
      </c>
      <c r="B127" s="295" t="str">
        <f>IF('Frais de personnel'!$B126="","",'Frais de personnel'!$B126)</f>
        <v/>
      </c>
      <c r="C127" s="295" t="str">
        <f>IF('Frais de personnel'!$C126="","",'Frais de personnel'!$C126)</f>
        <v/>
      </c>
      <c r="D127" s="296" t="str">
        <f>IF('Frais de personnel'!$D126="","",'Frais de personnel'!$D126)</f>
        <v/>
      </c>
      <c r="E127" s="166" t="str">
        <f>IF('Frais de personnel'!$E126="","",'Frais de personnel'!$E126)</f>
        <v/>
      </c>
      <c r="F127" s="185" t="str">
        <f>IF('Frais de personnel'!$F126="","",'Frais de personnel'!$F126)</f>
        <v/>
      </c>
      <c r="G127" s="274" t="str">
        <f>IF('Frais de personnel'!$G126="","",'Frais de personnel'!$G126)</f>
        <v/>
      </c>
      <c r="H127" s="274" t="str">
        <f>IF('Frais de personnel'!$H126="","",'Frais de personnel'!$H126)</f>
        <v/>
      </c>
      <c r="I127" s="305" t="str">
        <f>IF('Frais de personnel'!$I126=0,"",'Frais de personnel'!$I126)</f>
        <v/>
      </c>
      <c r="J127" s="273"/>
      <c r="K127" s="121"/>
      <c r="L127" s="121"/>
      <c r="M127" s="186" t="str">
        <f t="shared" si="7"/>
        <v/>
      </c>
      <c r="N127" s="277" t="str">
        <f t="shared" si="8"/>
        <v/>
      </c>
      <c r="O127" s="280" t="str">
        <f t="shared" si="9"/>
        <v/>
      </c>
      <c r="P127" s="187" t="str">
        <f t="shared" si="10"/>
        <v/>
      </c>
      <c r="Q127" s="281" t="str">
        <f t="shared" si="11"/>
        <v/>
      </c>
      <c r="R127" s="284" t="str">
        <f t="shared" si="12"/>
        <v/>
      </c>
      <c r="S127" s="285"/>
    </row>
    <row r="128" spans="1:19" ht="20.100000000000001" customHeight="1" x14ac:dyDescent="0.25">
      <c r="A128" s="170">
        <v>122</v>
      </c>
      <c r="B128" s="295" t="str">
        <f>IF('Frais de personnel'!$B127="","",'Frais de personnel'!$B127)</f>
        <v/>
      </c>
      <c r="C128" s="295" t="str">
        <f>IF('Frais de personnel'!$C127="","",'Frais de personnel'!$C127)</f>
        <v/>
      </c>
      <c r="D128" s="296" t="str">
        <f>IF('Frais de personnel'!$D127="","",'Frais de personnel'!$D127)</f>
        <v/>
      </c>
      <c r="E128" s="166" t="str">
        <f>IF('Frais de personnel'!$E127="","",'Frais de personnel'!$E127)</f>
        <v/>
      </c>
      <c r="F128" s="185" t="str">
        <f>IF('Frais de personnel'!$F127="","",'Frais de personnel'!$F127)</f>
        <v/>
      </c>
      <c r="G128" s="274" t="str">
        <f>IF('Frais de personnel'!$G127="","",'Frais de personnel'!$G127)</f>
        <v/>
      </c>
      <c r="H128" s="274" t="str">
        <f>IF('Frais de personnel'!$H127="","",'Frais de personnel'!$H127)</f>
        <v/>
      </c>
      <c r="I128" s="305" t="str">
        <f>IF('Frais de personnel'!$I127=0,"",'Frais de personnel'!$I127)</f>
        <v/>
      </c>
      <c r="J128" s="273"/>
      <c r="K128" s="121"/>
      <c r="L128" s="121"/>
      <c r="M128" s="186" t="str">
        <f t="shared" si="7"/>
        <v/>
      </c>
      <c r="N128" s="277" t="str">
        <f t="shared" si="8"/>
        <v/>
      </c>
      <c r="O128" s="280" t="str">
        <f t="shared" si="9"/>
        <v/>
      </c>
      <c r="P128" s="187" t="str">
        <f t="shared" si="10"/>
        <v/>
      </c>
      <c r="Q128" s="281" t="str">
        <f t="shared" si="11"/>
        <v/>
      </c>
      <c r="R128" s="284" t="str">
        <f t="shared" si="12"/>
        <v/>
      </c>
      <c r="S128" s="285"/>
    </row>
    <row r="129" spans="1:19" ht="20.100000000000001" customHeight="1" x14ac:dyDescent="0.25">
      <c r="A129" s="170">
        <v>123</v>
      </c>
      <c r="B129" s="295" t="str">
        <f>IF('Frais de personnel'!$B128="","",'Frais de personnel'!$B128)</f>
        <v/>
      </c>
      <c r="C129" s="295" t="str">
        <f>IF('Frais de personnel'!$C128="","",'Frais de personnel'!$C128)</f>
        <v/>
      </c>
      <c r="D129" s="296" t="str">
        <f>IF('Frais de personnel'!$D128="","",'Frais de personnel'!$D128)</f>
        <v/>
      </c>
      <c r="E129" s="166" t="str">
        <f>IF('Frais de personnel'!$E128="","",'Frais de personnel'!$E128)</f>
        <v/>
      </c>
      <c r="F129" s="185" t="str">
        <f>IF('Frais de personnel'!$F128="","",'Frais de personnel'!$F128)</f>
        <v/>
      </c>
      <c r="G129" s="274" t="str">
        <f>IF('Frais de personnel'!$G128="","",'Frais de personnel'!$G128)</f>
        <v/>
      </c>
      <c r="H129" s="274" t="str">
        <f>IF('Frais de personnel'!$H128="","",'Frais de personnel'!$H128)</f>
        <v/>
      </c>
      <c r="I129" s="305" t="str">
        <f>IF('Frais de personnel'!$I128=0,"",'Frais de personnel'!$I128)</f>
        <v/>
      </c>
      <c r="J129" s="273"/>
      <c r="K129" s="121"/>
      <c r="L129" s="121"/>
      <c r="M129" s="186" t="str">
        <f t="shared" si="7"/>
        <v/>
      </c>
      <c r="N129" s="277" t="str">
        <f t="shared" si="8"/>
        <v/>
      </c>
      <c r="O129" s="280" t="str">
        <f t="shared" si="9"/>
        <v/>
      </c>
      <c r="P129" s="187" t="str">
        <f t="shared" si="10"/>
        <v/>
      </c>
      <c r="Q129" s="281" t="str">
        <f t="shared" si="11"/>
        <v/>
      </c>
      <c r="R129" s="284" t="str">
        <f t="shared" si="12"/>
        <v/>
      </c>
      <c r="S129" s="285"/>
    </row>
    <row r="130" spans="1:19" ht="20.100000000000001" customHeight="1" x14ac:dyDescent="0.25">
      <c r="A130" s="170">
        <v>124</v>
      </c>
      <c r="B130" s="295" t="str">
        <f>IF('Frais de personnel'!$B129="","",'Frais de personnel'!$B129)</f>
        <v/>
      </c>
      <c r="C130" s="295" t="str">
        <f>IF('Frais de personnel'!$C129="","",'Frais de personnel'!$C129)</f>
        <v/>
      </c>
      <c r="D130" s="296" t="str">
        <f>IF('Frais de personnel'!$D129="","",'Frais de personnel'!$D129)</f>
        <v/>
      </c>
      <c r="E130" s="166" t="str">
        <f>IF('Frais de personnel'!$E129="","",'Frais de personnel'!$E129)</f>
        <v/>
      </c>
      <c r="F130" s="185" t="str">
        <f>IF('Frais de personnel'!$F129="","",'Frais de personnel'!$F129)</f>
        <v/>
      </c>
      <c r="G130" s="274" t="str">
        <f>IF('Frais de personnel'!$G129="","",'Frais de personnel'!$G129)</f>
        <v/>
      </c>
      <c r="H130" s="274" t="str">
        <f>IF('Frais de personnel'!$H129="","",'Frais de personnel'!$H129)</f>
        <v/>
      </c>
      <c r="I130" s="305" t="str">
        <f>IF('Frais de personnel'!$I129=0,"",'Frais de personnel'!$I129)</f>
        <v/>
      </c>
      <c r="J130" s="273"/>
      <c r="K130" s="121"/>
      <c r="L130" s="121"/>
      <c r="M130" s="186" t="str">
        <f t="shared" si="7"/>
        <v/>
      </c>
      <c r="N130" s="277" t="str">
        <f t="shared" si="8"/>
        <v/>
      </c>
      <c r="O130" s="280" t="str">
        <f t="shared" si="9"/>
        <v/>
      </c>
      <c r="P130" s="187" t="str">
        <f t="shared" si="10"/>
        <v/>
      </c>
      <c r="Q130" s="281" t="str">
        <f t="shared" si="11"/>
        <v/>
      </c>
      <c r="R130" s="284" t="str">
        <f t="shared" si="12"/>
        <v/>
      </c>
      <c r="S130" s="285"/>
    </row>
    <row r="131" spans="1:19" ht="20.100000000000001" customHeight="1" x14ac:dyDescent="0.25">
      <c r="A131" s="170">
        <v>125</v>
      </c>
      <c r="B131" s="295" t="str">
        <f>IF('Frais de personnel'!$B130="","",'Frais de personnel'!$B130)</f>
        <v/>
      </c>
      <c r="C131" s="295" t="str">
        <f>IF('Frais de personnel'!$C130="","",'Frais de personnel'!$C130)</f>
        <v/>
      </c>
      <c r="D131" s="296" t="str">
        <f>IF('Frais de personnel'!$D130="","",'Frais de personnel'!$D130)</f>
        <v/>
      </c>
      <c r="E131" s="166" t="str">
        <f>IF('Frais de personnel'!$E130="","",'Frais de personnel'!$E130)</f>
        <v/>
      </c>
      <c r="F131" s="185" t="str">
        <f>IF('Frais de personnel'!$F130="","",'Frais de personnel'!$F130)</f>
        <v/>
      </c>
      <c r="G131" s="274" t="str">
        <f>IF('Frais de personnel'!$G130="","",'Frais de personnel'!$G130)</f>
        <v/>
      </c>
      <c r="H131" s="274" t="str">
        <f>IF('Frais de personnel'!$H130="","",'Frais de personnel'!$H130)</f>
        <v/>
      </c>
      <c r="I131" s="305" t="str">
        <f>IF('Frais de personnel'!$I130=0,"",'Frais de personnel'!$I130)</f>
        <v/>
      </c>
      <c r="J131" s="273"/>
      <c r="K131" s="121"/>
      <c r="L131" s="121"/>
      <c r="M131" s="186" t="str">
        <f t="shared" si="7"/>
        <v/>
      </c>
      <c r="N131" s="277" t="str">
        <f t="shared" si="8"/>
        <v/>
      </c>
      <c r="O131" s="280" t="str">
        <f t="shared" si="9"/>
        <v/>
      </c>
      <c r="P131" s="187" t="str">
        <f t="shared" si="10"/>
        <v/>
      </c>
      <c r="Q131" s="281" t="str">
        <f t="shared" si="11"/>
        <v/>
      </c>
      <c r="R131" s="284" t="str">
        <f t="shared" si="12"/>
        <v/>
      </c>
      <c r="S131" s="285"/>
    </row>
    <row r="132" spans="1:19" ht="20.100000000000001" customHeight="1" x14ac:dyDescent="0.25">
      <c r="A132" s="170">
        <v>126</v>
      </c>
      <c r="B132" s="295" t="str">
        <f>IF('Frais de personnel'!$B131="","",'Frais de personnel'!$B131)</f>
        <v/>
      </c>
      <c r="C132" s="295" t="str">
        <f>IF('Frais de personnel'!$C131="","",'Frais de personnel'!$C131)</f>
        <v/>
      </c>
      <c r="D132" s="296" t="str">
        <f>IF('Frais de personnel'!$D131="","",'Frais de personnel'!$D131)</f>
        <v/>
      </c>
      <c r="E132" s="166" t="str">
        <f>IF('Frais de personnel'!$E131="","",'Frais de personnel'!$E131)</f>
        <v/>
      </c>
      <c r="F132" s="185" t="str">
        <f>IF('Frais de personnel'!$F131="","",'Frais de personnel'!$F131)</f>
        <v/>
      </c>
      <c r="G132" s="274" t="str">
        <f>IF('Frais de personnel'!$G131="","",'Frais de personnel'!$G131)</f>
        <v/>
      </c>
      <c r="H132" s="274" t="str">
        <f>IF('Frais de personnel'!$H131="","",'Frais de personnel'!$H131)</f>
        <v/>
      </c>
      <c r="I132" s="305" t="str">
        <f>IF('Frais de personnel'!$I131=0,"",'Frais de personnel'!$I131)</f>
        <v/>
      </c>
      <c r="J132" s="273"/>
      <c r="K132" s="121"/>
      <c r="L132" s="121"/>
      <c r="M132" s="186" t="str">
        <f t="shared" si="7"/>
        <v/>
      </c>
      <c r="N132" s="277" t="str">
        <f t="shared" si="8"/>
        <v/>
      </c>
      <c r="O132" s="280" t="str">
        <f t="shared" si="9"/>
        <v/>
      </c>
      <c r="P132" s="187" t="str">
        <f t="shared" si="10"/>
        <v/>
      </c>
      <c r="Q132" s="281" t="str">
        <f t="shared" si="11"/>
        <v/>
      </c>
      <c r="R132" s="284" t="str">
        <f t="shared" si="12"/>
        <v/>
      </c>
      <c r="S132" s="285"/>
    </row>
    <row r="133" spans="1:19" ht="20.100000000000001" customHeight="1" x14ac:dyDescent="0.25">
      <c r="A133" s="170">
        <v>127</v>
      </c>
      <c r="B133" s="295" t="str">
        <f>IF('Frais de personnel'!$B132="","",'Frais de personnel'!$B132)</f>
        <v/>
      </c>
      <c r="C133" s="295" t="str">
        <f>IF('Frais de personnel'!$C132="","",'Frais de personnel'!$C132)</f>
        <v/>
      </c>
      <c r="D133" s="296" t="str">
        <f>IF('Frais de personnel'!$D132="","",'Frais de personnel'!$D132)</f>
        <v/>
      </c>
      <c r="E133" s="166" t="str">
        <f>IF('Frais de personnel'!$E132="","",'Frais de personnel'!$E132)</f>
        <v/>
      </c>
      <c r="F133" s="185" t="str">
        <f>IF('Frais de personnel'!$F132="","",'Frais de personnel'!$F132)</f>
        <v/>
      </c>
      <c r="G133" s="274" t="str">
        <f>IF('Frais de personnel'!$G132="","",'Frais de personnel'!$G132)</f>
        <v/>
      </c>
      <c r="H133" s="274" t="str">
        <f>IF('Frais de personnel'!$H132="","",'Frais de personnel'!$H132)</f>
        <v/>
      </c>
      <c r="I133" s="305" t="str">
        <f>IF('Frais de personnel'!$I132=0,"",'Frais de personnel'!$I132)</f>
        <v/>
      </c>
      <c r="J133" s="273"/>
      <c r="K133" s="121"/>
      <c r="L133" s="121"/>
      <c r="M133" s="186" t="str">
        <f t="shared" si="7"/>
        <v/>
      </c>
      <c r="N133" s="277" t="str">
        <f t="shared" si="8"/>
        <v/>
      </c>
      <c r="O133" s="280" t="str">
        <f t="shared" si="9"/>
        <v/>
      </c>
      <c r="P133" s="187" t="str">
        <f t="shared" si="10"/>
        <v/>
      </c>
      <c r="Q133" s="281" t="str">
        <f t="shared" si="11"/>
        <v/>
      </c>
      <c r="R133" s="284" t="str">
        <f t="shared" si="12"/>
        <v/>
      </c>
      <c r="S133" s="285"/>
    </row>
    <row r="134" spans="1:19" ht="20.100000000000001" customHeight="1" x14ac:dyDescent="0.25">
      <c r="A134" s="170">
        <v>128</v>
      </c>
      <c r="B134" s="295" t="str">
        <f>IF('Frais de personnel'!$B133="","",'Frais de personnel'!$B133)</f>
        <v/>
      </c>
      <c r="C134" s="295" t="str">
        <f>IF('Frais de personnel'!$C133="","",'Frais de personnel'!$C133)</f>
        <v/>
      </c>
      <c r="D134" s="296" t="str">
        <f>IF('Frais de personnel'!$D133="","",'Frais de personnel'!$D133)</f>
        <v/>
      </c>
      <c r="E134" s="166" t="str">
        <f>IF('Frais de personnel'!$E133="","",'Frais de personnel'!$E133)</f>
        <v/>
      </c>
      <c r="F134" s="185" t="str">
        <f>IF('Frais de personnel'!$F133="","",'Frais de personnel'!$F133)</f>
        <v/>
      </c>
      <c r="G134" s="274" t="str">
        <f>IF('Frais de personnel'!$G133="","",'Frais de personnel'!$G133)</f>
        <v/>
      </c>
      <c r="H134" s="274" t="str">
        <f>IF('Frais de personnel'!$H133="","",'Frais de personnel'!$H133)</f>
        <v/>
      </c>
      <c r="I134" s="305" t="str">
        <f>IF('Frais de personnel'!$I133=0,"",'Frais de personnel'!$I133)</f>
        <v/>
      </c>
      <c r="J134" s="273"/>
      <c r="K134" s="121"/>
      <c r="L134" s="121"/>
      <c r="M134" s="186" t="str">
        <f t="shared" si="7"/>
        <v/>
      </c>
      <c r="N134" s="277" t="str">
        <f t="shared" si="8"/>
        <v/>
      </c>
      <c r="O134" s="280" t="str">
        <f t="shared" si="9"/>
        <v/>
      </c>
      <c r="P134" s="187" t="str">
        <f t="shared" si="10"/>
        <v/>
      </c>
      <c r="Q134" s="281" t="str">
        <f t="shared" si="11"/>
        <v/>
      </c>
      <c r="R134" s="284" t="str">
        <f t="shared" si="12"/>
        <v/>
      </c>
      <c r="S134" s="285"/>
    </row>
    <row r="135" spans="1:19" ht="20.100000000000001" customHeight="1" x14ac:dyDescent="0.25">
      <c r="A135" s="170">
        <v>129</v>
      </c>
      <c r="B135" s="295" t="str">
        <f>IF('Frais de personnel'!$B134="","",'Frais de personnel'!$B134)</f>
        <v/>
      </c>
      <c r="C135" s="295" t="str">
        <f>IF('Frais de personnel'!$C134="","",'Frais de personnel'!$C134)</f>
        <v/>
      </c>
      <c r="D135" s="296" t="str">
        <f>IF('Frais de personnel'!$D134="","",'Frais de personnel'!$D134)</f>
        <v/>
      </c>
      <c r="E135" s="166" t="str">
        <f>IF('Frais de personnel'!$E134="","",'Frais de personnel'!$E134)</f>
        <v/>
      </c>
      <c r="F135" s="185" t="str">
        <f>IF('Frais de personnel'!$F134="","",'Frais de personnel'!$F134)</f>
        <v/>
      </c>
      <c r="G135" s="274" t="str">
        <f>IF('Frais de personnel'!$G134="","",'Frais de personnel'!$G134)</f>
        <v/>
      </c>
      <c r="H135" s="274" t="str">
        <f>IF('Frais de personnel'!$H134="","",'Frais de personnel'!$H134)</f>
        <v/>
      </c>
      <c r="I135" s="305" t="str">
        <f>IF('Frais de personnel'!$I134=0,"",'Frais de personnel'!$I134)</f>
        <v/>
      </c>
      <c r="J135" s="273"/>
      <c r="K135" s="121"/>
      <c r="L135" s="121"/>
      <c r="M135" s="186" t="str">
        <f t="shared" si="7"/>
        <v/>
      </c>
      <c r="N135" s="277" t="str">
        <f t="shared" si="8"/>
        <v/>
      </c>
      <c r="O135" s="280" t="str">
        <f t="shared" si="9"/>
        <v/>
      </c>
      <c r="P135" s="187" t="str">
        <f t="shared" si="10"/>
        <v/>
      </c>
      <c r="Q135" s="281" t="str">
        <f t="shared" si="11"/>
        <v/>
      </c>
      <c r="R135" s="284" t="str">
        <f t="shared" si="12"/>
        <v/>
      </c>
      <c r="S135" s="285"/>
    </row>
    <row r="136" spans="1:19" ht="20.100000000000001" customHeight="1" x14ac:dyDescent="0.25">
      <c r="A136" s="170">
        <v>130</v>
      </c>
      <c r="B136" s="295" t="str">
        <f>IF('Frais de personnel'!$B135="","",'Frais de personnel'!$B135)</f>
        <v/>
      </c>
      <c r="C136" s="295" t="str">
        <f>IF('Frais de personnel'!$C135="","",'Frais de personnel'!$C135)</f>
        <v/>
      </c>
      <c r="D136" s="296" t="str">
        <f>IF('Frais de personnel'!$D135="","",'Frais de personnel'!$D135)</f>
        <v/>
      </c>
      <c r="E136" s="166" t="str">
        <f>IF('Frais de personnel'!$E135="","",'Frais de personnel'!$E135)</f>
        <v/>
      </c>
      <c r="F136" s="185" t="str">
        <f>IF('Frais de personnel'!$F135="","",'Frais de personnel'!$F135)</f>
        <v/>
      </c>
      <c r="G136" s="274" t="str">
        <f>IF('Frais de personnel'!$G135="","",'Frais de personnel'!$G135)</f>
        <v/>
      </c>
      <c r="H136" s="274" t="str">
        <f>IF('Frais de personnel'!$H135="","",'Frais de personnel'!$H135)</f>
        <v/>
      </c>
      <c r="I136" s="305" t="str">
        <f>IF('Frais de personnel'!$I135=0,"",'Frais de personnel'!$I135)</f>
        <v/>
      </c>
      <c r="J136" s="273"/>
      <c r="K136" s="121"/>
      <c r="L136" s="121"/>
      <c r="M136" s="186" t="str">
        <f t="shared" ref="M136:M199" si="13">IF($E136="","",IF(OR(($J136=0),($K136=0)),0,$J136/$K136*$L136))</f>
        <v/>
      </c>
      <c r="N136" s="277" t="str">
        <f t="shared" ref="N136:N199" si="14">IF($I136="","",IF($M136&gt;$I136,"Le montant éligible ne peut etre supérieur au montant présenté",""))</f>
        <v/>
      </c>
      <c r="O136" s="280" t="str">
        <f t="shared" ref="O136:O199" si="15">IF(OR(M136=0, ISBLANK(M136)), "", M136)</f>
        <v/>
      </c>
      <c r="P136" s="187" t="str">
        <f t="shared" ref="P136:P199" si="16">IF(L136="","",IF(E136="Salaire_chercheur",MIN(140000/1607*L136,140000),IF(E136="Salaire_directeur",MIN(110000/1607*L136,110000),IF(E136="Salaire_ingénieur",MIN(80000/1607*L136,80000),IF(E136="Salaire_technicien",MIN(60000/1607*L136,60000),"")))))</f>
        <v/>
      </c>
      <c r="Q136" s="281" t="str">
        <f t="shared" ref="Q136:Q199" si="17">IF(MIN(O136,P136)=0,"",MIN(O136,P136))</f>
        <v/>
      </c>
      <c r="R136" s="284" t="str">
        <f t="shared" ref="R136:R199" si="18">IF($Q136 &gt; $O136, "Le montant éligible retenu ne peut pas être supérieur au montant raisonnable",IF($Q136 &gt; $P136, "Le montant éligible retenu ne peut pas être supérieur au montant du plafond", ""))</f>
        <v/>
      </c>
      <c r="S136" s="285"/>
    </row>
    <row r="137" spans="1:19" ht="20.100000000000001" customHeight="1" x14ac:dyDescent="0.25">
      <c r="A137" s="170">
        <v>131</v>
      </c>
      <c r="B137" s="295" t="str">
        <f>IF('Frais de personnel'!$B136="","",'Frais de personnel'!$B136)</f>
        <v/>
      </c>
      <c r="C137" s="295" t="str">
        <f>IF('Frais de personnel'!$C136="","",'Frais de personnel'!$C136)</f>
        <v/>
      </c>
      <c r="D137" s="296" t="str">
        <f>IF('Frais de personnel'!$D136="","",'Frais de personnel'!$D136)</f>
        <v/>
      </c>
      <c r="E137" s="166" t="str">
        <f>IF('Frais de personnel'!$E136="","",'Frais de personnel'!$E136)</f>
        <v/>
      </c>
      <c r="F137" s="185" t="str">
        <f>IF('Frais de personnel'!$F136="","",'Frais de personnel'!$F136)</f>
        <v/>
      </c>
      <c r="G137" s="274" t="str">
        <f>IF('Frais de personnel'!$G136="","",'Frais de personnel'!$G136)</f>
        <v/>
      </c>
      <c r="H137" s="274" t="str">
        <f>IF('Frais de personnel'!$H136="","",'Frais de personnel'!$H136)</f>
        <v/>
      </c>
      <c r="I137" s="305" t="str">
        <f>IF('Frais de personnel'!$I136=0,"",'Frais de personnel'!$I136)</f>
        <v/>
      </c>
      <c r="J137" s="273"/>
      <c r="K137" s="121"/>
      <c r="L137" s="121"/>
      <c r="M137" s="186" t="str">
        <f t="shared" si="13"/>
        <v/>
      </c>
      <c r="N137" s="277" t="str">
        <f t="shared" si="14"/>
        <v/>
      </c>
      <c r="O137" s="280" t="str">
        <f t="shared" si="15"/>
        <v/>
      </c>
      <c r="P137" s="187" t="str">
        <f t="shared" si="16"/>
        <v/>
      </c>
      <c r="Q137" s="281" t="str">
        <f t="shared" si="17"/>
        <v/>
      </c>
      <c r="R137" s="284" t="str">
        <f t="shared" si="18"/>
        <v/>
      </c>
      <c r="S137" s="285"/>
    </row>
    <row r="138" spans="1:19" ht="20.100000000000001" customHeight="1" x14ac:dyDescent="0.25">
      <c r="A138" s="170">
        <v>132</v>
      </c>
      <c r="B138" s="295" t="str">
        <f>IF('Frais de personnel'!$B137="","",'Frais de personnel'!$B137)</f>
        <v/>
      </c>
      <c r="C138" s="295" t="str">
        <f>IF('Frais de personnel'!$C137="","",'Frais de personnel'!$C137)</f>
        <v/>
      </c>
      <c r="D138" s="296" t="str">
        <f>IF('Frais de personnel'!$D137="","",'Frais de personnel'!$D137)</f>
        <v/>
      </c>
      <c r="E138" s="166" t="str">
        <f>IF('Frais de personnel'!$E137="","",'Frais de personnel'!$E137)</f>
        <v/>
      </c>
      <c r="F138" s="185" t="str">
        <f>IF('Frais de personnel'!$F137="","",'Frais de personnel'!$F137)</f>
        <v/>
      </c>
      <c r="G138" s="274" t="str">
        <f>IF('Frais de personnel'!$G137="","",'Frais de personnel'!$G137)</f>
        <v/>
      </c>
      <c r="H138" s="274" t="str">
        <f>IF('Frais de personnel'!$H137="","",'Frais de personnel'!$H137)</f>
        <v/>
      </c>
      <c r="I138" s="305" t="str">
        <f>IF('Frais de personnel'!$I137=0,"",'Frais de personnel'!$I137)</f>
        <v/>
      </c>
      <c r="J138" s="273"/>
      <c r="K138" s="121"/>
      <c r="L138" s="121"/>
      <c r="M138" s="186" t="str">
        <f t="shared" si="13"/>
        <v/>
      </c>
      <c r="N138" s="277" t="str">
        <f t="shared" si="14"/>
        <v/>
      </c>
      <c r="O138" s="280" t="str">
        <f t="shared" si="15"/>
        <v/>
      </c>
      <c r="P138" s="187" t="str">
        <f t="shared" si="16"/>
        <v/>
      </c>
      <c r="Q138" s="281" t="str">
        <f t="shared" si="17"/>
        <v/>
      </c>
      <c r="R138" s="284" t="str">
        <f t="shared" si="18"/>
        <v/>
      </c>
      <c r="S138" s="285"/>
    </row>
    <row r="139" spans="1:19" ht="20.100000000000001" customHeight="1" x14ac:dyDescent="0.25">
      <c r="A139" s="170">
        <v>133</v>
      </c>
      <c r="B139" s="295" t="str">
        <f>IF('Frais de personnel'!$B138="","",'Frais de personnel'!$B138)</f>
        <v/>
      </c>
      <c r="C139" s="295" t="str">
        <f>IF('Frais de personnel'!$C138="","",'Frais de personnel'!$C138)</f>
        <v/>
      </c>
      <c r="D139" s="296" t="str">
        <f>IF('Frais de personnel'!$D138="","",'Frais de personnel'!$D138)</f>
        <v/>
      </c>
      <c r="E139" s="166" t="str">
        <f>IF('Frais de personnel'!$E138="","",'Frais de personnel'!$E138)</f>
        <v/>
      </c>
      <c r="F139" s="185" t="str">
        <f>IF('Frais de personnel'!$F138="","",'Frais de personnel'!$F138)</f>
        <v/>
      </c>
      <c r="G139" s="274" t="str">
        <f>IF('Frais de personnel'!$G138="","",'Frais de personnel'!$G138)</f>
        <v/>
      </c>
      <c r="H139" s="274" t="str">
        <f>IF('Frais de personnel'!$H138="","",'Frais de personnel'!$H138)</f>
        <v/>
      </c>
      <c r="I139" s="305" t="str">
        <f>IF('Frais de personnel'!$I138=0,"",'Frais de personnel'!$I138)</f>
        <v/>
      </c>
      <c r="J139" s="273"/>
      <c r="K139" s="121"/>
      <c r="L139" s="121"/>
      <c r="M139" s="186" t="str">
        <f t="shared" si="13"/>
        <v/>
      </c>
      <c r="N139" s="277" t="str">
        <f t="shared" si="14"/>
        <v/>
      </c>
      <c r="O139" s="280" t="str">
        <f t="shared" si="15"/>
        <v/>
      </c>
      <c r="P139" s="187" t="str">
        <f t="shared" si="16"/>
        <v/>
      </c>
      <c r="Q139" s="281" t="str">
        <f t="shared" si="17"/>
        <v/>
      </c>
      <c r="R139" s="284" t="str">
        <f t="shared" si="18"/>
        <v/>
      </c>
      <c r="S139" s="285"/>
    </row>
    <row r="140" spans="1:19" ht="20.100000000000001" customHeight="1" x14ac:dyDescent="0.25">
      <c r="A140" s="170">
        <v>134</v>
      </c>
      <c r="B140" s="295" t="str">
        <f>IF('Frais de personnel'!$B139="","",'Frais de personnel'!$B139)</f>
        <v/>
      </c>
      <c r="C140" s="295" t="str">
        <f>IF('Frais de personnel'!$C139="","",'Frais de personnel'!$C139)</f>
        <v/>
      </c>
      <c r="D140" s="296" t="str">
        <f>IF('Frais de personnel'!$D139="","",'Frais de personnel'!$D139)</f>
        <v/>
      </c>
      <c r="E140" s="166" t="str">
        <f>IF('Frais de personnel'!$E139="","",'Frais de personnel'!$E139)</f>
        <v/>
      </c>
      <c r="F140" s="185" t="str">
        <f>IF('Frais de personnel'!$F139="","",'Frais de personnel'!$F139)</f>
        <v/>
      </c>
      <c r="G140" s="274" t="str">
        <f>IF('Frais de personnel'!$G139="","",'Frais de personnel'!$G139)</f>
        <v/>
      </c>
      <c r="H140" s="274" t="str">
        <f>IF('Frais de personnel'!$H139="","",'Frais de personnel'!$H139)</f>
        <v/>
      </c>
      <c r="I140" s="305" t="str">
        <f>IF('Frais de personnel'!$I139=0,"",'Frais de personnel'!$I139)</f>
        <v/>
      </c>
      <c r="J140" s="273"/>
      <c r="K140" s="121"/>
      <c r="L140" s="121"/>
      <c r="M140" s="186" t="str">
        <f t="shared" si="13"/>
        <v/>
      </c>
      <c r="N140" s="277" t="str">
        <f t="shared" si="14"/>
        <v/>
      </c>
      <c r="O140" s="280" t="str">
        <f t="shared" si="15"/>
        <v/>
      </c>
      <c r="P140" s="187" t="str">
        <f t="shared" si="16"/>
        <v/>
      </c>
      <c r="Q140" s="281" t="str">
        <f t="shared" si="17"/>
        <v/>
      </c>
      <c r="R140" s="284" t="str">
        <f t="shared" si="18"/>
        <v/>
      </c>
      <c r="S140" s="285"/>
    </row>
    <row r="141" spans="1:19" ht="20.100000000000001" customHeight="1" x14ac:dyDescent="0.25">
      <c r="A141" s="170">
        <v>135</v>
      </c>
      <c r="B141" s="295" t="str">
        <f>IF('Frais de personnel'!$B140="","",'Frais de personnel'!$B140)</f>
        <v/>
      </c>
      <c r="C141" s="295" t="str">
        <f>IF('Frais de personnel'!$C140="","",'Frais de personnel'!$C140)</f>
        <v/>
      </c>
      <c r="D141" s="296" t="str">
        <f>IF('Frais de personnel'!$D140="","",'Frais de personnel'!$D140)</f>
        <v/>
      </c>
      <c r="E141" s="166" t="str">
        <f>IF('Frais de personnel'!$E140="","",'Frais de personnel'!$E140)</f>
        <v/>
      </c>
      <c r="F141" s="185" t="str">
        <f>IF('Frais de personnel'!$F140="","",'Frais de personnel'!$F140)</f>
        <v/>
      </c>
      <c r="G141" s="274" t="str">
        <f>IF('Frais de personnel'!$G140="","",'Frais de personnel'!$G140)</f>
        <v/>
      </c>
      <c r="H141" s="274" t="str">
        <f>IF('Frais de personnel'!$H140="","",'Frais de personnel'!$H140)</f>
        <v/>
      </c>
      <c r="I141" s="305" t="str">
        <f>IF('Frais de personnel'!$I140=0,"",'Frais de personnel'!$I140)</f>
        <v/>
      </c>
      <c r="J141" s="273"/>
      <c r="K141" s="121"/>
      <c r="L141" s="121"/>
      <c r="M141" s="186" t="str">
        <f t="shared" si="13"/>
        <v/>
      </c>
      <c r="N141" s="277" t="str">
        <f t="shared" si="14"/>
        <v/>
      </c>
      <c r="O141" s="280" t="str">
        <f t="shared" si="15"/>
        <v/>
      </c>
      <c r="P141" s="187" t="str">
        <f t="shared" si="16"/>
        <v/>
      </c>
      <c r="Q141" s="281" t="str">
        <f t="shared" si="17"/>
        <v/>
      </c>
      <c r="R141" s="284" t="str">
        <f t="shared" si="18"/>
        <v/>
      </c>
      <c r="S141" s="285"/>
    </row>
    <row r="142" spans="1:19" ht="20.100000000000001" customHeight="1" x14ac:dyDescent="0.25">
      <c r="A142" s="170">
        <v>136</v>
      </c>
      <c r="B142" s="295" t="str">
        <f>IF('Frais de personnel'!$B141="","",'Frais de personnel'!$B141)</f>
        <v/>
      </c>
      <c r="C142" s="295" t="str">
        <f>IF('Frais de personnel'!$C141="","",'Frais de personnel'!$C141)</f>
        <v/>
      </c>
      <c r="D142" s="296" t="str">
        <f>IF('Frais de personnel'!$D141="","",'Frais de personnel'!$D141)</f>
        <v/>
      </c>
      <c r="E142" s="166" t="str">
        <f>IF('Frais de personnel'!$E141="","",'Frais de personnel'!$E141)</f>
        <v/>
      </c>
      <c r="F142" s="185" t="str">
        <f>IF('Frais de personnel'!$F141="","",'Frais de personnel'!$F141)</f>
        <v/>
      </c>
      <c r="G142" s="274" t="str">
        <f>IF('Frais de personnel'!$G141="","",'Frais de personnel'!$G141)</f>
        <v/>
      </c>
      <c r="H142" s="274" t="str">
        <f>IF('Frais de personnel'!$H141="","",'Frais de personnel'!$H141)</f>
        <v/>
      </c>
      <c r="I142" s="305" t="str">
        <f>IF('Frais de personnel'!$I141=0,"",'Frais de personnel'!$I141)</f>
        <v/>
      </c>
      <c r="J142" s="273"/>
      <c r="K142" s="121"/>
      <c r="L142" s="121"/>
      <c r="M142" s="186" t="str">
        <f t="shared" si="13"/>
        <v/>
      </c>
      <c r="N142" s="277" t="str">
        <f t="shared" si="14"/>
        <v/>
      </c>
      <c r="O142" s="280" t="str">
        <f t="shared" si="15"/>
        <v/>
      </c>
      <c r="P142" s="187" t="str">
        <f t="shared" si="16"/>
        <v/>
      </c>
      <c r="Q142" s="281" t="str">
        <f t="shared" si="17"/>
        <v/>
      </c>
      <c r="R142" s="284" t="str">
        <f t="shared" si="18"/>
        <v/>
      </c>
      <c r="S142" s="285"/>
    </row>
    <row r="143" spans="1:19" ht="20.100000000000001" customHeight="1" x14ac:dyDescent="0.25">
      <c r="A143" s="170">
        <v>137</v>
      </c>
      <c r="B143" s="295" t="str">
        <f>IF('Frais de personnel'!$B142="","",'Frais de personnel'!$B142)</f>
        <v/>
      </c>
      <c r="C143" s="295" t="str">
        <f>IF('Frais de personnel'!$C142="","",'Frais de personnel'!$C142)</f>
        <v/>
      </c>
      <c r="D143" s="296" t="str">
        <f>IF('Frais de personnel'!$D142="","",'Frais de personnel'!$D142)</f>
        <v/>
      </c>
      <c r="E143" s="166" t="str">
        <f>IF('Frais de personnel'!$E142="","",'Frais de personnel'!$E142)</f>
        <v/>
      </c>
      <c r="F143" s="185" t="str">
        <f>IF('Frais de personnel'!$F142="","",'Frais de personnel'!$F142)</f>
        <v/>
      </c>
      <c r="G143" s="274" t="str">
        <f>IF('Frais de personnel'!$G142="","",'Frais de personnel'!$G142)</f>
        <v/>
      </c>
      <c r="H143" s="274" t="str">
        <f>IF('Frais de personnel'!$H142="","",'Frais de personnel'!$H142)</f>
        <v/>
      </c>
      <c r="I143" s="305" t="str">
        <f>IF('Frais de personnel'!$I142=0,"",'Frais de personnel'!$I142)</f>
        <v/>
      </c>
      <c r="J143" s="273"/>
      <c r="K143" s="121"/>
      <c r="L143" s="121"/>
      <c r="M143" s="186" t="str">
        <f t="shared" si="13"/>
        <v/>
      </c>
      <c r="N143" s="277" t="str">
        <f t="shared" si="14"/>
        <v/>
      </c>
      <c r="O143" s="280" t="str">
        <f t="shared" si="15"/>
        <v/>
      </c>
      <c r="P143" s="187" t="str">
        <f t="shared" si="16"/>
        <v/>
      </c>
      <c r="Q143" s="281" t="str">
        <f t="shared" si="17"/>
        <v/>
      </c>
      <c r="R143" s="284" t="str">
        <f t="shared" si="18"/>
        <v/>
      </c>
      <c r="S143" s="285"/>
    </row>
    <row r="144" spans="1:19" ht="20.100000000000001" customHeight="1" x14ac:dyDescent="0.25">
      <c r="A144" s="170">
        <v>138</v>
      </c>
      <c r="B144" s="295" t="str">
        <f>IF('Frais de personnel'!$B143="","",'Frais de personnel'!$B143)</f>
        <v/>
      </c>
      <c r="C144" s="295" t="str">
        <f>IF('Frais de personnel'!$C143="","",'Frais de personnel'!$C143)</f>
        <v/>
      </c>
      <c r="D144" s="296" t="str">
        <f>IF('Frais de personnel'!$D143="","",'Frais de personnel'!$D143)</f>
        <v/>
      </c>
      <c r="E144" s="166" t="str">
        <f>IF('Frais de personnel'!$E143="","",'Frais de personnel'!$E143)</f>
        <v/>
      </c>
      <c r="F144" s="185" t="str">
        <f>IF('Frais de personnel'!$F143="","",'Frais de personnel'!$F143)</f>
        <v/>
      </c>
      <c r="G144" s="274" t="str">
        <f>IF('Frais de personnel'!$G143="","",'Frais de personnel'!$G143)</f>
        <v/>
      </c>
      <c r="H144" s="274" t="str">
        <f>IF('Frais de personnel'!$H143="","",'Frais de personnel'!$H143)</f>
        <v/>
      </c>
      <c r="I144" s="305" t="str">
        <f>IF('Frais de personnel'!$I143=0,"",'Frais de personnel'!$I143)</f>
        <v/>
      </c>
      <c r="J144" s="273"/>
      <c r="K144" s="121"/>
      <c r="L144" s="121"/>
      <c r="M144" s="186" t="str">
        <f t="shared" si="13"/>
        <v/>
      </c>
      <c r="N144" s="277" t="str">
        <f t="shared" si="14"/>
        <v/>
      </c>
      <c r="O144" s="280" t="str">
        <f t="shared" si="15"/>
        <v/>
      </c>
      <c r="P144" s="187" t="str">
        <f t="shared" si="16"/>
        <v/>
      </c>
      <c r="Q144" s="281" t="str">
        <f t="shared" si="17"/>
        <v/>
      </c>
      <c r="R144" s="284" t="str">
        <f t="shared" si="18"/>
        <v/>
      </c>
      <c r="S144" s="285"/>
    </row>
    <row r="145" spans="1:19" ht="20.100000000000001" customHeight="1" x14ac:dyDescent="0.25">
      <c r="A145" s="170">
        <v>139</v>
      </c>
      <c r="B145" s="295" t="str">
        <f>IF('Frais de personnel'!$B144="","",'Frais de personnel'!$B144)</f>
        <v/>
      </c>
      <c r="C145" s="295" t="str">
        <f>IF('Frais de personnel'!$C144="","",'Frais de personnel'!$C144)</f>
        <v/>
      </c>
      <c r="D145" s="296" t="str">
        <f>IF('Frais de personnel'!$D144="","",'Frais de personnel'!$D144)</f>
        <v/>
      </c>
      <c r="E145" s="166" t="str">
        <f>IF('Frais de personnel'!$E144="","",'Frais de personnel'!$E144)</f>
        <v/>
      </c>
      <c r="F145" s="185" t="str">
        <f>IF('Frais de personnel'!$F144="","",'Frais de personnel'!$F144)</f>
        <v/>
      </c>
      <c r="G145" s="274" t="str">
        <f>IF('Frais de personnel'!$G144="","",'Frais de personnel'!$G144)</f>
        <v/>
      </c>
      <c r="H145" s="274" t="str">
        <f>IF('Frais de personnel'!$H144="","",'Frais de personnel'!$H144)</f>
        <v/>
      </c>
      <c r="I145" s="305" t="str">
        <f>IF('Frais de personnel'!$I144=0,"",'Frais de personnel'!$I144)</f>
        <v/>
      </c>
      <c r="J145" s="273"/>
      <c r="K145" s="121"/>
      <c r="L145" s="121"/>
      <c r="M145" s="186" t="str">
        <f t="shared" si="13"/>
        <v/>
      </c>
      <c r="N145" s="277" t="str">
        <f t="shared" si="14"/>
        <v/>
      </c>
      <c r="O145" s="280" t="str">
        <f t="shared" si="15"/>
        <v/>
      </c>
      <c r="P145" s="187" t="str">
        <f t="shared" si="16"/>
        <v/>
      </c>
      <c r="Q145" s="281" t="str">
        <f t="shared" si="17"/>
        <v/>
      </c>
      <c r="R145" s="284" t="str">
        <f t="shared" si="18"/>
        <v/>
      </c>
      <c r="S145" s="285"/>
    </row>
    <row r="146" spans="1:19" ht="20.100000000000001" customHeight="1" x14ac:dyDescent="0.25">
      <c r="A146" s="170">
        <v>140</v>
      </c>
      <c r="B146" s="295" t="str">
        <f>IF('Frais de personnel'!$B145="","",'Frais de personnel'!$B145)</f>
        <v/>
      </c>
      <c r="C146" s="295" t="str">
        <f>IF('Frais de personnel'!$C145="","",'Frais de personnel'!$C145)</f>
        <v/>
      </c>
      <c r="D146" s="296" t="str">
        <f>IF('Frais de personnel'!$D145="","",'Frais de personnel'!$D145)</f>
        <v/>
      </c>
      <c r="E146" s="166" t="str">
        <f>IF('Frais de personnel'!$E145="","",'Frais de personnel'!$E145)</f>
        <v/>
      </c>
      <c r="F146" s="185" t="str">
        <f>IF('Frais de personnel'!$F145="","",'Frais de personnel'!$F145)</f>
        <v/>
      </c>
      <c r="G146" s="274" t="str">
        <f>IF('Frais de personnel'!$G145="","",'Frais de personnel'!$G145)</f>
        <v/>
      </c>
      <c r="H146" s="274" t="str">
        <f>IF('Frais de personnel'!$H145="","",'Frais de personnel'!$H145)</f>
        <v/>
      </c>
      <c r="I146" s="305" t="str">
        <f>IF('Frais de personnel'!$I145=0,"",'Frais de personnel'!$I145)</f>
        <v/>
      </c>
      <c r="J146" s="273"/>
      <c r="K146" s="121"/>
      <c r="L146" s="121"/>
      <c r="M146" s="186" t="str">
        <f t="shared" si="13"/>
        <v/>
      </c>
      <c r="N146" s="277" t="str">
        <f t="shared" si="14"/>
        <v/>
      </c>
      <c r="O146" s="280" t="str">
        <f t="shared" si="15"/>
        <v/>
      </c>
      <c r="P146" s="187" t="str">
        <f t="shared" si="16"/>
        <v/>
      </c>
      <c r="Q146" s="281" t="str">
        <f t="shared" si="17"/>
        <v/>
      </c>
      <c r="R146" s="284" t="str">
        <f t="shared" si="18"/>
        <v/>
      </c>
      <c r="S146" s="285"/>
    </row>
    <row r="147" spans="1:19" ht="20.100000000000001" customHeight="1" x14ac:dyDescent="0.25">
      <c r="A147" s="170">
        <v>141</v>
      </c>
      <c r="B147" s="295" t="str">
        <f>IF('Frais de personnel'!$B146="","",'Frais de personnel'!$B146)</f>
        <v/>
      </c>
      <c r="C147" s="295" t="str">
        <f>IF('Frais de personnel'!$C146="","",'Frais de personnel'!$C146)</f>
        <v/>
      </c>
      <c r="D147" s="296" t="str">
        <f>IF('Frais de personnel'!$D146="","",'Frais de personnel'!$D146)</f>
        <v/>
      </c>
      <c r="E147" s="166" t="str">
        <f>IF('Frais de personnel'!$E146="","",'Frais de personnel'!$E146)</f>
        <v/>
      </c>
      <c r="F147" s="185" t="str">
        <f>IF('Frais de personnel'!$F146="","",'Frais de personnel'!$F146)</f>
        <v/>
      </c>
      <c r="G147" s="274" t="str">
        <f>IF('Frais de personnel'!$G146="","",'Frais de personnel'!$G146)</f>
        <v/>
      </c>
      <c r="H147" s="274" t="str">
        <f>IF('Frais de personnel'!$H146="","",'Frais de personnel'!$H146)</f>
        <v/>
      </c>
      <c r="I147" s="305" t="str">
        <f>IF('Frais de personnel'!$I146=0,"",'Frais de personnel'!$I146)</f>
        <v/>
      </c>
      <c r="J147" s="273"/>
      <c r="K147" s="121"/>
      <c r="L147" s="121"/>
      <c r="M147" s="186" t="str">
        <f t="shared" si="13"/>
        <v/>
      </c>
      <c r="N147" s="277" t="str">
        <f t="shared" si="14"/>
        <v/>
      </c>
      <c r="O147" s="280" t="str">
        <f t="shared" si="15"/>
        <v/>
      </c>
      <c r="P147" s="187" t="str">
        <f t="shared" si="16"/>
        <v/>
      </c>
      <c r="Q147" s="281" t="str">
        <f t="shared" si="17"/>
        <v/>
      </c>
      <c r="R147" s="284" t="str">
        <f t="shared" si="18"/>
        <v/>
      </c>
      <c r="S147" s="285"/>
    </row>
    <row r="148" spans="1:19" ht="20.100000000000001" customHeight="1" x14ac:dyDescent="0.25">
      <c r="A148" s="170">
        <v>142</v>
      </c>
      <c r="B148" s="295" t="str">
        <f>IF('Frais de personnel'!$B147="","",'Frais de personnel'!$B147)</f>
        <v/>
      </c>
      <c r="C148" s="295" t="str">
        <f>IF('Frais de personnel'!$C147="","",'Frais de personnel'!$C147)</f>
        <v/>
      </c>
      <c r="D148" s="296" t="str">
        <f>IF('Frais de personnel'!$D147="","",'Frais de personnel'!$D147)</f>
        <v/>
      </c>
      <c r="E148" s="166" t="str">
        <f>IF('Frais de personnel'!$E147="","",'Frais de personnel'!$E147)</f>
        <v/>
      </c>
      <c r="F148" s="185" t="str">
        <f>IF('Frais de personnel'!$F147="","",'Frais de personnel'!$F147)</f>
        <v/>
      </c>
      <c r="G148" s="274" t="str">
        <f>IF('Frais de personnel'!$G147="","",'Frais de personnel'!$G147)</f>
        <v/>
      </c>
      <c r="H148" s="274" t="str">
        <f>IF('Frais de personnel'!$H147="","",'Frais de personnel'!$H147)</f>
        <v/>
      </c>
      <c r="I148" s="305" t="str">
        <f>IF('Frais de personnel'!$I147=0,"",'Frais de personnel'!$I147)</f>
        <v/>
      </c>
      <c r="J148" s="273"/>
      <c r="K148" s="121"/>
      <c r="L148" s="121"/>
      <c r="M148" s="186" t="str">
        <f t="shared" si="13"/>
        <v/>
      </c>
      <c r="N148" s="277" t="str">
        <f t="shared" si="14"/>
        <v/>
      </c>
      <c r="O148" s="280" t="str">
        <f t="shared" si="15"/>
        <v/>
      </c>
      <c r="P148" s="187" t="str">
        <f t="shared" si="16"/>
        <v/>
      </c>
      <c r="Q148" s="281" t="str">
        <f t="shared" si="17"/>
        <v/>
      </c>
      <c r="R148" s="284" t="str">
        <f t="shared" si="18"/>
        <v/>
      </c>
      <c r="S148" s="285"/>
    </row>
    <row r="149" spans="1:19" ht="20.100000000000001" customHeight="1" x14ac:dyDescent="0.25">
      <c r="A149" s="170">
        <v>143</v>
      </c>
      <c r="B149" s="295" t="str">
        <f>IF('Frais de personnel'!$B148="","",'Frais de personnel'!$B148)</f>
        <v/>
      </c>
      <c r="C149" s="295" t="str">
        <f>IF('Frais de personnel'!$C148="","",'Frais de personnel'!$C148)</f>
        <v/>
      </c>
      <c r="D149" s="296" t="str">
        <f>IF('Frais de personnel'!$D148="","",'Frais de personnel'!$D148)</f>
        <v/>
      </c>
      <c r="E149" s="166" t="str">
        <f>IF('Frais de personnel'!$E148="","",'Frais de personnel'!$E148)</f>
        <v/>
      </c>
      <c r="F149" s="185" t="str">
        <f>IF('Frais de personnel'!$F148="","",'Frais de personnel'!$F148)</f>
        <v/>
      </c>
      <c r="G149" s="274" t="str">
        <f>IF('Frais de personnel'!$G148="","",'Frais de personnel'!$G148)</f>
        <v/>
      </c>
      <c r="H149" s="274" t="str">
        <f>IF('Frais de personnel'!$H148="","",'Frais de personnel'!$H148)</f>
        <v/>
      </c>
      <c r="I149" s="305" t="str">
        <f>IF('Frais de personnel'!$I148=0,"",'Frais de personnel'!$I148)</f>
        <v/>
      </c>
      <c r="J149" s="273"/>
      <c r="K149" s="121"/>
      <c r="L149" s="121"/>
      <c r="M149" s="186" t="str">
        <f t="shared" si="13"/>
        <v/>
      </c>
      <c r="N149" s="277" t="str">
        <f t="shared" si="14"/>
        <v/>
      </c>
      <c r="O149" s="280" t="str">
        <f t="shared" si="15"/>
        <v/>
      </c>
      <c r="P149" s="187" t="str">
        <f t="shared" si="16"/>
        <v/>
      </c>
      <c r="Q149" s="281" t="str">
        <f t="shared" si="17"/>
        <v/>
      </c>
      <c r="R149" s="284" t="str">
        <f t="shared" si="18"/>
        <v/>
      </c>
      <c r="S149" s="285"/>
    </row>
    <row r="150" spans="1:19" ht="20.100000000000001" customHeight="1" x14ac:dyDescent="0.25">
      <c r="A150" s="170">
        <v>144</v>
      </c>
      <c r="B150" s="295" t="str">
        <f>IF('Frais de personnel'!$B149="","",'Frais de personnel'!$B149)</f>
        <v/>
      </c>
      <c r="C150" s="295" t="str">
        <f>IF('Frais de personnel'!$C149="","",'Frais de personnel'!$C149)</f>
        <v/>
      </c>
      <c r="D150" s="296" t="str">
        <f>IF('Frais de personnel'!$D149="","",'Frais de personnel'!$D149)</f>
        <v/>
      </c>
      <c r="E150" s="166" t="str">
        <f>IF('Frais de personnel'!$E149="","",'Frais de personnel'!$E149)</f>
        <v/>
      </c>
      <c r="F150" s="185" t="str">
        <f>IF('Frais de personnel'!$F149="","",'Frais de personnel'!$F149)</f>
        <v/>
      </c>
      <c r="G150" s="274" t="str">
        <f>IF('Frais de personnel'!$G149="","",'Frais de personnel'!$G149)</f>
        <v/>
      </c>
      <c r="H150" s="274" t="str">
        <f>IF('Frais de personnel'!$H149="","",'Frais de personnel'!$H149)</f>
        <v/>
      </c>
      <c r="I150" s="305" t="str">
        <f>IF('Frais de personnel'!$I149=0,"",'Frais de personnel'!$I149)</f>
        <v/>
      </c>
      <c r="J150" s="273"/>
      <c r="K150" s="121"/>
      <c r="L150" s="121"/>
      <c r="M150" s="186" t="str">
        <f t="shared" si="13"/>
        <v/>
      </c>
      <c r="N150" s="277" t="str">
        <f t="shared" si="14"/>
        <v/>
      </c>
      <c r="O150" s="280" t="str">
        <f t="shared" si="15"/>
        <v/>
      </c>
      <c r="P150" s="187" t="str">
        <f t="shared" si="16"/>
        <v/>
      </c>
      <c r="Q150" s="281" t="str">
        <f t="shared" si="17"/>
        <v/>
      </c>
      <c r="R150" s="284" t="str">
        <f t="shared" si="18"/>
        <v/>
      </c>
      <c r="S150" s="285"/>
    </row>
    <row r="151" spans="1:19" ht="20.100000000000001" customHeight="1" x14ac:dyDescent="0.25">
      <c r="A151" s="170">
        <v>145</v>
      </c>
      <c r="B151" s="295" t="str">
        <f>IF('Frais de personnel'!$B150="","",'Frais de personnel'!$B150)</f>
        <v/>
      </c>
      <c r="C151" s="295" t="str">
        <f>IF('Frais de personnel'!$C150="","",'Frais de personnel'!$C150)</f>
        <v/>
      </c>
      <c r="D151" s="296" t="str">
        <f>IF('Frais de personnel'!$D150="","",'Frais de personnel'!$D150)</f>
        <v/>
      </c>
      <c r="E151" s="166" t="str">
        <f>IF('Frais de personnel'!$E150="","",'Frais de personnel'!$E150)</f>
        <v/>
      </c>
      <c r="F151" s="185" t="str">
        <f>IF('Frais de personnel'!$F150="","",'Frais de personnel'!$F150)</f>
        <v/>
      </c>
      <c r="G151" s="274" t="str">
        <f>IF('Frais de personnel'!$G150="","",'Frais de personnel'!$G150)</f>
        <v/>
      </c>
      <c r="H151" s="274" t="str">
        <f>IF('Frais de personnel'!$H150="","",'Frais de personnel'!$H150)</f>
        <v/>
      </c>
      <c r="I151" s="305" t="str">
        <f>IF('Frais de personnel'!$I150=0,"",'Frais de personnel'!$I150)</f>
        <v/>
      </c>
      <c r="J151" s="273"/>
      <c r="K151" s="121"/>
      <c r="L151" s="121"/>
      <c r="M151" s="186" t="str">
        <f t="shared" si="13"/>
        <v/>
      </c>
      <c r="N151" s="277" t="str">
        <f t="shared" si="14"/>
        <v/>
      </c>
      <c r="O151" s="280" t="str">
        <f t="shared" si="15"/>
        <v/>
      </c>
      <c r="P151" s="187" t="str">
        <f t="shared" si="16"/>
        <v/>
      </c>
      <c r="Q151" s="281" t="str">
        <f t="shared" si="17"/>
        <v/>
      </c>
      <c r="R151" s="284" t="str">
        <f t="shared" si="18"/>
        <v/>
      </c>
      <c r="S151" s="285"/>
    </row>
    <row r="152" spans="1:19" ht="20.100000000000001" customHeight="1" x14ac:dyDescent="0.25">
      <c r="A152" s="170">
        <v>146</v>
      </c>
      <c r="B152" s="295" t="str">
        <f>IF('Frais de personnel'!$B151="","",'Frais de personnel'!$B151)</f>
        <v/>
      </c>
      <c r="C152" s="295" t="str">
        <f>IF('Frais de personnel'!$C151="","",'Frais de personnel'!$C151)</f>
        <v/>
      </c>
      <c r="D152" s="296" t="str">
        <f>IF('Frais de personnel'!$D151="","",'Frais de personnel'!$D151)</f>
        <v/>
      </c>
      <c r="E152" s="166" t="str">
        <f>IF('Frais de personnel'!$E151="","",'Frais de personnel'!$E151)</f>
        <v/>
      </c>
      <c r="F152" s="185" t="str">
        <f>IF('Frais de personnel'!$F151="","",'Frais de personnel'!$F151)</f>
        <v/>
      </c>
      <c r="G152" s="274" t="str">
        <f>IF('Frais de personnel'!$G151="","",'Frais de personnel'!$G151)</f>
        <v/>
      </c>
      <c r="H152" s="274" t="str">
        <f>IF('Frais de personnel'!$H151="","",'Frais de personnel'!$H151)</f>
        <v/>
      </c>
      <c r="I152" s="305" t="str">
        <f>IF('Frais de personnel'!$I151=0,"",'Frais de personnel'!$I151)</f>
        <v/>
      </c>
      <c r="J152" s="273"/>
      <c r="K152" s="121"/>
      <c r="L152" s="121"/>
      <c r="M152" s="186" t="str">
        <f t="shared" si="13"/>
        <v/>
      </c>
      <c r="N152" s="277" t="str">
        <f t="shared" si="14"/>
        <v/>
      </c>
      <c r="O152" s="280" t="str">
        <f t="shared" si="15"/>
        <v/>
      </c>
      <c r="P152" s="187" t="str">
        <f t="shared" si="16"/>
        <v/>
      </c>
      <c r="Q152" s="281" t="str">
        <f t="shared" si="17"/>
        <v/>
      </c>
      <c r="R152" s="284" t="str">
        <f t="shared" si="18"/>
        <v/>
      </c>
      <c r="S152" s="285"/>
    </row>
    <row r="153" spans="1:19" ht="20.100000000000001" customHeight="1" x14ac:dyDescent="0.25">
      <c r="A153" s="170">
        <v>147</v>
      </c>
      <c r="B153" s="295" t="str">
        <f>IF('Frais de personnel'!$B152="","",'Frais de personnel'!$B152)</f>
        <v/>
      </c>
      <c r="C153" s="295" t="str">
        <f>IF('Frais de personnel'!$C152="","",'Frais de personnel'!$C152)</f>
        <v/>
      </c>
      <c r="D153" s="296" t="str">
        <f>IF('Frais de personnel'!$D152="","",'Frais de personnel'!$D152)</f>
        <v/>
      </c>
      <c r="E153" s="166" t="str">
        <f>IF('Frais de personnel'!$E152="","",'Frais de personnel'!$E152)</f>
        <v/>
      </c>
      <c r="F153" s="185" t="str">
        <f>IF('Frais de personnel'!$F152="","",'Frais de personnel'!$F152)</f>
        <v/>
      </c>
      <c r="G153" s="274" t="str">
        <f>IF('Frais de personnel'!$G152="","",'Frais de personnel'!$G152)</f>
        <v/>
      </c>
      <c r="H153" s="274" t="str">
        <f>IF('Frais de personnel'!$H152="","",'Frais de personnel'!$H152)</f>
        <v/>
      </c>
      <c r="I153" s="305" t="str">
        <f>IF('Frais de personnel'!$I152=0,"",'Frais de personnel'!$I152)</f>
        <v/>
      </c>
      <c r="J153" s="273"/>
      <c r="K153" s="121"/>
      <c r="L153" s="121"/>
      <c r="M153" s="186" t="str">
        <f t="shared" si="13"/>
        <v/>
      </c>
      <c r="N153" s="277" t="str">
        <f t="shared" si="14"/>
        <v/>
      </c>
      <c r="O153" s="280" t="str">
        <f t="shared" si="15"/>
        <v/>
      </c>
      <c r="P153" s="187" t="str">
        <f t="shared" si="16"/>
        <v/>
      </c>
      <c r="Q153" s="281" t="str">
        <f t="shared" si="17"/>
        <v/>
      </c>
      <c r="R153" s="284" t="str">
        <f t="shared" si="18"/>
        <v/>
      </c>
      <c r="S153" s="285"/>
    </row>
    <row r="154" spans="1:19" ht="20.100000000000001" customHeight="1" x14ac:dyDescent="0.25">
      <c r="A154" s="170">
        <v>148</v>
      </c>
      <c r="B154" s="295" t="str">
        <f>IF('Frais de personnel'!$B153="","",'Frais de personnel'!$B153)</f>
        <v/>
      </c>
      <c r="C154" s="295" t="str">
        <f>IF('Frais de personnel'!$C153="","",'Frais de personnel'!$C153)</f>
        <v/>
      </c>
      <c r="D154" s="296" t="str">
        <f>IF('Frais de personnel'!$D153="","",'Frais de personnel'!$D153)</f>
        <v/>
      </c>
      <c r="E154" s="166" t="str">
        <f>IF('Frais de personnel'!$E153="","",'Frais de personnel'!$E153)</f>
        <v/>
      </c>
      <c r="F154" s="185" t="str">
        <f>IF('Frais de personnel'!$F153="","",'Frais de personnel'!$F153)</f>
        <v/>
      </c>
      <c r="G154" s="274" t="str">
        <f>IF('Frais de personnel'!$G153="","",'Frais de personnel'!$G153)</f>
        <v/>
      </c>
      <c r="H154" s="274" t="str">
        <f>IF('Frais de personnel'!$H153="","",'Frais de personnel'!$H153)</f>
        <v/>
      </c>
      <c r="I154" s="305" t="str">
        <f>IF('Frais de personnel'!$I153=0,"",'Frais de personnel'!$I153)</f>
        <v/>
      </c>
      <c r="J154" s="273"/>
      <c r="K154" s="121"/>
      <c r="L154" s="121"/>
      <c r="M154" s="186" t="str">
        <f t="shared" si="13"/>
        <v/>
      </c>
      <c r="N154" s="277" t="str">
        <f t="shared" si="14"/>
        <v/>
      </c>
      <c r="O154" s="280" t="str">
        <f t="shared" si="15"/>
        <v/>
      </c>
      <c r="P154" s="187" t="str">
        <f t="shared" si="16"/>
        <v/>
      </c>
      <c r="Q154" s="281" t="str">
        <f t="shared" si="17"/>
        <v/>
      </c>
      <c r="R154" s="284" t="str">
        <f t="shared" si="18"/>
        <v/>
      </c>
      <c r="S154" s="285"/>
    </row>
    <row r="155" spans="1:19" ht="20.100000000000001" customHeight="1" x14ac:dyDescent="0.25">
      <c r="A155" s="170">
        <v>149</v>
      </c>
      <c r="B155" s="295" t="str">
        <f>IF('Frais de personnel'!$B154="","",'Frais de personnel'!$B154)</f>
        <v/>
      </c>
      <c r="C155" s="295" t="str">
        <f>IF('Frais de personnel'!$C154="","",'Frais de personnel'!$C154)</f>
        <v/>
      </c>
      <c r="D155" s="296" t="str">
        <f>IF('Frais de personnel'!$D154="","",'Frais de personnel'!$D154)</f>
        <v/>
      </c>
      <c r="E155" s="166" t="str">
        <f>IF('Frais de personnel'!$E154="","",'Frais de personnel'!$E154)</f>
        <v/>
      </c>
      <c r="F155" s="185" t="str">
        <f>IF('Frais de personnel'!$F154="","",'Frais de personnel'!$F154)</f>
        <v/>
      </c>
      <c r="G155" s="274" t="str">
        <f>IF('Frais de personnel'!$G154="","",'Frais de personnel'!$G154)</f>
        <v/>
      </c>
      <c r="H155" s="274" t="str">
        <f>IF('Frais de personnel'!$H154="","",'Frais de personnel'!$H154)</f>
        <v/>
      </c>
      <c r="I155" s="305" t="str">
        <f>IF('Frais de personnel'!$I154=0,"",'Frais de personnel'!$I154)</f>
        <v/>
      </c>
      <c r="J155" s="273"/>
      <c r="K155" s="121"/>
      <c r="L155" s="121"/>
      <c r="M155" s="186" t="str">
        <f t="shared" si="13"/>
        <v/>
      </c>
      <c r="N155" s="277" t="str">
        <f t="shared" si="14"/>
        <v/>
      </c>
      <c r="O155" s="280" t="str">
        <f t="shared" si="15"/>
        <v/>
      </c>
      <c r="P155" s="187" t="str">
        <f t="shared" si="16"/>
        <v/>
      </c>
      <c r="Q155" s="281" t="str">
        <f t="shared" si="17"/>
        <v/>
      </c>
      <c r="R155" s="284" t="str">
        <f t="shared" si="18"/>
        <v/>
      </c>
      <c r="S155" s="285"/>
    </row>
    <row r="156" spans="1:19" ht="20.100000000000001" customHeight="1" x14ac:dyDescent="0.25">
      <c r="A156" s="170">
        <v>150</v>
      </c>
      <c r="B156" s="295" t="str">
        <f>IF('Frais de personnel'!$B155="","",'Frais de personnel'!$B155)</f>
        <v/>
      </c>
      <c r="C156" s="295" t="str">
        <f>IF('Frais de personnel'!$C155="","",'Frais de personnel'!$C155)</f>
        <v/>
      </c>
      <c r="D156" s="296" t="str">
        <f>IF('Frais de personnel'!$D155="","",'Frais de personnel'!$D155)</f>
        <v/>
      </c>
      <c r="E156" s="166" t="str">
        <f>IF('Frais de personnel'!$E155="","",'Frais de personnel'!$E155)</f>
        <v/>
      </c>
      <c r="F156" s="185" t="str">
        <f>IF('Frais de personnel'!$F155="","",'Frais de personnel'!$F155)</f>
        <v/>
      </c>
      <c r="G156" s="274" t="str">
        <f>IF('Frais de personnel'!$G155="","",'Frais de personnel'!$G155)</f>
        <v/>
      </c>
      <c r="H156" s="274" t="str">
        <f>IF('Frais de personnel'!$H155="","",'Frais de personnel'!$H155)</f>
        <v/>
      </c>
      <c r="I156" s="305" t="str">
        <f>IF('Frais de personnel'!$I155=0,"",'Frais de personnel'!$I155)</f>
        <v/>
      </c>
      <c r="J156" s="273"/>
      <c r="K156" s="121"/>
      <c r="L156" s="121"/>
      <c r="M156" s="186" t="str">
        <f t="shared" si="13"/>
        <v/>
      </c>
      <c r="N156" s="277" t="str">
        <f t="shared" si="14"/>
        <v/>
      </c>
      <c r="O156" s="280" t="str">
        <f t="shared" si="15"/>
        <v/>
      </c>
      <c r="P156" s="187" t="str">
        <f t="shared" si="16"/>
        <v/>
      </c>
      <c r="Q156" s="281" t="str">
        <f t="shared" si="17"/>
        <v/>
      </c>
      <c r="R156" s="284" t="str">
        <f t="shared" si="18"/>
        <v/>
      </c>
      <c r="S156" s="285"/>
    </row>
    <row r="157" spans="1:19" ht="20.100000000000001" customHeight="1" x14ac:dyDescent="0.25">
      <c r="A157" s="170">
        <v>151</v>
      </c>
      <c r="B157" s="295" t="str">
        <f>IF('Frais de personnel'!$B156="","",'Frais de personnel'!$B156)</f>
        <v/>
      </c>
      <c r="C157" s="295" t="str">
        <f>IF('Frais de personnel'!$C156="","",'Frais de personnel'!$C156)</f>
        <v/>
      </c>
      <c r="D157" s="296" t="str">
        <f>IF('Frais de personnel'!$D156="","",'Frais de personnel'!$D156)</f>
        <v/>
      </c>
      <c r="E157" s="166" t="str">
        <f>IF('Frais de personnel'!$E156="","",'Frais de personnel'!$E156)</f>
        <v/>
      </c>
      <c r="F157" s="185" t="str">
        <f>IF('Frais de personnel'!$F156="","",'Frais de personnel'!$F156)</f>
        <v/>
      </c>
      <c r="G157" s="274" t="str">
        <f>IF('Frais de personnel'!$G156="","",'Frais de personnel'!$G156)</f>
        <v/>
      </c>
      <c r="H157" s="274" t="str">
        <f>IF('Frais de personnel'!$H156="","",'Frais de personnel'!$H156)</f>
        <v/>
      </c>
      <c r="I157" s="305" t="str">
        <f>IF('Frais de personnel'!$I156=0,"",'Frais de personnel'!$I156)</f>
        <v/>
      </c>
      <c r="J157" s="273"/>
      <c r="K157" s="121"/>
      <c r="L157" s="121"/>
      <c r="M157" s="186" t="str">
        <f t="shared" si="13"/>
        <v/>
      </c>
      <c r="N157" s="277" t="str">
        <f t="shared" si="14"/>
        <v/>
      </c>
      <c r="O157" s="280" t="str">
        <f t="shared" si="15"/>
        <v/>
      </c>
      <c r="P157" s="187" t="str">
        <f t="shared" si="16"/>
        <v/>
      </c>
      <c r="Q157" s="281" t="str">
        <f t="shared" si="17"/>
        <v/>
      </c>
      <c r="R157" s="284" t="str">
        <f t="shared" si="18"/>
        <v/>
      </c>
      <c r="S157" s="285"/>
    </row>
    <row r="158" spans="1:19" ht="20.100000000000001" customHeight="1" x14ac:dyDescent="0.25">
      <c r="A158" s="170">
        <v>152</v>
      </c>
      <c r="B158" s="295" t="str">
        <f>IF('Frais de personnel'!$B157="","",'Frais de personnel'!$B157)</f>
        <v/>
      </c>
      <c r="C158" s="295" t="str">
        <f>IF('Frais de personnel'!$C157="","",'Frais de personnel'!$C157)</f>
        <v/>
      </c>
      <c r="D158" s="296" t="str">
        <f>IF('Frais de personnel'!$D157="","",'Frais de personnel'!$D157)</f>
        <v/>
      </c>
      <c r="E158" s="166" t="str">
        <f>IF('Frais de personnel'!$E157="","",'Frais de personnel'!$E157)</f>
        <v/>
      </c>
      <c r="F158" s="185" t="str">
        <f>IF('Frais de personnel'!$F157="","",'Frais de personnel'!$F157)</f>
        <v/>
      </c>
      <c r="G158" s="274" t="str">
        <f>IF('Frais de personnel'!$G157="","",'Frais de personnel'!$G157)</f>
        <v/>
      </c>
      <c r="H158" s="274" t="str">
        <f>IF('Frais de personnel'!$H157="","",'Frais de personnel'!$H157)</f>
        <v/>
      </c>
      <c r="I158" s="305" t="str">
        <f>IF('Frais de personnel'!$I157=0,"",'Frais de personnel'!$I157)</f>
        <v/>
      </c>
      <c r="J158" s="273"/>
      <c r="K158" s="121"/>
      <c r="L158" s="121"/>
      <c r="M158" s="186" t="str">
        <f t="shared" si="13"/>
        <v/>
      </c>
      <c r="N158" s="277" t="str">
        <f t="shared" si="14"/>
        <v/>
      </c>
      <c r="O158" s="280" t="str">
        <f t="shared" si="15"/>
        <v/>
      </c>
      <c r="P158" s="187" t="str">
        <f t="shared" si="16"/>
        <v/>
      </c>
      <c r="Q158" s="281" t="str">
        <f t="shared" si="17"/>
        <v/>
      </c>
      <c r="R158" s="284" t="str">
        <f t="shared" si="18"/>
        <v/>
      </c>
      <c r="S158" s="285"/>
    </row>
    <row r="159" spans="1:19" ht="20.100000000000001" customHeight="1" x14ac:dyDescent="0.25">
      <c r="A159" s="170">
        <v>153</v>
      </c>
      <c r="B159" s="295" t="str">
        <f>IF('Frais de personnel'!$B158="","",'Frais de personnel'!$B158)</f>
        <v/>
      </c>
      <c r="C159" s="295" t="str">
        <f>IF('Frais de personnel'!$C158="","",'Frais de personnel'!$C158)</f>
        <v/>
      </c>
      <c r="D159" s="296" t="str">
        <f>IF('Frais de personnel'!$D158="","",'Frais de personnel'!$D158)</f>
        <v/>
      </c>
      <c r="E159" s="166" t="str">
        <f>IF('Frais de personnel'!$E158="","",'Frais de personnel'!$E158)</f>
        <v/>
      </c>
      <c r="F159" s="185" t="str">
        <f>IF('Frais de personnel'!$F158="","",'Frais de personnel'!$F158)</f>
        <v/>
      </c>
      <c r="G159" s="274" t="str">
        <f>IF('Frais de personnel'!$G158="","",'Frais de personnel'!$G158)</f>
        <v/>
      </c>
      <c r="H159" s="274" t="str">
        <f>IF('Frais de personnel'!$H158="","",'Frais de personnel'!$H158)</f>
        <v/>
      </c>
      <c r="I159" s="305" t="str">
        <f>IF('Frais de personnel'!$I158=0,"",'Frais de personnel'!$I158)</f>
        <v/>
      </c>
      <c r="J159" s="273"/>
      <c r="K159" s="121"/>
      <c r="L159" s="121"/>
      <c r="M159" s="186" t="str">
        <f t="shared" si="13"/>
        <v/>
      </c>
      <c r="N159" s="277" t="str">
        <f t="shared" si="14"/>
        <v/>
      </c>
      <c r="O159" s="280" t="str">
        <f t="shared" si="15"/>
        <v/>
      </c>
      <c r="P159" s="187" t="str">
        <f t="shared" si="16"/>
        <v/>
      </c>
      <c r="Q159" s="281" t="str">
        <f t="shared" si="17"/>
        <v/>
      </c>
      <c r="R159" s="284" t="str">
        <f t="shared" si="18"/>
        <v/>
      </c>
      <c r="S159" s="285"/>
    </row>
    <row r="160" spans="1:19" ht="20.100000000000001" customHeight="1" x14ac:dyDescent="0.25">
      <c r="A160" s="170">
        <v>154</v>
      </c>
      <c r="B160" s="295" t="str">
        <f>IF('Frais de personnel'!$B159="","",'Frais de personnel'!$B159)</f>
        <v/>
      </c>
      <c r="C160" s="295" t="str">
        <f>IF('Frais de personnel'!$C159="","",'Frais de personnel'!$C159)</f>
        <v/>
      </c>
      <c r="D160" s="296" t="str">
        <f>IF('Frais de personnel'!$D159="","",'Frais de personnel'!$D159)</f>
        <v/>
      </c>
      <c r="E160" s="166" t="str">
        <f>IF('Frais de personnel'!$E159="","",'Frais de personnel'!$E159)</f>
        <v/>
      </c>
      <c r="F160" s="185" t="str">
        <f>IF('Frais de personnel'!$F159="","",'Frais de personnel'!$F159)</f>
        <v/>
      </c>
      <c r="G160" s="274" t="str">
        <f>IF('Frais de personnel'!$G159="","",'Frais de personnel'!$G159)</f>
        <v/>
      </c>
      <c r="H160" s="274" t="str">
        <f>IF('Frais de personnel'!$H159="","",'Frais de personnel'!$H159)</f>
        <v/>
      </c>
      <c r="I160" s="305" t="str">
        <f>IF('Frais de personnel'!$I159=0,"",'Frais de personnel'!$I159)</f>
        <v/>
      </c>
      <c r="J160" s="273"/>
      <c r="K160" s="121"/>
      <c r="L160" s="121"/>
      <c r="M160" s="186" t="str">
        <f t="shared" si="13"/>
        <v/>
      </c>
      <c r="N160" s="277" t="str">
        <f t="shared" si="14"/>
        <v/>
      </c>
      <c r="O160" s="280" t="str">
        <f t="shared" si="15"/>
        <v/>
      </c>
      <c r="P160" s="187" t="str">
        <f t="shared" si="16"/>
        <v/>
      </c>
      <c r="Q160" s="281" t="str">
        <f t="shared" si="17"/>
        <v/>
      </c>
      <c r="R160" s="284" t="str">
        <f t="shared" si="18"/>
        <v/>
      </c>
      <c r="S160" s="285"/>
    </row>
    <row r="161" spans="1:19" ht="20.100000000000001" customHeight="1" x14ac:dyDescent="0.25">
      <c r="A161" s="170">
        <v>155</v>
      </c>
      <c r="B161" s="295" t="str">
        <f>IF('Frais de personnel'!$B160="","",'Frais de personnel'!$B160)</f>
        <v/>
      </c>
      <c r="C161" s="295" t="str">
        <f>IF('Frais de personnel'!$C160="","",'Frais de personnel'!$C160)</f>
        <v/>
      </c>
      <c r="D161" s="296" t="str">
        <f>IF('Frais de personnel'!$D160="","",'Frais de personnel'!$D160)</f>
        <v/>
      </c>
      <c r="E161" s="166" t="str">
        <f>IF('Frais de personnel'!$E160="","",'Frais de personnel'!$E160)</f>
        <v/>
      </c>
      <c r="F161" s="185" t="str">
        <f>IF('Frais de personnel'!$F160="","",'Frais de personnel'!$F160)</f>
        <v/>
      </c>
      <c r="G161" s="274" t="str">
        <f>IF('Frais de personnel'!$G160="","",'Frais de personnel'!$G160)</f>
        <v/>
      </c>
      <c r="H161" s="274" t="str">
        <f>IF('Frais de personnel'!$H160="","",'Frais de personnel'!$H160)</f>
        <v/>
      </c>
      <c r="I161" s="305" t="str">
        <f>IF('Frais de personnel'!$I160=0,"",'Frais de personnel'!$I160)</f>
        <v/>
      </c>
      <c r="J161" s="273"/>
      <c r="K161" s="121"/>
      <c r="L161" s="121"/>
      <c r="M161" s="186" t="str">
        <f t="shared" si="13"/>
        <v/>
      </c>
      <c r="N161" s="277" t="str">
        <f t="shared" si="14"/>
        <v/>
      </c>
      <c r="O161" s="280" t="str">
        <f t="shared" si="15"/>
        <v/>
      </c>
      <c r="P161" s="187" t="str">
        <f t="shared" si="16"/>
        <v/>
      </c>
      <c r="Q161" s="281" t="str">
        <f t="shared" si="17"/>
        <v/>
      </c>
      <c r="R161" s="284" t="str">
        <f t="shared" si="18"/>
        <v/>
      </c>
      <c r="S161" s="285"/>
    </row>
    <row r="162" spans="1:19" ht="20.100000000000001" customHeight="1" x14ac:dyDescent="0.25">
      <c r="A162" s="170">
        <v>156</v>
      </c>
      <c r="B162" s="295" t="str">
        <f>IF('Frais de personnel'!$B161="","",'Frais de personnel'!$B161)</f>
        <v/>
      </c>
      <c r="C162" s="295" t="str">
        <f>IF('Frais de personnel'!$C161="","",'Frais de personnel'!$C161)</f>
        <v/>
      </c>
      <c r="D162" s="296" t="str">
        <f>IF('Frais de personnel'!$D161="","",'Frais de personnel'!$D161)</f>
        <v/>
      </c>
      <c r="E162" s="166" t="str">
        <f>IF('Frais de personnel'!$E161="","",'Frais de personnel'!$E161)</f>
        <v/>
      </c>
      <c r="F162" s="185" t="str">
        <f>IF('Frais de personnel'!$F161="","",'Frais de personnel'!$F161)</f>
        <v/>
      </c>
      <c r="G162" s="274" t="str">
        <f>IF('Frais de personnel'!$G161="","",'Frais de personnel'!$G161)</f>
        <v/>
      </c>
      <c r="H162" s="274" t="str">
        <f>IF('Frais de personnel'!$H161="","",'Frais de personnel'!$H161)</f>
        <v/>
      </c>
      <c r="I162" s="305" t="str">
        <f>IF('Frais de personnel'!$I161=0,"",'Frais de personnel'!$I161)</f>
        <v/>
      </c>
      <c r="J162" s="273"/>
      <c r="K162" s="121"/>
      <c r="L162" s="121"/>
      <c r="M162" s="186" t="str">
        <f t="shared" si="13"/>
        <v/>
      </c>
      <c r="N162" s="277" t="str">
        <f t="shared" si="14"/>
        <v/>
      </c>
      <c r="O162" s="280" t="str">
        <f t="shared" si="15"/>
        <v/>
      </c>
      <c r="P162" s="187" t="str">
        <f t="shared" si="16"/>
        <v/>
      </c>
      <c r="Q162" s="281" t="str">
        <f t="shared" si="17"/>
        <v/>
      </c>
      <c r="R162" s="284" t="str">
        <f t="shared" si="18"/>
        <v/>
      </c>
      <c r="S162" s="285"/>
    </row>
    <row r="163" spans="1:19" ht="20.100000000000001" customHeight="1" x14ac:dyDescent="0.25">
      <c r="A163" s="170">
        <v>157</v>
      </c>
      <c r="B163" s="295" t="str">
        <f>IF('Frais de personnel'!$B162="","",'Frais de personnel'!$B162)</f>
        <v/>
      </c>
      <c r="C163" s="295" t="str">
        <f>IF('Frais de personnel'!$C162="","",'Frais de personnel'!$C162)</f>
        <v/>
      </c>
      <c r="D163" s="296" t="str">
        <f>IF('Frais de personnel'!$D162="","",'Frais de personnel'!$D162)</f>
        <v/>
      </c>
      <c r="E163" s="166" t="str">
        <f>IF('Frais de personnel'!$E162="","",'Frais de personnel'!$E162)</f>
        <v/>
      </c>
      <c r="F163" s="185" t="str">
        <f>IF('Frais de personnel'!$F162="","",'Frais de personnel'!$F162)</f>
        <v/>
      </c>
      <c r="G163" s="274" t="str">
        <f>IF('Frais de personnel'!$G162="","",'Frais de personnel'!$G162)</f>
        <v/>
      </c>
      <c r="H163" s="274" t="str">
        <f>IF('Frais de personnel'!$H162="","",'Frais de personnel'!$H162)</f>
        <v/>
      </c>
      <c r="I163" s="305" t="str">
        <f>IF('Frais de personnel'!$I162=0,"",'Frais de personnel'!$I162)</f>
        <v/>
      </c>
      <c r="J163" s="273"/>
      <c r="K163" s="121"/>
      <c r="L163" s="121"/>
      <c r="M163" s="186" t="str">
        <f t="shared" si="13"/>
        <v/>
      </c>
      <c r="N163" s="277" t="str">
        <f t="shared" si="14"/>
        <v/>
      </c>
      <c r="O163" s="280" t="str">
        <f t="shared" si="15"/>
        <v/>
      </c>
      <c r="P163" s="187" t="str">
        <f t="shared" si="16"/>
        <v/>
      </c>
      <c r="Q163" s="281" t="str">
        <f t="shared" si="17"/>
        <v/>
      </c>
      <c r="R163" s="284" t="str">
        <f t="shared" si="18"/>
        <v/>
      </c>
      <c r="S163" s="285"/>
    </row>
    <row r="164" spans="1:19" ht="20.100000000000001" customHeight="1" x14ac:dyDescent="0.25">
      <c r="A164" s="170">
        <v>158</v>
      </c>
      <c r="B164" s="295" t="str">
        <f>IF('Frais de personnel'!$B163="","",'Frais de personnel'!$B163)</f>
        <v/>
      </c>
      <c r="C164" s="295" t="str">
        <f>IF('Frais de personnel'!$C163="","",'Frais de personnel'!$C163)</f>
        <v/>
      </c>
      <c r="D164" s="296" t="str">
        <f>IF('Frais de personnel'!$D163="","",'Frais de personnel'!$D163)</f>
        <v/>
      </c>
      <c r="E164" s="166" t="str">
        <f>IF('Frais de personnel'!$E163="","",'Frais de personnel'!$E163)</f>
        <v/>
      </c>
      <c r="F164" s="185" t="str">
        <f>IF('Frais de personnel'!$F163="","",'Frais de personnel'!$F163)</f>
        <v/>
      </c>
      <c r="G164" s="274" t="str">
        <f>IF('Frais de personnel'!$G163="","",'Frais de personnel'!$G163)</f>
        <v/>
      </c>
      <c r="H164" s="274" t="str">
        <f>IF('Frais de personnel'!$H163="","",'Frais de personnel'!$H163)</f>
        <v/>
      </c>
      <c r="I164" s="305" t="str">
        <f>IF('Frais de personnel'!$I163=0,"",'Frais de personnel'!$I163)</f>
        <v/>
      </c>
      <c r="J164" s="273"/>
      <c r="K164" s="121"/>
      <c r="L164" s="121"/>
      <c r="M164" s="186" t="str">
        <f t="shared" si="13"/>
        <v/>
      </c>
      <c r="N164" s="277" t="str">
        <f t="shared" si="14"/>
        <v/>
      </c>
      <c r="O164" s="280" t="str">
        <f t="shared" si="15"/>
        <v/>
      </c>
      <c r="P164" s="187" t="str">
        <f t="shared" si="16"/>
        <v/>
      </c>
      <c r="Q164" s="281" t="str">
        <f t="shared" si="17"/>
        <v/>
      </c>
      <c r="R164" s="284" t="str">
        <f t="shared" si="18"/>
        <v/>
      </c>
      <c r="S164" s="285"/>
    </row>
    <row r="165" spans="1:19" ht="20.100000000000001" customHeight="1" x14ac:dyDescent="0.25">
      <c r="A165" s="170">
        <v>159</v>
      </c>
      <c r="B165" s="295" t="str">
        <f>IF('Frais de personnel'!$B164="","",'Frais de personnel'!$B164)</f>
        <v/>
      </c>
      <c r="C165" s="295" t="str">
        <f>IF('Frais de personnel'!$C164="","",'Frais de personnel'!$C164)</f>
        <v/>
      </c>
      <c r="D165" s="296" t="str">
        <f>IF('Frais de personnel'!$D164="","",'Frais de personnel'!$D164)</f>
        <v/>
      </c>
      <c r="E165" s="166" t="str">
        <f>IF('Frais de personnel'!$E164="","",'Frais de personnel'!$E164)</f>
        <v/>
      </c>
      <c r="F165" s="185" t="str">
        <f>IF('Frais de personnel'!$F164="","",'Frais de personnel'!$F164)</f>
        <v/>
      </c>
      <c r="G165" s="274" t="str">
        <f>IF('Frais de personnel'!$G164="","",'Frais de personnel'!$G164)</f>
        <v/>
      </c>
      <c r="H165" s="274" t="str">
        <f>IF('Frais de personnel'!$H164="","",'Frais de personnel'!$H164)</f>
        <v/>
      </c>
      <c r="I165" s="305" t="str">
        <f>IF('Frais de personnel'!$I164=0,"",'Frais de personnel'!$I164)</f>
        <v/>
      </c>
      <c r="J165" s="273"/>
      <c r="K165" s="121"/>
      <c r="L165" s="121"/>
      <c r="M165" s="186" t="str">
        <f t="shared" si="13"/>
        <v/>
      </c>
      <c r="N165" s="277" t="str">
        <f t="shared" si="14"/>
        <v/>
      </c>
      <c r="O165" s="280" t="str">
        <f t="shared" si="15"/>
        <v/>
      </c>
      <c r="P165" s="187" t="str">
        <f t="shared" si="16"/>
        <v/>
      </c>
      <c r="Q165" s="281" t="str">
        <f t="shared" si="17"/>
        <v/>
      </c>
      <c r="R165" s="284" t="str">
        <f t="shared" si="18"/>
        <v/>
      </c>
      <c r="S165" s="285"/>
    </row>
    <row r="166" spans="1:19" ht="20.100000000000001" customHeight="1" x14ac:dyDescent="0.25">
      <c r="A166" s="170">
        <v>160</v>
      </c>
      <c r="B166" s="295" t="str">
        <f>IF('Frais de personnel'!$B165="","",'Frais de personnel'!$B165)</f>
        <v/>
      </c>
      <c r="C166" s="295" t="str">
        <f>IF('Frais de personnel'!$C165="","",'Frais de personnel'!$C165)</f>
        <v/>
      </c>
      <c r="D166" s="296" t="str">
        <f>IF('Frais de personnel'!$D165="","",'Frais de personnel'!$D165)</f>
        <v/>
      </c>
      <c r="E166" s="166" t="str">
        <f>IF('Frais de personnel'!$E165="","",'Frais de personnel'!$E165)</f>
        <v/>
      </c>
      <c r="F166" s="185" t="str">
        <f>IF('Frais de personnel'!$F165="","",'Frais de personnel'!$F165)</f>
        <v/>
      </c>
      <c r="G166" s="274" t="str">
        <f>IF('Frais de personnel'!$G165="","",'Frais de personnel'!$G165)</f>
        <v/>
      </c>
      <c r="H166" s="274" t="str">
        <f>IF('Frais de personnel'!$H165="","",'Frais de personnel'!$H165)</f>
        <v/>
      </c>
      <c r="I166" s="305" t="str">
        <f>IF('Frais de personnel'!$I165=0,"",'Frais de personnel'!$I165)</f>
        <v/>
      </c>
      <c r="J166" s="273"/>
      <c r="K166" s="121"/>
      <c r="L166" s="121"/>
      <c r="M166" s="186" t="str">
        <f t="shared" si="13"/>
        <v/>
      </c>
      <c r="N166" s="277" t="str">
        <f t="shared" si="14"/>
        <v/>
      </c>
      <c r="O166" s="280" t="str">
        <f t="shared" si="15"/>
        <v/>
      </c>
      <c r="P166" s="187" t="str">
        <f t="shared" si="16"/>
        <v/>
      </c>
      <c r="Q166" s="281" t="str">
        <f t="shared" si="17"/>
        <v/>
      </c>
      <c r="R166" s="284" t="str">
        <f t="shared" si="18"/>
        <v/>
      </c>
      <c r="S166" s="285"/>
    </row>
    <row r="167" spans="1:19" ht="20.100000000000001" customHeight="1" x14ac:dyDescent="0.25">
      <c r="A167" s="170">
        <v>161</v>
      </c>
      <c r="B167" s="295" t="str">
        <f>IF('Frais de personnel'!$B166="","",'Frais de personnel'!$B166)</f>
        <v/>
      </c>
      <c r="C167" s="295" t="str">
        <f>IF('Frais de personnel'!$C166="","",'Frais de personnel'!$C166)</f>
        <v/>
      </c>
      <c r="D167" s="296" t="str">
        <f>IF('Frais de personnel'!$D166="","",'Frais de personnel'!$D166)</f>
        <v/>
      </c>
      <c r="E167" s="166" t="str">
        <f>IF('Frais de personnel'!$E166="","",'Frais de personnel'!$E166)</f>
        <v/>
      </c>
      <c r="F167" s="185" t="str">
        <f>IF('Frais de personnel'!$F166="","",'Frais de personnel'!$F166)</f>
        <v/>
      </c>
      <c r="G167" s="274" t="str">
        <f>IF('Frais de personnel'!$G166="","",'Frais de personnel'!$G166)</f>
        <v/>
      </c>
      <c r="H167" s="274" t="str">
        <f>IF('Frais de personnel'!$H166="","",'Frais de personnel'!$H166)</f>
        <v/>
      </c>
      <c r="I167" s="305" t="str">
        <f>IF('Frais de personnel'!$I166=0,"",'Frais de personnel'!$I166)</f>
        <v/>
      </c>
      <c r="J167" s="273"/>
      <c r="K167" s="121"/>
      <c r="L167" s="121"/>
      <c r="M167" s="186" t="str">
        <f t="shared" si="13"/>
        <v/>
      </c>
      <c r="N167" s="277" t="str">
        <f t="shared" si="14"/>
        <v/>
      </c>
      <c r="O167" s="280" t="str">
        <f t="shared" si="15"/>
        <v/>
      </c>
      <c r="P167" s="187" t="str">
        <f t="shared" si="16"/>
        <v/>
      </c>
      <c r="Q167" s="281" t="str">
        <f t="shared" si="17"/>
        <v/>
      </c>
      <c r="R167" s="284" t="str">
        <f t="shared" si="18"/>
        <v/>
      </c>
      <c r="S167" s="285"/>
    </row>
    <row r="168" spans="1:19" ht="20.100000000000001" customHeight="1" x14ac:dyDescent="0.25">
      <c r="A168" s="170">
        <v>162</v>
      </c>
      <c r="B168" s="295" t="str">
        <f>IF('Frais de personnel'!$B167="","",'Frais de personnel'!$B167)</f>
        <v/>
      </c>
      <c r="C168" s="295" t="str">
        <f>IF('Frais de personnel'!$C167="","",'Frais de personnel'!$C167)</f>
        <v/>
      </c>
      <c r="D168" s="296" t="str">
        <f>IF('Frais de personnel'!$D167="","",'Frais de personnel'!$D167)</f>
        <v/>
      </c>
      <c r="E168" s="166" t="str">
        <f>IF('Frais de personnel'!$E167="","",'Frais de personnel'!$E167)</f>
        <v/>
      </c>
      <c r="F168" s="185" t="str">
        <f>IF('Frais de personnel'!$F167="","",'Frais de personnel'!$F167)</f>
        <v/>
      </c>
      <c r="G168" s="274" t="str">
        <f>IF('Frais de personnel'!$G167="","",'Frais de personnel'!$G167)</f>
        <v/>
      </c>
      <c r="H168" s="274" t="str">
        <f>IF('Frais de personnel'!$H167="","",'Frais de personnel'!$H167)</f>
        <v/>
      </c>
      <c r="I168" s="305" t="str">
        <f>IF('Frais de personnel'!$I167=0,"",'Frais de personnel'!$I167)</f>
        <v/>
      </c>
      <c r="J168" s="273"/>
      <c r="K168" s="121"/>
      <c r="L168" s="121"/>
      <c r="M168" s="186" t="str">
        <f t="shared" si="13"/>
        <v/>
      </c>
      <c r="N168" s="277" t="str">
        <f t="shared" si="14"/>
        <v/>
      </c>
      <c r="O168" s="280" t="str">
        <f t="shared" si="15"/>
        <v/>
      </c>
      <c r="P168" s="187" t="str">
        <f t="shared" si="16"/>
        <v/>
      </c>
      <c r="Q168" s="281" t="str">
        <f t="shared" si="17"/>
        <v/>
      </c>
      <c r="R168" s="284" t="str">
        <f t="shared" si="18"/>
        <v/>
      </c>
      <c r="S168" s="285"/>
    </row>
    <row r="169" spans="1:19" ht="20.100000000000001" customHeight="1" x14ac:dyDescent="0.25">
      <c r="A169" s="170">
        <v>163</v>
      </c>
      <c r="B169" s="295" t="str">
        <f>IF('Frais de personnel'!$B168="","",'Frais de personnel'!$B168)</f>
        <v/>
      </c>
      <c r="C169" s="295" t="str">
        <f>IF('Frais de personnel'!$C168="","",'Frais de personnel'!$C168)</f>
        <v/>
      </c>
      <c r="D169" s="296" t="str">
        <f>IF('Frais de personnel'!$D168="","",'Frais de personnel'!$D168)</f>
        <v/>
      </c>
      <c r="E169" s="166" t="str">
        <f>IF('Frais de personnel'!$E168="","",'Frais de personnel'!$E168)</f>
        <v/>
      </c>
      <c r="F169" s="185" t="str">
        <f>IF('Frais de personnel'!$F168="","",'Frais de personnel'!$F168)</f>
        <v/>
      </c>
      <c r="G169" s="274" t="str">
        <f>IF('Frais de personnel'!$G168="","",'Frais de personnel'!$G168)</f>
        <v/>
      </c>
      <c r="H169" s="274" t="str">
        <f>IF('Frais de personnel'!$H168="","",'Frais de personnel'!$H168)</f>
        <v/>
      </c>
      <c r="I169" s="305" t="str">
        <f>IF('Frais de personnel'!$I168=0,"",'Frais de personnel'!$I168)</f>
        <v/>
      </c>
      <c r="J169" s="273"/>
      <c r="K169" s="121"/>
      <c r="L169" s="121"/>
      <c r="M169" s="186" t="str">
        <f t="shared" si="13"/>
        <v/>
      </c>
      <c r="N169" s="277" t="str">
        <f t="shared" si="14"/>
        <v/>
      </c>
      <c r="O169" s="280" t="str">
        <f t="shared" si="15"/>
        <v/>
      </c>
      <c r="P169" s="187" t="str">
        <f t="shared" si="16"/>
        <v/>
      </c>
      <c r="Q169" s="281" t="str">
        <f t="shared" si="17"/>
        <v/>
      </c>
      <c r="R169" s="284" t="str">
        <f t="shared" si="18"/>
        <v/>
      </c>
      <c r="S169" s="285"/>
    </row>
    <row r="170" spans="1:19" ht="20.100000000000001" customHeight="1" x14ac:dyDescent="0.25">
      <c r="A170" s="170">
        <v>164</v>
      </c>
      <c r="B170" s="295" t="str">
        <f>IF('Frais de personnel'!$B169="","",'Frais de personnel'!$B169)</f>
        <v/>
      </c>
      <c r="C170" s="295" t="str">
        <f>IF('Frais de personnel'!$C169="","",'Frais de personnel'!$C169)</f>
        <v/>
      </c>
      <c r="D170" s="296" t="str">
        <f>IF('Frais de personnel'!$D169="","",'Frais de personnel'!$D169)</f>
        <v/>
      </c>
      <c r="E170" s="166" t="str">
        <f>IF('Frais de personnel'!$E169="","",'Frais de personnel'!$E169)</f>
        <v/>
      </c>
      <c r="F170" s="185" t="str">
        <f>IF('Frais de personnel'!$F169="","",'Frais de personnel'!$F169)</f>
        <v/>
      </c>
      <c r="G170" s="274" t="str">
        <f>IF('Frais de personnel'!$G169="","",'Frais de personnel'!$G169)</f>
        <v/>
      </c>
      <c r="H170" s="274" t="str">
        <f>IF('Frais de personnel'!$H169="","",'Frais de personnel'!$H169)</f>
        <v/>
      </c>
      <c r="I170" s="305" t="str">
        <f>IF('Frais de personnel'!$I169=0,"",'Frais de personnel'!$I169)</f>
        <v/>
      </c>
      <c r="J170" s="273"/>
      <c r="K170" s="121"/>
      <c r="L170" s="121"/>
      <c r="M170" s="186" t="str">
        <f t="shared" si="13"/>
        <v/>
      </c>
      <c r="N170" s="277" t="str">
        <f t="shared" si="14"/>
        <v/>
      </c>
      <c r="O170" s="280" t="str">
        <f t="shared" si="15"/>
        <v/>
      </c>
      <c r="P170" s="187" t="str">
        <f t="shared" si="16"/>
        <v/>
      </c>
      <c r="Q170" s="281" t="str">
        <f t="shared" si="17"/>
        <v/>
      </c>
      <c r="R170" s="284" t="str">
        <f t="shared" si="18"/>
        <v/>
      </c>
      <c r="S170" s="285"/>
    </row>
    <row r="171" spans="1:19" ht="20.100000000000001" customHeight="1" x14ac:dyDescent="0.25">
      <c r="A171" s="170">
        <v>165</v>
      </c>
      <c r="B171" s="295" t="str">
        <f>IF('Frais de personnel'!$B170="","",'Frais de personnel'!$B170)</f>
        <v/>
      </c>
      <c r="C171" s="295" t="str">
        <f>IF('Frais de personnel'!$C170="","",'Frais de personnel'!$C170)</f>
        <v/>
      </c>
      <c r="D171" s="296" t="str">
        <f>IF('Frais de personnel'!$D170="","",'Frais de personnel'!$D170)</f>
        <v/>
      </c>
      <c r="E171" s="166" t="str">
        <f>IF('Frais de personnel'!$E170="","",'Frais de personnel'!$E170)</f>
        <v/>
      </c>
      <c r="F171" s="185" t="str">
        <f>IF('Frais de personnel'!$F170="","",'Frais de personnel'!$F170)</f>
        <v/>
      </c>
      <c r="G171" s="274" t="str">
        <f>IF('Frais de personnel'!$G170="","",'Frais de personnel'!$G170)</f>
        <v/>
      </c>
      <c r="H171" s="274" t="str">
        <f>IF('Frais de personnel'!$H170="","",'Frais de personnel'!$H170)</f>
        <v/>
      </c>
      <c r="I171" s="305" t="str">
        <f>IF('Frais de personnel'!$I170=0,"",'Frais de personnel'!$I170)</f>
        <v/>
      </c>
      <c r="J171" s="273"/>
      <c r="K171" s="121"/>
      <c r="L171" s="121"/>
      <c r="M171" s="186" t="str">
        <f t="shared" si="13"/>
        <v/>
      </c>
      <c r="N171" s="277" t="str">
        <f t="shared" si="14"/>
        <v/>
      </c>
      <c r="O171" s="280" t="str">
        <f t="shared" si="15"/>
        <v/>
      </c>
      <c r="P171" s="187" t="str">
        <f t="shared" si="16"/>
        <v/>
      </c>
      <c r="Q171" s="281" t="str">
        <f t="shared" si="17"/>
        <v/>
      </c>
      <c r="R171" s="284" t="str">
        <f t="shared" si="18"/>
        <v/>
      </c>
      <c r="S171" s="285"/>
    </row>
    <row r="172" spans="1:19" ht="20.100000000000001" customHeight="1" x14ac:dyDescent="0.25">
      <c r="A172" s="170">
        <v>166</v>
      </c>
      <c r="B172" s="295" t="str">
        <f>IF('Frais de personnel'!$B171="","",'Frais de personnel'!$B171)</f>
        <v/>
      </c>
      <c r="C172" s="295" t="str">
        <f>IF('Frais de personnel'!$C171="","",'Frais de personnel'!$C171)</f>
        <v/>
      </c>
      <c r="D172" s="296" t="str">
        <f>IF('Frais de personnel'!$D171="","",'Frais de personnel'!$D171)</f>
        <v/>
      </c>
      <c r="E172" s="166" t="str">
        <f>IF('Frais de personnel'!$E171="","",'Frais de personnel'!$E171)</f>
        <v/>
      </c>
      <c r="F172" s="185" t="str">
        <f>IF('Frais de personnel'!$F171="","",'Frais de personnel'!$F171)</f>
        <v/>
      </c>
      <c r="G172" s="274" t="str">
        <f>IF('Frais de personnel'!$G171="","",'Frais de personnel'!$G171)</f>
        <v/>
      </c>
      <c r="H172" s="274" t="str">
        <f>IF('Frais de personnel'!$H171="","",'Frais de personnel'!$H171)</f>
        <v/>
      </c>
      <c r="I172" s="305" t="str">
        <f>IF('Frais de personnel'!$I171=0,"",'Frais de personnel'!$I171)</f>
        <v/>
      </c>
      <c r="J172" s="273"/>
      <c r="K172" s="121"/>
      <c r="L172" s="121"/>
      <c r="M172" s="186" t="str">
        <f t="shared" si="13"/>
        <v/>
      </c>
      <c r="N172" s="277" t="str">
        <f t="shared" si="14"/>
        <v/>
      </c>
      <c r="O172" s="280" t="str">
        <f t="shared" si="15"/>
        <v/>
      </c>
      <c r="P172" s="187" t="str">
        <f t="shared" si="16"/>
        <v/>
      </c>
      <c r="Q172" s="281" t="str">
        <f t="shared" si="17"/>
        <v/>
      </c>
      <c r="R172" s="284" t="str">
        <f t="shared" si="18"/>
        <v/>
      </c>
      <c r="S172" s="285"/>
    </row>
    <row r="173" spans="1:19" ht="20.100000000000001" customHeight="1" x14ac:dyDescent="0.25">
      <c r="A173" s="170">
        <v>167</v>
      </c>
      <c r="B173" s="295" t="str">
        <f>IF('Frais de personnel'!$B172="","",'Frais de personnel'!$B172)</f>
        <v/>
      </c>
      <c r="C173" s="295" t="str">
        <f>IF('Frais de personnel'!$C172="","",'Frais de personnel'!$C172)</f>
        <v/>
      </c>
      <c r="D173" s="296" t="str">
        <f>IF('Frais de personnel'!$D172="","",'Frais de personnel'!$D172)</f>
        <v/>
      </c>
      <c r="E173" s="166" t="str">
        <f>IF('Frais de personnel'!$E172="","",'Frais de personnel'!$E172)</f>
        <v/>
      </c>
      <c r="F173" s="185" t="str">
        <f>IF('Frais de personnel'!$F172="","",'Frais de personnel'!$F172)</f>
        <v/>
      </c>
      <c r="G173" s="274" t="str">
        <f>IF('Frais de personnel'!$G172="","",'Frais de personnel'!$G172)</f>
        <v/>
      </c>
      <c r="H173" s="274" t="str">
        <f>IF('Frais de personnel'!$H172="","",'Frais de personnel'!$H172)</f>
        <v/>
      </c>
      <c r="I173" s="305" t="str">
        <f>IF('Frais de personnel'!$I172=0,"",'Frais de personnel'!$I172)</f>
        <v/>
      </c>
      <c r="J173" s="273"/>
      <c r="K173" s="121"/>
      <c r="L173" s="121"/>
      <c r="M173" s="186" t="str">
        <f t="shared" si="13"/>
        <v/>
      </c>
      <c r="N173" s="277" t="str">
        <f t="shared" si="14"/>
        <v/>
      </c>
      <c r="O173" s="280" t="str">
        <f t="shared" si="15"/>
        <v/>
      </c>
      <c r="P173" s="187" t="str">
        <f t="shared" si="16"/>
        <v/>
      </c>
      <c r="Q173" s="281" t="str">
        <f t="shared" si="17"/>
        <v/>
      </c>
      <c r="R173" s="284" t="str">
        <f t="shared" si="18"/>
        <v/>
      </c>
      <c r="S173" s="285"/>
    </row>
    <row r="174" spans="1:19" ht="20.100000000000001" customHeight="1" x14ac:dyDescent="0.25">
      <c r="A174" s="170">
        <v>168</v>
      </c>
      <c r="B174" s="295" t="str">
        <f>IF('Frais de personnel'!$B173="","",'Frais de personnel'!$B173)</f>
        <v/>
      </c>
      <c r="C174" s="295" t="str">
        <f>IF('Frais de personnel'!$C173="","",'Frais de personnel'!$C173)</f>
        <v/>
      </c>
      <c r="D174" s="296" t="str">
        <f>IF('Frais de personnel'!$D173="","",'Frais de personnel'!$D173)</f>
        <v/>
      </c>
      <c r="E174" s="166" t="str">
        <f>IF('Frais de personnel'!$E173="","",'Frais de personnel'!$E173)</f>
        <v/>
      </c>
      <c r="F174" s="185" t="str">
        <f>IF('Frais de personnel'!$F173="","",'Frais de personnel'!$F173)</f>
        <v/>
      </c>
      <c r="G174" s="274" t="str">
        <f>IF('Frais de personnel'!$G173="","",'Frais de personnel'!$G173)</f>
        <v/>
      </c>
      <c r="H174" s="274" t="str">
        <f>IF('Frais de personnel'!$H173="","",'Frais de personnel'!$H173)</f>
        <v/>
      </c>
      <c r="I174" s="305" t="str">
        <f>IF('Frais de personnel'!$I173=0,"",'Frais de personnel'!$I173)</f>
        <v/>
      </c>
      <c r="J174" s="273"/>
      <c r="K174" s="121"/>
      <c r="L174" s="121"/>
      <c r="M174" s="186" t="str">
        <f t="shared" si="13"/>
        <v/>
      </c>
      <c r="N174" s="277" t="str">
        <f t="shared" si="14"/>
        <v/>
      </c>
      <c r="O174" s="280" t="str">
        <f t="shared" si="15"/>
        <v/>
      </c>
      <c r="P174" s="187" t="str">
        <f t="shared" si="16"/>
        <v/>
      </c>
      <c r="Q174" s="281" t="str">
        <f t="shared" si="17"/>
        <v/>
      </c>
      <c r="R174" s="284" t="str">
        <f t="shared" si="18"/>
        <v/>
      </c>
      <c r="S174" s="285"/>
    </row>
    <row r="175" spans="1:19" ht="20.100000000000001" customHeight="1" x14ac:dyDescent="0.25">
      <c r="A175" s="170">
        <v>169</v>
      </c>
      <c r="B175" s="295" t="str">
        <f>IF('Frais de personnel'!$B174="","",'Frais de personnel'!$B174)</f>
        <v/>
      </c>
      <c r="C175" s="295" t="str">
        <f>IF('Frais de personnel'!$C174="","",'Frais de personnel'!$C174)</f>
        <v/>
      </c>
      <c r="D175" s="296" t="str">
        <f>IF('Frais de personnel'!$D174="","",'Frais de personnel'!$D174)</f>
        <v/>
      </c>
      <c r="E175" s="166" t="str">
        <f>IF('Frais de personnel'!$E174="","",'Frais de personnel'!$E174)</f>
        <v/>
      </c>
      <c r="F175" s="185" t="str">
        <f>IF('Frais de personnel'!$F174="","",'Frais de personnel'!$F174)</f>
        <v/>
      </c>
      <c r="G175" s="274" t="str">
        <f>IF('Frais de personnel'!$G174="","",'Frais de personnel'!$G174)</f>
        <v/>
      </c>
      <c r="H175" s="274" t="str">
        <f>IF('Frais de personnel'!$H174="","",'Frais de personnel'!$H174)</f>
        <v/>
      </c>
      <c r="I175" s="305" t="str">
        <f>IF('Frais de personnel'!$I174=0,"",'Frais de personnel'!$I174)</f>
        <v/>
      </c>
      <c r="J175" s="273"/>
      <c r="K175" s="121"/>
      <c r="L175" s="121"/>
      <c r="M175" s="186" t="str">
        <f t="shared" si="13"/>
        <v/>
      </c>
      <c r="N175" s="277" t="str">
        <f t="shared" si="14"/>
        <v/>
      </c>
      <c r="O175" s="280" t="str">
        <f t="shared" si="15"/>
        <v/>
      </c>
      <c r="P175" s="187" t="str">
        <f t="shared" si="16"/>
        <v/>
      </c>
      <c r="Q175" s="281" t="str">
        <f t="shared" si="17"/>
        <v/>
      </c>
      <c r="R175" s="284" t="str">
        <f t="shared" si="18"/>
        <v/>
      </c>
      <c r="S175" s="285"/>
    </row>
    <row r="176" spans="1:19" ht="20.100000000000001" customHeight="1" x14ac:dyDescent="0.25">
      <c r="A176" s="170">
        <v>170</v>
      </c>
      <c r="B176" s="295" t="str">
        <f>IF('Frais de personnel'!$B175="","",'Frais de personnel'!$B175)</f>
        <v/>
      </c>
      <c r="C176" s="295" t="str">
        <f>IF('Frais de personnel'!$C175="","",'Frais de personnel'!$C175)</f>
        <v/>
      </c>
      <c r="D176" s="296" t="str">
        <f>IF('Frais de personnel'!$D175="","",'Frais de personnel'!$D175)</f>
        <v/>
      </c>
      <c r="E176" s="166" t="str">
        <f>IF('Frais de personnel'!$E175="","",'Frais de personnel'!$E175)</f>
        <v/>
      </c>
      <c r="F176" s="185" t="str">
        <f>IF('Frais de personnel'!$F175="","",'Frais de personnel'!$F175)</f>
        <v/>
      </c>
      <c r="G176" s="274" t="str">
        <f>IF('Frais de personnel'!$G175="","",'Frais de personnel'!$G175)</f>
        <v/>
      </c>
      <c r="H176" s="274" t="str">
        <f>IF('Frais de personnel'!$H175="","",'Frais de personnel'!$H175)</f>
        <v/>
      </c>
      <c r="I176" s="305" t="str">
        <f>IF('Frais de personnel'!$I175=0,"",'Frais de personnel'!$I175)</f>
        <v/>
      </c>
      <c r="J176" s="273"/>
      <c r="K176" s="121"/>
      <c r="L176" s="121"/>
      <c r="M176" s="186" t="str">
        <f t="shared" si="13"/>
        <v/>
      </c>
      <c r="N176" s="277" t="str">
        <f t="shared" si="14"/>
        <v/>
      </c>
      <c r="O176" s="280" t="str">
        <f t="shared" si="15"/>
        <v/>
      </c>
      <c r="P176" s="187" t="str">
        <f t="shared" si="16"/>
        <v/>
      </c>
      <c r="Q176" s="281" t="str">
        <f t="shared" si="17"/>
        <v/>
      </c>
      <c r="R176" s="284" t="str">
        <f t="shared" si="18"/>
        <v/>
      </c>
      <c r="S176" s="285"/>
    </row>
    <row r="177" spans="1:19" ht="20.100000000000001" customHeight="1" x14ac:dyDescent="0.25">
      <c r="A177" s="170">
        <v>171</v>
      </c>
      <c r="B177" s="295" t="str">
        <f>IF('Frais de personnel'!$B176="","",'Frais de personnel'!$B176)</f>
        <v/>
      </c>
      <c r="C177" s="295" t="str">
        <f>IF('Frais de personnel'!$C176="","",'Frais de personnel'!$C176)</f>
        <v/>
      </c>
      <c r="D177" s="296" t="str">
        <f>IF('Frais de personnel'!$D176="","",'Frais de personnel'!$D176)</f>
        <v/>
      </c>
      <c r="E177" s="166" t="str">
        <f>IF('Frais de personnel'!$E176="","",'Frais de personnel'!$E176)</f>
        <v/>
      </c>
      <c r="F177" s="185" t="str">
        <f>IF('Frais de personnel'!$F176="","",'Frais de personnel'!$F176)</f>
        <v/>
      </c>
      <c r="G177" s="274" t="str">
        <f>IF('Frais de personnel'!$G176="","",'Frais de personnel'!$G176)</f>
        <v/>
      </c>
      <c r="H177" s="274" t="str">
        <f>IF('Frais de personnel'!$H176="","",'Frais de personnel'!$H176)</f>
        <v/>
      </c>
      <c r="I177" s="305" t="str">
        <f>IF('Frais de personnel'!$I176=0,"",'Frais de personnel'!$I176)</f>
        <v/>
      </c>
      <c r="J177" s="273"/>
      <c r="K177" s="121"/>
      <c r="L177" s="121"/>
      <c r="M177" s="186" t="str">
        <f t="shared" si="13"/>
        <v/>
      </c>
      <c r="N177" s="277" t="str">
        <f t="shared" si="14"/>
        <v/>
      </c>
      <c r="O177" s="280" t="str">
        <f t="shared" si="15"/>
        <v/>
      </c>
      <c r="P177" s="187" t="str">
        <f t="shared" si="16"/>
        <v/>
      </c>
      <c r="Q177" s="281" t="str">
        <f t="shared" si="17"/>
        <v/>
      </c>
      <c r="R177" s="284" t="str">
        <f t="shared" si="18"/>
        <v/>
      </c>
      <c r="S177" s="285"/>
    </row>
    <row r="178" spans="1:19" ht="20.100000000000001" customHeight="1" x14ac:dyDescent="0.25">
      <c r="A178" s="170">
        <v>172</v>
      </c>
      <c r="B178" s="295" t="str">
        <f>IF('Frais de personnel'!$B177="","",'Frais de personnel'!$B177)</f>
        <v/>
      </c>
      <c r="C178" s="295" t="str">
        <f>IF('Frais de personnel'!$C177="","",'Frais de personnel'!$C177)</f>
        <v/>
      </c>
      <c r="D178" s="296" t="str">
        <f>IF('Frais de personnel'!$D177="","",'Frais de personnel'!$D177)</f>
        <v/>
      </c>
      <c r="E178" s="166" t="str">
        <f>IF('Frais de personnel'!$E177="","",'Frais de personnel'!$E177)</f>
        <v/>
      </c>
      <c r="F178" s="185" t="str">
        <f>IF('Frais de personnel'!$F177="","",'Frais de personnel'!$F177)</f>
        <v/>
      </c>
      <c r="G178" s="274" t="str">
        <f>IF('Frais de personnel'!$G177="","",'Frais de personnel'!$G177)</f>
        <v/>
      </c>
      <c r="H178" s="274" t="str">
        <f>IF('Frais de personnel'!$H177="","",'Frais de personnel'!$H177)</f>
        <v/>
      </c>
      <c r="I178" s="305" t="str">
        <f>IF('Frais de personnel'!$I177=0,"",'Frais de personnel'!$I177)</f>
        <v/>
      </c>
      <c r="J178" s="273"/>
      <c r="K178" s="121"/>
      <c r="L178" s="121"/>
      <c r="M178" s="186" t="str">
        <f t="shared" si="13"/>
        <v/>
      </c>
      <c r="N178" s="277" t="str">
        <f t="shared" si="14"/>
        <v/>
      </c>
      <c r="O178" s="280" t="str">
        <f t="shared" si="15"/>
        <v/>
      </c>
      <c r="P178" s="187" t="str">
        <f t="shared" si="16"/>
        <v/>
      </c>
      <c r="Q178" s="281" t="str">
        <f t="shared" si="17"/>
        <v/>
      </c>
      <c r="R178" s="284" t="str">
        <f t="shared" si="18"/>
        <v/>
      </c>
      <c r="S178" s="285"/>
    </row>
    <row r="179" spans="1:19" ht="20.100000000000001" customHeight="1" x14ac:dyDescent="0.25">
      <c r="A179" s="170">
        <v>173</v>
      </c>
      <c r="B179" s="295" t="str">
        <f>IF('Frais de personnel'!$B178="","",'Frais de personnel'!$B178)</f>
        <v/>
      </c>
      <c r="C179" s="295" t="str">
        <f>IF('Frais de personnel'!$C178="","",'Frais de personnel'!$C178)</f>
        <v/>
      </c>
      <c r="D179" s="296" t="str">
        <f>IF('Frais de personnel'!$D178="","",'Frais de personnel'!$D178)</f>
        <v/>
      </c>
      <c r="E179" s="166" t="str">
        <f>IF('Frais de personnel'!$E178="","",'Frais de personnel'!$E178)</f>
        <v/>
      </c>
      <c r="F179" s="185" t="str">
        <f>IF('Frais de personnel'!$F178="","",'Frais de personnel'!$F178)</f>
        <v/>
      </c>
      <c r="G179" s="274" t="str">
        <f>IF('Frais de personnel'!$G178="","",'Frais de personnel'!$G178)</f>
        <v/>
      </c>
      <c r="H179" s="274" t="str">
        <f>IF('Frais de personnel'!$H178="","",'Frais de personnel'!$H178)</f>
        <v/>
      </c>
      <c r="I179" s="305" t="str">
        <f>IF('Frais de personnel'!$I178=0,"",'Frais de personnel'!$I178)</f>
        <v/>
      </c>
      <c r="J179" s="273"/>
      <c r="K179" s="121"/>
      <c r="L179" s="121"/>
      <c r="M179" s="186" t="str">
        <f t="shared" si="13"/>
        <v/>
      </c>
      <c r="N179" s="277" t="str">
        <f t="shared" si="14"/>
        <v/>
      </c>
      <c r="O179" s="280" t="str">
        <f t="shared" si="15"/>
        <v/>
      </c>
      <c r="P179" s="187" t="str">
        <f t="shared" si="16"/>
        <v/>
      </c>
      <c r="Q179" s="281" t="str">
        <f t="shared" si="17"/>
        <v/>
      </c>
      <c r="R179" s="284" t="str">
        <f t="shared" si="18"/>
        <v/>
      </c>
      <c r="S179" s="285"/>
    </row>
    <row r="180" spans="1:19" ht="20.100000000000001" customHeight="1" x14ac:dyDescent="0.25">
      <c r="A180" s="170">
        <v>174</v>
      </c>
      <c r="B180" s="295" t="str">
        <f>IF('Frais de personnel'!$B179="","",'Frais de personnel'!$B179)</f>
        <v/>
      </c>
      <c r="C180" s="295" t="str">
        <f>IF('Frais de personnel'!$C179="","",'Frais de personnel'!$C179)</f>
        <v/>
      </c>
      <c r="D180" s="296" t="str">
        <f>IF('Frais de personnel'!$D179="","",'Frais de personnel'!$D179)</f>
        <v/>
      </c>
      <c r="E180" s="166" t="str">
        <f>IF('Frais de personnel'!$E179="","",'Frais de personnel'!$E179)</f>
        <v/>
      </c>
      <c r="F180" s="185" t="str">
        <f>IF('Frais de personnel'!$F179="","",'Frais de personnel'!$F179)</f>
        <v/>
      </c>
      <c r="G180" s="274" t="str">
        <f>IF('Frais de personnel'!$G179="","",'Frais de personnel'!$G179)</f>
        <v/>
      </c>
      <c r="H180" s="274" t="str">
        <f>IF('Frais de personnel'!$H179="","",'Frais de personnel'!$H179)</f>
        <v/>
      </c>
      <c r="I180" s="305" t="str">
        <f>IF('Frais de personnel'!$I179=0,"",'Frais de personnel'!$I179)</f>
        <v/>
      </c>
      <c r="J180" s="273"/>
      <c r="K180" s="121"/>
      <c r="L180" s="121"/>
      <c r="M180" s="186" t="str">
        <f t="shared" si="13"/>
        <v/>
      </c>
      <c r="N180" s="277" t="str">
        <f t="shared" si="14"/>
        <v/>
      </c>
      <c r="O180" s="280" t="str">
        <f t="shared" si="15"/>
        <v/>
      </c>
      <c r="P180" s="187" t="str">
        <f t="shared" si="16"/>
        <v/>
      </c>
      <c r="Q180" s="281" t="str">
        <f t="shared" si="17"/>
        <v/>
      </c>
      <c r="R180" s="284" t="str">
        <f t="shared" si="18"/>
        <v/>
      </c>
      <c r="S180" s="285"/>
    </row>
    <row r="181" spans="1:19" ht="20.100000000000001" customHeight="1" x14ac:dyDescent="0.25">
      <c r="A181" s="170">
        <v>175</v>
      </c>
      <c r="B181" s="295" t="str">
        <f>IF('Frais de personnel'!$B180="","",'Frais de personnel'!$B180)</f>
        <v/>
      </c>
      <c r="C181" s="295" t="str">
        <f>IF('Frais de personnel'!$C180="","",'Frais de personnel'!$C180)</f>
        <v/>
      </c>
      <c r="D181" s="296" t="str">
        <f>IF('Frais de personnel'!$D180="","",'Frais de personnel'!$D180)</f>
        <v/>
      </c>
      <c r="E181" s="166" t="str">
        <f>IF('Frais de personnel'!$E180="","",'Frais de personnel'!$E180)</f>
        <v/>
      </c>
      <c r="F181" s="185" t="str">
        <f>IF('Frais de personnel'!$F180="","",'Frais de personnel'!$F180)</f>
        <v/>
      </c>
      <c r="G181" s="274" t="str">
        <f>IF('Frais de personnel'!$G180="","",'Frais de personnel'!$G180)</f>
        <v/>
      </c>
      <c r="H181" s="274" t="str">
        <f>IF('Frais de personnel'!$H180="","",'Frais de personnel'!$H180)</f>
        <v/>
      </c>
      <c r="I181" s="305" t="str">
        <f>IF('Frais de personnel'!$I180=0,"",'Frais de personnel'!$I180)</f>
        <v/>
      </c>
      <c r="J181" s="273"/>
      <c r="K181" s="121"/>
      <c r="L181" s="121"/>
      <c r="M181" s="186" t="str">
        <f t="shared" si="13"/>
        <v/>
      </c>
      <c r="N181" s="277" t="str">
        <f t="shared" si="14"/>
        <v/>
      </c>
      <c r="O181" s="280" t="str">
        <f t="shared" si="15"/>
        <v/>
      </c>
      <c r="P181" s="187" t="str">
        <f t="shared" si="16"/>
        <v/>
      </c>
      <c r="Q181" s="281" t="str">
        <f t="shared" si="17"/>
        <v/>
      </c>
      <c r="R181" s="284" t="str">
        <f t="shared" si="18"/>
        <v/>
      </c>
      <c r="S181" s="285"/>
    </row>
    <row r="182" spans="1:19" ht="20.100000000000001" customHeight="1" x14ac:dyDescent="0.25">
      <c r="A182" s="170">
        <v>176</v>
      </c>
      <c r="B182" s="295" t="str">
        <f>IF('Frais de personnel'!$B181="","",'Frais de personnel'!$B181)</f>
        <v/>
      </c>
      <c r="C182" s="295" t="str">
        <f>IF('Frais de personnel'!$C181="","",'Frais de personnel'!$C181)</f>
        <v/>
      </c>
      <c r="D182" s="296" t="str">
        <f>IF('Frais de personnel'!$D181="","",'Frais de personnel'!$D181)</f>
        <v/>
      </c>
      <c r="E182" s="166" t="str">
        <f>IF('Frais de personnel'!$E181="","",'Frais de personnel'!$E181)</f>
        <v/>
      </c>
      <c r="F182" s="185" t="str">
        <f>IF('Frais de personnel'!$F181="","",'Frais de personnel'!$F181)</f>
        <v/>
      </c>
      <c r="G182" s="274" t="str">
        <f>IF('Frais de personnel'!$G181="","",'Frais de personnel'!$G181)</f>
        <v/>
      </c>
      <c r="H182" s="274" t="str">
        <f>IF('Frais de personnel'!$H181="","",'Frais de personnel'!$H181)</f>
        <v/>
      </c>
      <c r="I182" s="305" t="str">
        <f>IF('Frais de personnel'!$I181=0,"",'Frais de personnel'!$I181)</f>
        <v/>
      </c>
      <c r="J182" s="273"/>
      <c r="K182" s="121"/>
      <c r="L182" s="121"/>
      <c r="M182" s="186" t="str">
        <f t="shared" si="13"/>
        <v/>
      </c>
      <c r="N182" s="277" t="str">
        <f t="shared" si="14"/>
        <v/>
      </c>
      <c r="O182" s="280" t="str">
        <f t="shared" si="15"/>
        <v/>
      </c>
      <c r="P182" s="187" t="str">
        <f t="shared" si="16"/>
        <v/>
      </c>
      <c r="Q182" s="281" t="str">
        <f t="shared" si="17"/>
        <v/>
      </c>
      <c r="R182" s="284" t="str">
        <f t="shared" si="18"/>
        <v/>
      </c>
      <c r="S182" s="285"/>
    </row>
    <row r="183" spans="1:19" ht="20.100000000000001" customHeight="1" x14ac:dyDescent="0.25">
      <c r="A183" s="170">
        <v>177</v>
      </c>
      <c r="B183" s="295" t="str">
        <f>IF('Frais de personnel'!$B182="","",'Frais de personnel'!$B182)</f>
        <v/>
      </c>
      <c r="C183" s="295" t="str">
        <f>IF('Frais de personnel'!$C182="","",'Frais de personnel'!$C182)</f>
        <v/>
      </c>
      <c r="D183" s="296" t="str">
        <f>IF('Frais de personnel'!$D182="","",'Frais de personnel'!$D182)</f>
        <v/>
      </c>
      <c r="E183" s="166" t="str">
        <f>IF('Frais de personnel'!$E182="","",'Frais de personnel'!$E182)</f>
        <v/>
      </c>
      <c r="F183" s="185" t="str">
        <f>IF('Frais de personnel'!$F182="","",'Frais de personnel'!$F182)</f>
        <v/>
      </c>
      <c r="G183" s="274" t="str">
        <f>IF('Frais de personnel'!$G182="","",'Frais de personnel'!$G182)</f>
        <v/>
      </c>
      <c r="H183" s="274" t="str">
        <f>IF('Frais de personnel'!$H182="","",'Frais de personnel'!$H182)</f>
        <v/>
      </c>
      <c r="I183" s="305" t="str">
        <f>IF('Frais de personnel'!$I182=0,"",'Frais de personnel'!$I182)</f>
        <v/>
      </c>
      <c r="J183" s="273"/>
      <c r="K183" s="121"/>
      <c r="L183" s="121"/>
      <c r="M183" s="186" t="str">
        <f t="shared" si="13"/>
        <v/>
      </c>
      <c r="N183" s="277" t="str">
        <f t="shared" si="14"/>
        <v/>
      </c>
      <c r="O183" s="280" t="str">
        <f t="shared" si="15"/>
        <v/>
      </c>
      <c r="P183" s="187" t="str">
        <f t="shared" si="16"/>
        <v/>
      </c>
      <c r="Q183" s="281" t="str">
        <f t="shared" si="17"/>
        <v/>
      </c>
      <c r="R183" s="284" t="str">
        <f t="shared" si="18"/>
        <v/>
      </c>
      <c r="S183" s="285"/>
    </row>
    <row r="184" spans="1:19" ht="20.100000000000001" customHeight="1" x14ac:dyDescent="0.25">
      <c r="A184" s="170">
        <v>178</v>
      </c>
      <c r="B184" s="295" t="str">
        <f>IF('Frais de personnel'!$B183="","",'Frais de personnel'!$B183)</f>
        <v/>
      </c>
      <c r="C184" s="295" t="str">
        <f>IF('Frais de personnel'!$C183="","",'Frais de personnel'!$C183)</f>
        <v/>
      </c>
      <c r="D184" s="296" t="str">
        <f>IF('Frais de personnel'!$D183="","",'Frais de personnel'!$D183)</f>
        <v/>
      </c>
      <c r="E184" s="166" t="str">
        <f>IF('Frais de personnel'!$E183="","",'Frais de personnel'!$E183)</f>
        <v/>
      </c>
      <c r="F184" s="185" t="str">
        <f>IF('Frais de personnel'!$F183="","",'Frais de personnel'!$F183)</f>
        <v/>
      </c>
      <c r="G184" s="274" t="str">
        <f>IF('Frais de personnel'!$G183="","",'Frais de personnel'!$G183)</f>
        <v/>
      </c>
      <c r="H184" s="274" t="str">
        <f>IF('Frais de personnel'!$H183="","",'Frais de personnel'!$H183)</f>
        <v/>
      </c>
      <c r="I184" s="305" t="str">
        <f>IF('Frais de personnel'!$I183=0,"",'Frais de personnel'!$I183)</f>
        <v/>
      </c>
      <c r="J184" s="273"/>
      <c r="K184" s="121"/>
      <c r="L184" s="121"/>
      <c r="M184" s="186" t="str">
        <f t="shared" si="13"/>
        <v/>
      </c>
      <c r="N184" s="277" t="str">
        <f t="shared" si="14"/>
        <v/>
      </c>
      <c r="O184" s="280" t="str">
        <f t="shared" si="15"/>
        <v/>
      </c>
      <c r="P184" s="187" t="str">
        <f t="shared" si="16"/>
        <v/>
      </c>
      <c r="Q184" s="281" t="str">
        <f t="shared" si="17"/>
        <v/>
      </c>
      <c r="R184" s="284" t="str">
        <f t="shared" si="18"/>
        <v/>
      </c>
      <c r="S184" s="285"/>
    </row>
    <row r="185" spans="1:19" ht="20.100000000000001" customHeight="1" x14ac:dyDescent="0.25">
      <c r="A185" s="170">
        <v>179</v>
      </c>
      <c r="B185" s="295" t="str">
        <f>IF('Frais de personnel'!$B184="","",'Frais de personnel'!$B184)</f>
        <v/>
      </c>
      <c r="C185" s="295" t="str">
        <f>IF('Frais de personnel'!$C184="","",'Frais de personnel'!$C184)</f>
        <v/>
      </c>
      <c r="D185" s="296" t="str">
        <f>IF('Frais de personnel'!$D184="","",'Frais de personnel'!$D184)</f>
        <v/>
      </c>
      <c r="E185" s="166" t="str">
        <f>IF('Frais de personnel'!$E184="","",'Frais de personnel'!$E184)</f>
        <v/>
      </c>
      <c r="F185" s="185" t="str">
        <f>IF('Frais de personnel'!$F184="","",'Frais de personnel'!$F184)</f>
        <v/>
      </c>
      <c r="G185" s="274" t="str">
        <f>IF('Frais de personnel'!$G184="","",'Frais de personnel'!$G184)</f>
        <v/>
      </c>
      <c r="H185" s="274" t="str">
        <f>IF('Frais de personnel'!$H184="","",'Frais de personnel'!$H184)</f>
        <v/>
      </c>
      <c r="I185" s="305" t="str">
        <f>IF('Frais de personnel'!$I184=0,"",'Frais de personnel'!$I184)</f>
        <v/>
      </c>
      <c r="J185" s="273"/>
      <c r="K185" s="121"/>
      <c r="L185" s="121"/>
      <c r="M185" s="186" t="str">
        <f t="shared" si="13"/>
        <v/>
      </c>
      <c r="N185" s="277" t="str">
        <f t="shared" si="14"/>
        <v/>
      </c>
      <c r="O185" s="280" t="str">
        <f t="shared" si="15"/>
        <v/>
      </c>
      <c r="P185" s="187" t="str">
        <f t="shared" si="16"/>
        <v/>
      </c>
      <c r="Q185" s="281" t="str">
        <f t="shared" si="17"/>
        <v/>
      </c>
      <c r="R185" s="284" t="str">
        <f t="shared" si="18"/>
        <v/>
      </c>
      <c r="S185" s="285"/>
    </row>
    <row r="186" spans="1:19" ht="20.100000000000001" customHeight="1" x14ac:dyDescent="0.25">
      <c r="A186" s="170">
        <v>180</v>
      </c>
      <c r="B186" s="295" t="str">
        <f>IF('Frais de personnel'!$B185="","",'Frais de personnel'!$B185)</f>
        <v/>
      </c>
      <c r="C186" s="295" t="str">
        <f>IF('Frais de personnel'!$C185="","",'Frais de personnel'!$C185)</f>
        <v/>
      </c>
      <c r="D186" s="296" t="str">
        <f>IF('Frais de personnel'!$D185="","",'Frais de personnel'!$D185)</f>
        <v/>
      </c>
      <c r="E186" s="166" t="str">
        <f>IF('Frais de personnel'!$E185="","",'Frais de personnel'!$E185)</f>
        <v/>
      </c>
      <c r="F186" s="185" t="str">
        <f>IF('Frais de personnel'!$F185="","",'Frais de personnel'!$F185)</f>
        <v/>
      </c>
      <c r="G186" s="274" t="str">
        <f>IF('Frais de personnel'!$G185="","",'Frais de personnel'!$G185)</f>
        <v/>
      </c>
      <c r="H186" s="274" t="str">
        <f>IF('Frais de personnel'!$H185="","",'Frais de personnel'!$H185)</f>
        <v/>
      </c>
      <c r="I186" s="305" t="str">
        <f>IF('Frais de personnel'!$I185=0,"",'Frais de personnel'!$I185)</f>
        <v/>
      </c>
      <c r="J186" s="273"/>
      <c r="K186" s="121"/>
      <c r="L186" s="121"/>
      <c r="M186" s="186" t="str">
        <f t="shared" si="13"/>
        <v/>
      </c>
      <c r="N186" s="277" t="str">
        <f t="shared" si="14"/>
        <v/>
      </c>
      <c r="O186" s="280" t="str">
        <f t="shared" si="15"/>
        <v/>
      </c>
      <c r="P186" s="187" t="str">
        <f t="shared" si="16"/>
        <v/>
      </c>
      <c r="Q186" s="281" t="str">
        <f t="shared" si="17"/>
        <v/>
      </c>
      <c r="R186" s="284" t="str">
        <f t="shared" si="18"/>
        <v/>
      </c>
      <c r="S186" s="285"/>
    </row>
    <row r="187" spans="1:19" ht="20.100000000000001" customHeight="1" x14ac:dyDescent="0.25">
      <c r="A187" s="170">
        <v>181</v>
      </c>
      <c r="B187" s="295" t="str">
        <f>IF('Frais de personnel'!$B186="","",'Frais de personnel'!$B186)</f>
        <v/>
      </c>
      <c r="C187" s="295" t="str">
        <f>IF('Frais de personnel'!$C186="","",'Frais de personnel'!$C186)</f>
        <v/>
      </c>
      <c r="D187" s="296" t="str">
        <f>IF('Frais de personnel'!$D186="","",'Frais de personnel'!$D186)</f>
        <v/>
      </c>
      <c r="E187" s="166" t="str">
        <f>IF('Frais de personnel'!$E186="","",'Frais de personnel'!$E186)</f>
        <v/>
      </c>
      <c r="F187" s="185" t="str">
        <f>IF('Frais de personnel'!$F186="","",'Frais de personnel'!$F186)</f>
        <v/>
      </c>
      <c r="G187" s="274" t="str">
        <f>IF('Frais de personnel'!$G186="","",'Frais de personnel'!$G186)</f>
        <v/>
      </c>
      <c r="H187" s="274" t="str">
        <f>IF('Frais de personnel'!$H186="","",'Frais de personnel'!$H186)</f>
        <v/>
      </c>
      <c r="I187" s="305" t="str">
        <f>IF('Frais de personnel'!$I186=0,"",'Frais de personnel'!$I186)</f>
        <v/>
      </c>
      <c r="J187" s="273"/>
      <c r="K187" s="121"/>
      <c r="L187" s="121"/>
      <c r="M187" s="186" t="str">
        <f t="shared" si="13"/>
        <v/>
      </c>
      <c r="N187" s="277" t="str">
        <f t="shared" si="14"/>
        <v/>
      </c>
      <c r="O187" s="280" t="str">
        <f t="shared" si="15"/>
        <v/>
      </c>
      <c r="P187" s="187" t="str">
        <f t="shared" si="16"/>
        <v/>
      </c>
      <c r="Q187" s="281" t="str">
        <f t="shared" si="17"/>
        <v/>
      </c>
      <c r="R187" s="284" t="str">
        <f t="shared" si="18"/>
        <v/>
      </c>
      <c r="S187" s="285"/>
    </row>
    <row r="188" spans="1:19" ht="20.100000000000001" customHeight="1" x14ac:dyDescent="0.25">
      <c r="A188" s="170">
        <v>182</v>
      </c>
      <c r="B188" s="295" t="str">
        <f>IF('Frais de personnel'!$B187="","",'Frais de personnel'!$B187)</f>
        <v/>
      </c>
      <c r="C188" s="295" t="str">
        <f>IF('Frais de personnel'!$C187="","",'Frais de personnel'!$C187)</f>
        <v/>
      </c>
      <c r="D188" s="296" t="str">
        <f>IF('Frais de personnel'!$D187="","",'Frais de personnel'!$D187)</f>
        <v/>
      </c>
      <c r="E188" s="166" t="str">
        <f>IF('Frais de personnel'!$E187="","",'Frais de personnel'!$E187)</f>
        <v/>
      </c>
      <c r="F188" s="185" t="str">
        <f>IF('Frais de personnel'!$F187="","",'Frais de personnel'!$F187)</f>
        <v/>
      </c>
      <c r="G188" s="274" t="str">
        <f>IF('Frais de personnel'!$G187="","",'Frais de personnel'!$G187)</f>
        <v/>
      </c>
      <c r="H188" s="274" t="str">
        <f>IF('Frais de personnel'!$H187="","",'Frais de personnel'!$H187)</f>
        <v/>
      </c>
      <c r="I188" s="305" t="str">
        <f>IF('Frais de personnel'!$I187=0,"",'Frais de personnel'!$I187)</f>
        <v/>
      </c>
      <c r="J188" s="273"/>
      <c r="K188" s="121"/>
      <c r="L188" s="121"/>
      <c r="M188" s="186" t="str">
        <f t="shared" si="13"/>
        <v/>
      </c>
      <c r="N188" s="277" t="str">
        <f t="shared" si="14"/>
        <v/>
      </c>
      <c r="O188" s="280" t="str">
        <f t="shared" si="15"/>
        <v/>
      </c>
      <c r="P188" s="187" t="str">
        <f t="shared" si="16"/>
        <v/>
      </c>
      <c r="Q188" s="281" t="str">
        <f t="shared" si="17"/>
        <v/>
      </c>
      <c r="R188" s="284" t="str">
        <f t="shared" si="18"/>
        <v/>
      </c>
      <c r="S188" s="285"/>
    </row>
    <row r="189" spans="1:19" ht="20.100000000000001" customHeight="1" x14ac:dyDescent="0.25">
      <c r="A189" s="170">
        <v>183</v>
      </c>
      <c r="B189" s="295" t="str">
        <f>IF('Frais de personnel'!$B188="","",'Frais de personnel'!$B188)</f>
        <v/>
      </c>
      <c r="C189" s="295" t="str">
        <f>IF('Frais de personnel'!$C188="","",'Frais de personnel'!$C188)</f>
        <v/>
      </c>
      <c r="D189" s="296" t="str">
        <f>IF('Frais de personnel'!$D188="","",'Frais de personnel'!$D188)</f>
        <v/>
      </c>
      <c r="E189" s="166" t="str">
        <f>IF('Frais de personnel'!$E188="","",'Frais de personnel'!$E188)</f>
        <v/>
      </c>
      <c r="F189" s="185" t="str">
        <f>IF('Frais de personnel'!$F188="","",'Frais de personnel'!$F188)</f>
        <v/>
      </c>
      <c r="G189" s="274" t="str">
        <f>IF('Frais de personnel'!$G188="","",'Frais de personnel'!$G188)</f>
        <v/>
      </c>
      <c r="H189" s="274" t="str">
        <f>IF('Frais de personnel'!$H188="","",'Frais de personnel'!$H188)</f>
        <v/>
      </c>
      <c r="I189" s="305" t="str">
        <f>IF('Frais de personnel'!$I188=0,"",'Frais de personnel'!$I188)</f>
        <v/>
      </c>
      <c r="J189" s="273"/>
      <c r="K189" s="121"/>
      <c r="L189" s="121"/>
      <c r="M189" s="186" t="str">
        <f t="shared" si="13"/>
        <v/>
      </c>
      <c r="N189" s="277" t="str">
        <f t="shared" si="14"/>
        <v/>
      </c>
      <c r="O189" s="280" t="str">
        <f t="shared" si="15"/>
        <v/>
      </c>
      <c r="P189" s="187" t="str">
        <f t="shared" si="16"/>
        <v/>
      </c>
      <c r="Q189" s="281" t="str">
        <f t="shared" si="17"/>
        <v/>
      </c>
      <c r="R189" s="284" t="str">
        <f t="shared" si="18"/>
        <v/>
      </c>
      <c r="S189" s="285"/>
    </row>
    <row r="190" spans="1:19" ht="20.100000000000001" customHeight="1" x14ac:dyDescent="0.25">
      <c r="A190" s="170">
        <v>184</v>
      </c>
      <c r="B190" s="295" t="str">
        <f>IF('Frais de personnel'!$B189="","",'Frais de personnel'!$B189)</f>
        <v/>
      </c>
      <c r="C190" s="295" t="str">
        <f>IF('Frais de personnel'!$C189="","",'Frais de personnel'!$C189)</f>
        <v/>
      </c>
      <c r="D190" s="296" t="str">
        <f>IF('Frais de personnel'!$D189="","",'Frais de personnel'!$D189)</f>
        <v/>
      </c>
      <c r="E190" s="166" t="str">
        <f>IF('Frais de personnel'!$E189="","",'Frais de personnel'!$E189)</f>
        <v/>
      </c>
      <c r="F190" s="185" t="str">
        <f>IF('Frais de personnel'!$F189="","",'Frais de personnel'!$F189)</f>
        <v/>
      </c>
      <c r="G190" s="274" t="str">
        <f>IF('Frais de personnel'!$G189="","",'Frais de personnel'!$G189)</f>
        <v/>
      </c>
      <c r="H190" s="274" t="str">
        <f>IF('Frais de personnel'!$H189="","",'Frais de personnel'!$H189)</f>
        <v/>
      </c>
      <c r="I190" s="305" t="str">
        <f>IF('Frais de personnel'!$I189=0,"",'Frais de personnel'!$I189)</f>
        <v/>
      </c>
      <c r="J190" s="273"/>
      <c r="K190" s="121"/>
      <c r="L190" s="121"/>
      <c r="M190" s="186" t="str">
        <f t="shared" si="13"/>
        <v/>
      </c>
      <c r="N190" s="277" t="str">
        <f t="shared" si="14"/>
        <v/>
      </c>
      <c r="O190" s="280" t="str">
        <f t="shared" si="15"/>
        <v/>
      </c>
      <c r="P190" s="187" t="str">
        <f t="shared" si="16"/>
        <v/>
      </c>
      <c r="Q190" s="281" t="str">
        <f t="shared" si="17"/>
        <v/>
      </c>
      <c r="R190" s="284" t="str">
        <f t="shared" si="18"/>
        <v/>
      </c>
      <c r="S190" s="285"/>
    </row>
    <row r="191" spans="1:19" ht="20.100000000000001" customHeight="1" x14ac:dyDescent="0.25">
      <c r="A191" s="170">
        <v>185</v>
      </c>
      <c r="B191" s="295" t="str">
        <f>IF('Frais de personnel'!$B190="","",'Frais de personnel'!$B190)</f>
        <v/>
      </c>
      <c r="C191" s="295" t="str">
        <f>IF('Frais de personnel'!$C190="","",'Frais de personnel'!$C190)</f>
        <v/>
      </c>
      <c r="D191" s="296" t="str">
        <f>IF('Frais de personnel'!$D190="","",'Frais de personnel'!$D190)</f>
        <v/>
      </c>
      <c r="E191" s="166" t="str">
        <f>IF('Frais de personnel'!$E190="","",'Frais de personnel'!$E190)</f>
        <v/>
      </c>
      <c r="F191" s="185" t="str">
        <f>IF('Frais de personnel'!$F190="","",'Frais de personnel'!$F190)</f>
        <v/>
      </c>
      <c r="G191" s="274" t="str">
        <f>IF('Frais de personnel'!$G190="","",'Frais de personnel'!$G190)</f>
        <v/>
      </c>
      <c r="H191" s="274" t="str">
        <f>IF('Frais de personnel'!$H190="","",'Frais de personnel'!$H190)</f>
        <v/>
      </c>
      <c r="I191" s="305" t="str">
        <f>IF('Frais de personnel'!$I190=0,"",'Frais de personnel'!$I190)</f>
        <v/>
      </c>
      <c r="J191" s="273"/>
      <c r="K191" s="121"/>
      <c r="L191" s="121"/>
      <c r="M191" s="186" t="str">
        <f t="shared" si="13"/>
        <v/>
      </c>
      <c r="N191" s="277" t="str">
        <f t="shared" si="14"/>
        <v/>
      </c>
      <c r="O191" s="280" t="str">
        <f t="shared" si="15"/>
        <v/>
      </c>
      <c r="P191" s="187" t="str">
        <f t="shared" si="16"/>
        <v/>
      </c>
      <c r="Q191" s="281" t="str">
        <f t="shared" si="17"/>
        <v/>
      </c>
      <c r="R191" s="284" t="str">
        <f t="shared" si="18"/>
        <v/>
      </c>
      <c r="S191" s="285"/>
    </row>
    <row r="192" spans="1:19" ht="20.100000000000001" customHeight="1" x14ac:dyDescent="0.25">
      <c r="A192" s="170">
        <v>186</v>
      </c>
      <c r="B192" s="295" t="str">
        <f>IF('Frais de personnel'!$B191="","",'Frais de personnel'!$B191)</f>
        <v/>
      </c>
      <c r="C192" s="295" t="str">
        <f>IF('Frais de personnel'!$C191="","",'Frais de personnel'!$C191)</f>
        <v/>
      </c>
      <c r="D192" s="296" t="str">
        <f>IF('Frais de personnel'!$D191="","",'Frais de personnel'!$D191)</f>
        <v/>
      </c>
      <c r="E192" s="166" t="str">
        <f>IF('Frais de personnel'!$E191="","",'Frais de personnel'!$E191)</f>
        <v/>
      </c>
      <c r="F192" s="185" t="str">
        <f>IF('Frais de personnel'!$F191="","",'Frais de personnel'!$F191)</f>
        <v/>
      </c>
      <c r="G192" s="274" t="str">
        <f>IF('Frais de personnel'!$G191="","",'Frais de personnel'!$G191)</f>
        <v/>
      </c>
      <c r="H192" s="274" t="str">
        <f>IF('Frais de personnel'!$H191="","",'Frais de personnel'!$H191)</f>
        <v/>
      </c>
      <c r="I192" s="305" t="str">
        <f>IF('Frais de personnel'!$I191=0,"",'Frais de personnel'!$I191)</f>
        <v/>
      </c>
      <c r="J192" s="273"/>
      <c r="K192" s="121"/>
      <c r="L192" s="121"/>
      <c r="M192" s="186" t="str">
        <f t="shared" si="13"/>
        <v/>
      </c>
      <c r="N192" s="277" t="str">
        <f t="shared" si="14"/>
        <v/>
      </c>
      <c r="O192" s="280" t="str">
        <f t="shared" si="15"/>
        <v/>
      </c>
      <c r="P192" s="187" t="str">
        <f t="shared" si="16"/>
        <v/>
      </c>
      <c r="Q192" s="281" t="str">
        <f t="shared" si="17"/>
        <v/>
      </c>
      <c r="R192" s="284" t="str">
        <f t="shared" si="18"/>
        <v/>
      </c>
      <c r="S192" s="285"/>
    </row>
    <row r="193" spans="1:19" ht="20.100000000000001" customHeight="1" x14ac:dyDescent="0.25">
      <c r="A193" s="170">
        <v>187</v>
      </c>
      <c r="B193" s="295" t="str">
        <f>IF('Frais de personnel'!$B192="","",'Frais de personnel'!$B192)</f>
        <v/>
      </c>
      <c r="C193" s="295" t="str">
        <f>IF('Frais de personnel'!$C192="","",'Frais de personnel'!$C192)</f>
        <v/>
      </c>
      <c r="D193" s="296" t="str">
        <f>IF('Frais de personnel'!$D192="","",'Frais de personnel'!$D192)</f>
        <v/>
      </c>
      <c r="E193" s="166" t="str">
        <f>IF('Frais de personnel'!$E192="","",'Frais de personnel'!$E192)</f>
        <v/>
      </c>
      <c r="F193" s="185" t="str">
        <f>IF('Frais de personnel'!$F192="","",'Frais de personnel'!$F192)</f>
        <v/>
      </c>
      <c r="G193" s="274" t="str">
        <f>IF('Frais de personnel'!$G192="","",'Frais de personnel'!$G192)</f>
        <v/>
      </c>
      <c r="H193" s="274" t="str">
        <f>IF('Frais de personnel'!$H192="","",'Frais de personnel'!$H192)</f>
        <v/>
      </c>
      <c r="I193" s="305" t="str">
        <f>IF('Frais de personnel'!$I192=0,"",'Frais de personnel'!$I192)</f>
        <v/>
      </c>
      <c r="J193" s="273"/>
      <c r="K193" s="121"/>
      <c r="L193" s="121"/>
      <c r="M193" s="186" t="str">
        <f t="shared" si="13"/>
        <v/>
      </c>
      <c r="N193" s="277" t="str">
        <f t="shared" si="14"/>
        <v/>
      </c>
      <c r="O193" s="280" t="str">
        <f t="shared" si="15"/>
        <v/>
      </c>
      <c r="P193" s="187" t="str">
        <f t="shared" si="16"/>
        <v/>
      </c>
      <c r="Q193" s="281" t="str">
        <f t="shared" si="17"/>
        <v/>
      </c>
      <c r="R193" s="284" t="str">
        <f t="shared" si="18"/>
        <v/>
      </c>
      <c r="S193" s="285"/>
    </row>
    <row r="194" spans="1:19" ht="20.100000000000001" customHeight="1" x14ac:dyDescent="0.25">
      <c r="A194" s="170">
        <v>188</v>
      </c>
      <c r="B194" s="295" t="str">
        <f>IF('Frais de personnel'!$B193="","",'Frais de personnel'!$B193)</f>
        <v/>
      </c>
      <c r="C194" s="295" t="str">
        <f>IF('Frais de personnel'!$C193="","",'Frais de personnel'!$C193)</f>
        <v/>
      </c>
      <c r="D194" s="296" t="str">
        <f>IF('Frais de personnel'!$D193="","",'Frais de personnel'!$D193)</f>
        <v/>
      </c>
      <c r="E194" s="166" t="str">
        <f>IF('Frais de personnel'!$E193="","",'Frais de personnel'!$E193)</f>
        <v/>
      </c>
      <c r="F194" s="185" t="str">
        <f>IF('Frais de personnel'!$F193="","",'Frais de personnel'!$F193)</f>
        <v/>
      </c>
      <c r="G194" s="274" t="str">
        <f>IF('Frais de personnel'!$G193="","",'Frais de personnel'!$G193)</f>
        <v/>
      </c>
      <c r="H194" s="274" t="str">
        <f>IF('Frais de personnel'!$H193="","",'Frais de personnel'!$H193)</f>
        <v/>
      </c>
      <c r="I194" s="305" t="str">
        <f>IF('Frais de personnel'!$I193=0,"",'Frais de personnel'!$I193)</f>
        <v/>
      </c>
      <c r="J194" s="273"/>
      <c r="K194" s="121"/>
      <c r="L194" s="121"/>
      <c r="M194" s="186" t="str">
        <f t="shared" si="13"/>
        <v/>
      </c>
      <c r="N194" s="277" t="str">
        <f t="shared" si="14"/>
        <v/>
      </c>
      <c r="O194" s="280" t="str">
        <f t="shared" si="15"/>
        <v/>
      </c>
      <c r="P194" s="187" t="str">
        <f t="shared" si="16"/>
        <v/>
      </c>
      <c r="Q194" s="281" t="str">
        <f t="shared" si="17"/>
        <v/>
      </c>
      <c r="R194" s="284" t="str">
        <f t="shared" si="18"/>
        <v/>
      </c>
      <c r="S194" s="285"/>
    </row>
    <row r="195" spans="1:19" ht="20.100000000000001" customHeight="1" x14ac:dyDescent="0.25">
      <c r="A195" s="170">
        <v>189</v>
      </c>
      <c r="B195" s="295" t="str">
        <f>IF('Frais de personnel'!$B194="","",'Frais de personnel'!$B194)</f>
        <v/>
      </c>
      <c r="C195" s="295" t="str">
        <f>IF('Frais de personnel'!$C194="","",'Frais de personnel'!$C194)</f>
        <v/>
      </c>
      <c r="D195" s="296" t="str">
        <f>IF('Frais de personnel'!$D194="","",'Frais de personnel'!$D194)</f>
        <v/>
      </c>
      <c r="E195" s="166" t="str">
        <f>IF('Frais de personnel'!$E194="","",'Frais de personnel'!$E194)</f>
        <v/>
      </c>
      <c r="F195" s="185" t="str">
        <f>IF('Frais de personnel'!$F194="","",'Frais de personnel'!$F194)</f>
        <v/>
      </c>
      <c r="G195" s="274" t="str">
        <f>IF('Frais de personnel'!$G194="","",'Frais de personnel'!$G194)</f>
        <v/>
      </c>
      <c r="H195" s="274" t="str">
        <f>IF('Frais de personnel'!$H194="","",'Frais de personnel'!$H194)</f>
        <v/>
      </c>
      <c r="I195" s="305" t="str">
        <f>IF('Frais de personnel'!$I194=0,"",'Frais de personnel'!$I194)</f>
        <v/>
      </c>
      <c r="J195" s="273"/>
      <c r="K195" s="121"/>
      <c r="L195" s="121"/>
      <c r="M195" s="186" t="str">
        <f t="shared" si="13"/>
        <v/>
      </c>
      <c r="N195" s="277" t="str">
        <f t="shared" si="14"/>
        <v/>
      </c>
      <c r="O195" s="280" t="str">
        <f t="shared" si="15"/>
        <v/>
      </c>
      <c r="P195" s="187" t="str">
        <f t="shared" si="16"/>
        <v/>
      </c>
      <c r="Q195" s="281" t="str">
        <f t="shared" si="17"/>
        <v/>
      </c>
      <c r="R195" s="284" t="str">
        <f t="shared" si="18"/>
        <v/>
      </c>
      <c r="S195" s="285"/>
    </row>
    <row r="196" spans="1:19" ht="20.100000000000001" customHeight="1" x14ac:dyDescent="0.25">
      <c r="A196" s="170">
        <v>190</v>
      </c>
      <c r="B196" s="295" t="str">
        <f>IF('Frais de personnel'!$B195="","",'Frais de personnel'!$B195)</f>
        <v/>
      </c>
      <c r="C196" s="295" t="str">
        <f>IF('Frais de personnel'!$C195="","",'Frais de personnel'!$C195)</f>
        <v/>
      </c>
      <c r="D196" s="296" t="str">
        <f>IF('Frais de personnel'!$D195="","",'Frais de personnel'!$D195)</f>
        <v/>
      </c>
      <c r="E196" s="166" t="str">
        <f>IF('Frais de personnel'!$E195="","",'Frais de personnel'!$E195)</f>
        <v/>
      </c>
      <c r="F196" s="185" t="str">
        <f>IF('Frais de personnel'!$F195="","",'Frais de personnel'!$F195)</f>
        <v/>
      </c>
      <c r="G196" s="274" t="str">
        <f>IF('Frais de personnel'!$G195="","",'Frais de personnel'!$G195)</f>
        <v/>
      </c>
      <c r="H196" s="274" t="str">
        <f>IF('Frais de personnel'!$H195="","",'Frais de personnel'!$H195)</f>
        <v/>
      </c>
      <c r="I196" s="305" t="str">
        <f>IF('Frais de personnel'!$I195=0,"",'Frais de personnel'!$I195)</f>
        <v/>
      </c>
      <c r="J196" s="273"/>
      <c r="K196" s="121"/>
      <c r="L196" s="121"/>
      <c r="M196" s="186" t="str">
        <f t="shared" si="13"/>
        <v/>
      </c>
      <c r="N196" s="277" t="str">
        <f t="shared" si="14"/>
        <v/>
      </c>
      <c r="O196" s="280" t="str">
        <f t="shared" si="15"/>
        <v/>
      </c>
      <c r="P196" s="187" t="str">
        <f t="shared" si="16"/>
        <v/>
      </c>
      <c r="Q196" s="281" t="str">
        <f t="shared" si="17"/>
        <v/>
      </c>
      <c r="R196" s="284" t="str">
        <f t="shared" si="18"/>
        <v/>
      </c>
      <c r="S196" s="285"/>
    </row>
    <row r="197" spans="1:19" ht="20.100000000000001" customHeight="1" x14ac:dyDescent="0.25">
      <c r="A197" s="170">
        <v>191</v>
      </c>
      <c r="B197" s="295" t="str">
        <f>IF('Frais de personnel'!$B196="","",'Frais de personnel'!$B196)</f>
        <v/>
      </c>
      <c r="C197" s="295" t="str">
        <f>IF('Frais de personnel'!$C196="","",'Frais de personnel'!$C196)</f>
        <v/>
      </c>
      <c r="D197" s="296" t="str">
        <f>IF('Frais de personnel'!$D196="","",'Frais de personnel'!$D196)</f>
        <v/>
      </c>
      <c r="E197" s="166" t="str">
        <f>IF('Frais de personnel'!$E196="","",'Frais de personnel'!$E196)</f>
        <v/>
      </c>
      <c r="F197" s="185" t="str">
        <f>IF('Frais de personnel'!$F196="","",'Frais de personnel'!$F196)</f>
        <v/>
      </c>
      <c r="G197" s="274" t="str">
        <f>IF('Frais de personnel'!$G196="","",'Frais de personnel'!$G196)</f>
        <v/>
      </c>
      <c r="H197" s="274" t="str">
        <f>IF('Frais de personnel'!$H196="","",'Frais de personnel'!$H196)</f>
        <v/>
      </c>
      <c r="I197" s="305" t="str">
        <f>IF('Frais de personnel'!$I196=0,"",'Frais de personnel'!$I196)</f>
        <v/>
      </c>
      <c r="J197" s="273"/>
      <c r="K197" s="121"/>
      <c r="L197" s="121"/>
      <c r="M197" s="186" t="str">
        <f t="shared" si="13"/>
        <v/>
      </c>
      <c r="N197" s="277" t="str">
        <f t="shared" si="14"/>
        <v/>
      </c>
      <c r="O197" s="280" t="str">
        <f t="shared" si="15"/>
        <v/>
      </c>
      <c r="P197" s="187" t="str">
        <f t="shared" si="16"/>
        <v/>
      </c>
      <c r="Q197" s="281" t="str">
        <f t="shared" si="17"/>
        <v/>
      </c>
      <c r="R197" s="284" t="str">
        <f t="shared" si="18"/>
        <v/>
      </c>
      <c r="S197" s="285"/>
    </row>
    <row r="198" spans="1:19" ht="20.100000000000001" customHeight="1" x14ac:dyDescent="0.25">
      <c r="A198" s="170">
        <v>192</v>
      </c>
      <c r="B198" s="295" t="str">
        <f>IF('Frais de personnel'!$B197="","",'Frais de personnel'!$B197)</f>
        <v/>
      </c>
      <c r="C198" s="295" t="str">
        <f>IF('Frais de personnel'!$C197="","",'Frais de personnel'!$C197)</f>
        <v/>
      </c>
      <c r="D198" s="296" t="str">
        <f>IF('Frais de personnel'!$D197="","",'Frais de personnel'!$D197)</f>
        <v/>
      </c>
      <c r="E198" s="166" t="str">
        <f>IF('Frais de personnel'!$E197="","",'Frais de personnel'!$E197)</f>
        <v/>
      </c>
      <c r="F198" s="185" t="str">
        <f>IF('Frais de personnel'!$F197="","",'Frais de personnel'!$F197)</f>
        <v/>
      </c>
      <c r="G198" s="274" t="str">
        <f>IF('Frais de personnel'!$G197="","",'Frais de personnel'!$G197)</f>
        <v/>
      </c>
      <c r="H198" s="274" t="str">
        <f>IF('Frais de personnel'!$H197="","",'Frais de personnel'!$H197)</f>
        <v/>
      </c>
      <c r="I198" s="305" t="str">
        <f>IF('Frais de personnel'!$I197=0,"",'Frais de personnel'!$I197)</f>
        <v/>
      </c>
      <c r="J198" s="273"/>
      <c r="K198" s="121"/>
      <c r="L198" s="121"/>
      <c r="M198" s="186" t="str">
        <f t="shared" si="13"/>
        <v/>
      </c>
      <c r="N198" s="277" t="str">
        <f t="shared" si="14"/>
        <v/>
      </c>
      <c r="O198" s="280" t="str">
        <f t="shared" si="15"/>
        <v/>
      </c>
      <c r="P198" s="187" t="str">
        <f t="shared" si="16"/>
        <v/>
      </c>
      <c r="Q198" s="281" t="str">
        <f t="shared" si="17"/>
        <v/>
      </c>
      <c r="R198" s="284" t="str">
        <f t="shared" si="18"/>
        <v/>
      </c>
      <c r="S198" s="285"/>
    </row>
    <row r="199" spans="1:19" ht="20.100000000000001" customHeight="1" x14ac:dyDescent="0.25">
      <c r="A199" s="170">
        <v>193</v>
      </c>
      <c r="B199" s="295" t="str">
        <f>IF('Frais de personnel'!$B198="","",'Frais de personnel'!$B198)</f>
        <v/>
      </c>
      <c r="C199" s="295" t="str">
        <f>IF('Frais de personnel'!$C198="","",'Frais de personnel'!$C198)</f>
        <v/>
      </c>
      <c r="D199" s="296" t="str">
        <f>IF('Frais de personnel'!$D198="","",'Frais de personnel'!$D198)</f>
        <v/>
      </c>
      <c r="E199" s="166" t="str">
        <f>IF('Frais de personnel'!$E198="","",'Frais de personnel'!$E198)</f>
        <v/>
      </c>
      <c r="F199" s="185" t="str">
        <f>IF('Frais de personnel'!$F198="","",'Frais de personnel'!$F198)</f>
        <v/>
      </c>
      <c r="G199" s="274" t="str">
        <f>IF('Frais de personnel'!$G198="","",'Frais de personnel'!$G198)</f>
        <v/>
      </c>
      <c r="H199" s="274" t="str">
        <f>IF('Frais de personnel'!$H198="","",'Frais de personnel'!$H198)</f>
        <v/>
      </c>
      <c r="I199" s="305" t="str">
        <f>IF('Frais de personnel'!$I198=0,"",'Frais de personnel'!$I198)</f>
        <v/>
      </c>
      <c r="J199" s="273"/>
      <c r="K199" s="121"/>
      <c r="L199" s="121"/>
      <c r="M199" s="186" t="str">
        <f t="shared" si="13"/>
        <v/>
      </c>
      <c r="N199" s="277" t="str">
        <f t="shared" si="14"/>
        <v/>
      </c>
      <c r="O199" s="280" t="str">
        <f t="shared" si="15"/>
        <v/>
      </c>
      <c r="P199" s="187" t="str">
        <f t="shared" si="16"/>
        <v/>
      </c>
      <c r="Q199" s="281" t="str">
        <f t="shared" si="17"/>
        <v/>
      </c>
      <c r="R199" s="284" t="str">
        <f t="shared" si="18"/>
        <v/>
      </c>
      <c r="S199" s="285"/>
    </row>
    <row r="200" spans="1:19" ht="20.100000000000001" customHeight="1" x14ac:dyDescent="0.25">
      <c r="A200" s="170">
        <v>194</v>
      </c>
      <c r="B200" s="295" t="str">
        <f>IF('Frais de personnel'!$B199="","",'Frais de personnel'!$B199)</f>
        <v/>
      </c>
      <c r="C200" s="295" t="str">
        <f>IF('Frais de personnel'!$C199="","",'Frais de personnel'!$C199)</f>
        <v/>
      </c>
      <c r="D200" s="296" t="str">
        <f>IF('Frais de personnel'!$D199="","",'Frais de personnel'!$D199)</f>
        <v/>
      </c>
      <c r="E200" s="166" t="str">
        <f>IF('Frais de personnel'!$E199="","",'Frais de personnel'!$E199)</f>
        <v/>
      </c>
      <c r="F200" s="185" t="str">
        <f>IF('Frais de personnel'!$F199="","",'Frais de personnel'!$F199)</f>
        <v/>
      </c>
      <c r="G200" s="274" t="str">
        <f>IF('Frais de personnel'!$G199="","",'Frais de personnel'!$G199)</f>
        <v/>
      </c>
      <c r="H200" s="274" t="str">
        <f>IF('Frais de personnel'!$H199="","",'Frais de personnel'!$H199)</f>
        <v/>
      </c>
      <c r="I200" s="305" t="str">
        <f>IF('Frais de personnel'!$I199=0,"",'Frais de personnel'!$I199)</f>
        <v/>
      </c>
      <c r="J200" s="273"/>
      <c r="K200" s="121"/>
      <c r="L200" s="121"/>
      <c r="M200" s="186" t="str">
        <f t="shared" ref="M200:M263" si="19">IF($E200="","",IF(OR(($J200=0),($K200=0)),0,$J200/$K200*$L200))</f>
        <v/>
      </c>
      <c r="N200" s="277" t="str">
        <f t="shared" ref="N200:N263" si="20">IF($I200="","",IF($M200&gt;$I200,"Le montant éligible ne peut etre supérieur au montant présenté",""))</f>
        <v/>
      </c>
      <c r="O200" s="280" t="str">
        <f t="shared" ref="O200:O263" si="21">IF(OR(M200=0, ISBLANK(M200)), "", M200)</f>
        <v/>
      </c>
      <c r="P200" s="187" t="str">
        <f t="shared" ref="P200:P263" si="22">IF(L200="","",IF(E200="Salaire_chercheur",MIN(140000/1607*L200,140000),IF(E200="Salaire_directeur",MIN(110000/1607*L200,110000),IF(E200="Salaire_ingénieur",MIN(80000/1607*L200,80000),IF(E200="Salaire_technicien",MIN(60000/1607*L200,60000),"")))))</f>
        <v/>
      </c>
      <c r="Q200" s="281" t="str">
        <f t="shared" ref="Q200:Q263" si="23">IF(MIN(O200,P200)=0,"",MIN(O200,P200))</f>
        <v/>
      </c>
      <c r="R200" s="284" t="str">
        <f t="shared" ref="R200:R263" si="24">IF($Q200 &gt; $O200, "Le montant éligible retenu ne peut pas être supérieur au montant raisonnable",IF($Q200 &gt; $P200, "Le montant éligible retenu ne peut pas être supérieur au montant du plafond", ""))</f>
        <v/>
      </c>
      <c r="S200" s="285"/>
    </row>
    <row r="201" spans="1:19" ht="20.100000000000001" customHeight="1" x14ac:dyDescent="0.25">
      <c r="A201" s="170">
        <v>195</v>
      </c>
      <c r="B201" s="295" t="str">
        <f>IF('Frais de personnel'!$B200="","",'Frais de personnel'!$B200)</f>
        <v/>
      </c>
      <c r="C201" s="295" t="str">
        <f>IF('Frais de personnel'!$C200="","",'Frais de personnel'!$C200)</f>
        <v/>
      </c>
      <c r="D201" s="296" t="str">
        <f>IF('Frais de personnel'!$D200="","",'Frais de personnel'!$D200)</f>
        <v/>
      </c>
      <c r="E201" s="166" t="str">
        <f>IF('Frais de personnel'!$E200="","",'Frais de personnel'!$E200)</f>
        <v/>
      </c>
      <c r="F201" s="185" t="str">
        <f>IF('Frais de personnel'!$F200="","",'Frais de personnel'!$F200)</f>
        <v/>
      </c>
      <c r="G201" s="274" t="str">
        <f>IF('Frais de personnel'!$G200="","",'Frais de personnel'!$G200)</f>
        <v/>
      </c>
      <c r="H201" s="274" t="str">
        <f>IF('Frais de personnel'!$H200="","",'Frais de personnel'!$H200)</f>
        <v/>
      </c>
      <c r="I201" s="305" t="str">
        <f>IF('Frais de personnel'!$I200=0,"",'Frais de personnel'!$I200)</f>
        <v/>
      </c>
      <c r="J201" s="273"/>
      <c r="K201" s="121"/>
      <c r="L201" s="121"/>
      <c r="M201" s="186" t="str">
        <f t="shared" si="19"/>
        <v/>
      </c>
      <c r="N201" s="277" t="str">
        <f t="shared" si="20"/>
        <v/>
      </c>
      <c r="O201" s="280" t="str">
        <f t="shared" si="21"/>
        <v/>
      </c>
      <c r="P201" s="187" t="str">
        <f t="shared" si="22"/>
        <v/>
      </c>
      <c r="Q201" s="281" t="str">
        <f t="shared" si="23"/>
        <v/>
      </c>
      <c r="R201" s="284" t="str">
        <f t="shared" si="24"/>
        <v/>
      </c>
      <c r="S201" s="285"/>
    </row>
    <row r="202" spans="1:19" ht="20.100000000000001" customHeight="1" x14ac:dyDescent="0.25">
      <c r="A202" s="170">
        <v>196</v>
      </c>
      <c r="B202" s="295" t="str">
        <f>IF('Frais de personnel'!$B201="","",'Frais de personnel'!$B201)</f>
        <v/>
      </c>
      <c r="C202" s="295" t="str">
        <f>IF('Frais de personnel'!$C201="","",'Frais de personnel'!$C201)</f>
        <v/>
      </c>
      <c r="D202" s="296" t="str">
        <f>IF('Frais de personnel'!$D201="","",'Frais de personnel'!$D201)</f>
        <v/>
      </c>
      <c r="E202" s="166" t="str">
        <f>IF('Frais de personnel'!$E201="","",'Frais de personnel'!$E201)</f>
        <v/>
      </c>
      <c r="F202" s="185" t="str">
        <f>IF('Frais de personnel'!$F201="","",'Frais de personnel'!$F201)</f>
        <v/>
      </c>
      <c r="G202" s="274" t="str">
        <f>IF('Frais de personnel'!$G201="","",'Frais de personnel'!$G201)</f>
        <v/>
      </c>
      <c r="H202" s="274" t="str">
        <f>IF('Frais de personnel'!$H201="","",'Frais de personnel'!$H201)</f>
        <v/>
      </c>
      <c r="I202" s="305" t="str">
        <f>IF('Frais de personnel'!$I201=0,"",'Frais de personnel'!$I201)</f>
        <v/>
      </c>
      <c r="J202" s="273"/>
      <c r="K202" s="121"/>
      <c r="L202" s="121"/>
      <c r="M202" s="186" t="str">
        <f t="shared" si="19"/>
        <v/>
      </c>
      <c r="N202" s="277" t="str">
        <f t="shared" si="20"/>
        <v/>
      </c>
      <c r="O202" s="280" t="str">
        <f t="shared" si="21"/>
        <v/>
      </c>
      <c r="P202" s="187" t="str">
        <f t="shared" si="22"/>
        <v/>
      </c>
      <c r="Q202" s="281" t="str">
        <f t="shared" si="23"/>
        <v/>
      </c>
      <c r="R202" s="284" t="str">
        <f t="shared" si="24"/>
        <v/>
      </c>
      <c r="S202" s="285"/>
    </row>
    <row r="203" spans="1:19" ht="20.100000000000001" customHeight="1" x14ac:dyDescent="0.25">
      <c r="A203" s="170">
        <v>197</v>
      </c>
      <c r="B203" s="295" t="str">
        <f>IF('Frais de personnel'!$B202="","",'Frais de personnel'!$B202)</f>
        <v/>
      </c>
      <c r="C203" s="295" t="str">
        <f>IF('Frais de personnel'!$C202="","",'Frais de personnel'!$C202)</f>
        <v/>
      </c>
      <c r="D203" s="296" t="str">
        <f>IF('Frais de personnel'!$D202="","",'Frais de personnel'!$D202)</f>
        <v/>
      </c>
      <c r="E203" s="166" t="str">
        <f>IF('Frais de personnel'!$E202="","",'Frais de personnel'!$E202)</f>
        <v/>
      </c>
      <c r="F203" s="185" t="str">
        <f>IF('Frais de personnel'!$F202="","",'Frais de personnel'!$F202)</f>
        <v/>
      </c>
      <c r="G203" s="274" t="str">
        <f>IF('Frais de personnel'!$G202="","",'Frais de personnel'!$G202)</f>
        <v/>
      </c>
      <c r="H203" s="274" t="str">
        <f>IF('Frais de personnel'!$H202="","",'Frais de personnel'!$H202)</f>
        <v/>
      </c>
      <c r="I203" s="305" t="str">
        <f>IF('Frais de personnel'!$I202=0,"",'Frais de personnel'!$I202)</f>
        <v/>
      </c>
      <c r="J203" s="273"/>
      <c r="K203" s="121"/>
      <c r="L203" s="121"/>
      <c r="M203" s="186" t="str">
        <f t="shared" si="19"/>
        <v/>
      </c>
      <c r="N203" s="277" t="str">
        <f t="shared" si="20"/>
        <v/>
      </c>
      <c r="O203" s="280" t="str">
        <f t="shared" si="21"/>
        <v/>
      </c>
      <c r="P203" s="187" t="str">
        <f t="shared" si="22"/>
        <v/>
      </c>
      <c r="Q203" s="281" t="str">
        <f t="shared" si="23"/>
        <v/>
      </c>
      <c r="R203" s="284" t="str">
        <f t="shared" si="24"/>
        <v/>
      </c>
      <c r="S203" s="285"/>
    </row>
    <row r="204" spans="1:19" ht="20.100000000000001" customHeight="1" x14ac:dyDescent="0.25">
      <c r="A204" s="170">
        <v>198</v>
      </c>
      <c r="B204" s="295" t="str">
        <f>IF('Frais de personnel'!$B203="","",'Frais de personnel'!$B203)</f>
        <v/>
      </c>
      <c r="C204" s="295" t="str">
        <f>IF('Frais de personnel'!$C203="","",'Frais de personnel'!$C203)</f>
        <v/>
      </c>
      <c r="D204" s="296" t="str">
        <f>IF('Frais de personnel'!$D203="","",'Frais de personnel'!$D203)</f>
        <v/>
      </c>
      <c r="E204" s="166" t="str">
        <f>IF('Frais de personnel'!$E203="","",'Frais de personnel'!$E203)</f>
        <v/>
      </c>
      <c r="F204" s="185" t="str">
        <f>IF('Frais de personnel'!$F203="","",'Frais de personnel'!$F203)</f>
        <v/>
      </c>
      <c r="G204" s="274" t="str">
        <f>IF('Frais de personnel'!$G203="","",'Frais de personnel'!$G203)</f>
        <v/>
      </c>
      <c r="H204" s="274" t="str">
        <f>IF('Frais de personnel'!$H203="","",'Frais de personnel'!$H203)</f>
        <v/>
      </c>
      <c r="I204" s="305" t="str">
        <f>IF('Frais de personnel'!$I203=0,"",'Frais de personnel'!$I203)</f>
        <v/>
      </c>
      <c r="J204" s="273"/>
      <c r="K204" s="121"/>
      <c r="L204" s="121"/>
      <c r="M204" s="186" t="str">
        <f t="shared" si="19"/>
        <v/>
      </c>
      <c r="N204" s="277" t="str">
        <f t="shared" si="20"/>
        <v/>
      </c>
      <c r="O204" s="280" t="str">
        <f t="shared" si="21"/>
        <v/>
      </c>
      <c r="P204" s="187" t="str">
        <f t="shared" si="22"/>
        <v/>
      </c>
      <c r="Q204" s="281" t="str">
        <f t="shared" si="23"/>
        <v/>
      </c>
      <c r="R204" s="284" t="str">
        <f t="shared" si="24"/>
        <v/>
      </c>
      <c r="S204" s="285"/>
    </row>
    <row r="205" spans="1:19" ht="20.100000000000001" customHeight="1" x14ac:dyDescent="0.25">
      <c r="A205" s="170">
        <v>199</v>
      </c>
      <c r="B205" s="295" t="str">
        <f>IF('Frais de personnel'!$B204="","",'Frais de personnel'!$B204)</f>
        <v/>
      </c>
      <c r="C205" s="295" t="str">
        <f>IF('Frais de personnel'!$C204="","",'Frais de personnel'!$C204)</f>
        <v/>
      </c>
      <c r="D205" s="296" t="str">
        <f>IF('Frais de personnel'!$D204="","",'Frais de personnel'!$D204)</f>
        <v/>
      </c>
      <c r="E205" s="166" t="str">
        <f>IF('Frais de personnel'!$E204="","",'Frais de personnel'!$E204)</f>
        <v/>
      </c>
      <c r="F205" s="185" t="str">
        <f>IF('Frais de personnel'!$F204="","",'Frais de personnel'!$F204)</f>
        <v/>
      </c>
      <c r="G205" s="274" t="str">
        <f>IF('Frais de personnel'!$G204="","",'Frais de personnel'!$G204)</f>
        <v/>
      </c>
      <c r="H205" s="274" t="str">
        <f>IF('Frais de personnel'!$H204="","",'Frais de personnel'!$H204)</f>
        <v/>
      </c>
      <c r="I205" s="305" t="str">
        <f>IF('Frais de personnel'!$I204=0,"",'Frais de personnel'!$I204)</f>
        <v/>
      </c>
      <c r="J205" s="273"/>
      <c r="K205" s="121"/>
      <c r="L205" s="121"/>
      <c r="M205" s="186" t="str">
        <f t="shared" si="19"/>
        <v/>
      </c>
      <c r="N205" s="277" t="str">
        <f t="shared" si="20"/>
        <v/>
      </c>
      <c r="O205" s="280" t="str">
        <f t="shared" si="21"/>
        <v/>
      </c>
      <c r="P205" s="187" t="str">
        <f t="shared" si="22"/>
        <v/>
      </c>
      <c r="Q205" s="281" t="str">
        <f t="shared" si="23"/>
        <v/>
      </c>
      <c r="R205" s="284" t="str">
        <f t="shared" si="24"/>
        <v/>
      </c>
      <c r="S205" s="285"/>
    </row>
    <row r="206" spans="1:19" ht="20.100000000000001" customHeight="1" x14ac:dyDescent="0.25">
      <c r="A206" s="170">
        <v>200</v>
      </c>
      <c r="B206" s="295" t="str">
        <f>IF('Frais de personnel'!$B205="","",'Frais de personnel'!$B205)</f>
        <v/>
      </c>
      <c r="C206" s="295" t="str">
        <f>IF('Frais de personnel'!$C205="","",'Frais de personnel'!$C205)</f>
        <v/>
      </c>
      <c r="D206" s="296" t="str">
        <f>IF('Frais de personnel'!$D205="","",'Frais de personnel'!$D205)</f>
        <v/>
      </c>
      <c r="E206" s="166" t="str">
        <f>IF('Frais de personnel'!$E205="","",'Frais de personnel'!$E205)</f>
        <v/>
      </c>
      <c r="F206" s="185" t="str">
        <f>IF('Frais de personnel'!$F205="","",'Frais de personnel'!$F205)</f>
        <v/>
      </c>
      <c r="G206" s="274" t="str">
        <f>IF('Frais de personnel'!$G205="","",'Frais de personnel'!$G205)</f>
        <v/>
      </c>
      <c r="H206" s="274" t="str">
        <f>IF('Frais de personnel'!$H205="","",'Frais de personnel'!$H205)</f>
        <v/>
      </c>
      <c r="I206" s="305" t="str">
        <f>IF('Frais de personnel'!$I205=0,"",'Frais de personnel'!$I205)</f>
        <v/>
      </c>
      <c r="J206" s="273"/>
      <c r="K206" s="121"/>
      <c r="L206" s="121"/>
      <c r="M206" s="186" t="str">
        <f t="shared" si="19"/>
        <v/>
      </c>
      <c r="N206" s="277" t="str">
        <f t="shared" si="20"/>
        <v/>
      </c>
      <c r="O206" s="280" t="str">
        <f t="shared" si="21"/>
        <v/>
      </c>
      <c r="P206" s="187" t="str">
        <f t="shared" si="22"/>
        <v/>
      </c>
      <c r="Q206" s="281" t="str">
        <f t="shared" si="23"/>
        <v/>
      </c>
      <c r="R206" s="284" t="str">
        <f t="shared" si="24"/>
        <v/>
      </c>
      <c r="S206" s="285"/>
    </row>
    <row r="207" spans="1:19" ht="20.100000000000001" customHeight="1" x14ac:dyDescent="0.25">
      <c r="A207" s="170">
        <v>201</v>
      </c>
      <c r="B207" s="295" t="str">
        <f>IF('Frais de personnel'!$B206="","",'Frais de personnel'!$B206)</f>
        <v/>
      </c>
      <c r="C207" s="295" t="str">
        <f>IF('Frais de personnel'!$C206="","",'Frais de personnel'!$C206)</f>
        <v/>
      </c>
      <c r="D207" s="296" t="str">
        <f>IF('Frais de personnel'!$D206="","",'Frais de personnel'!$D206)</f>
        <v/>
      </c>
      <c r="E207" s="166" t="str">
        <f>IF('Frais de personnel'!$E206="","",'Frais de personnel'!$E206)</f>
        <v/>
      </c>
      <c r="F207" s="185" t="str">
        <f>IF('Frais de personnel'!$F206="","",'Frais de personnel'!$F206)</f>
        <v/>
      </c>
      <c r="G207" s="274" t="str">
        <f>IF('Frais de personnel'!$G206="","",'Frais de personnel'!$G206)</f>
        <v/>
      </c>
      <c r="H207" s="274" t="str">
        <f>IF('Frais de personnel'!$H206="","",'Frais de personnel'!$H206)</f>
        <v/>
      </c>
      <c r="I207" s="305" t="str">
        <f>IF('Frais de personnel'!$I206=0,"",'Frais de personnel'!$I206)</f>
        <v/>
      </c>
      <c r="J207" s="273"/>
      <c r="K207" s="121"/>
      <c r="L207" s="121"/>
      <c r="M207" s="186" t="str">
        <f t="shared" si="19"/>
        <v/>
      </c>
      <c r="N207" s="277" t="str">
        <f t="shared" si="20"/>
        <v/>
      </c>
      <c r="O207" s="280" t="str">
        <f t="shared" si="21"/>
        <v/>
      </c>
      <c r="P207" s="187" t="str">
        <f t="shared" si="22"/>
        <v/>
      </c>
      <c r="Q207" s="281" t="str">
        <f t="shared" si="23"/>
        <v/>
      </c>
      <c r="R207" s="284" t="str">
        <f t="shared" si="24"/>
        <v/>
      </c>
      <c r="S207" s="285"/>
    </row>
    <row r="208" spans="1:19" ht="20.100000000000001" customHeight="1" x14ac:dyDescent="0.25">
      <c r="A208" s="170">
        <v>202</v>
      </c>
      <c r="B208" s="295" t="str">
        <f>IF('Frais de personnel'!$B207="","",'Frais de personnel'!$B207)</f>
        <v/>
      </c>
      <c r="C208" s="295" t="str">
        <f>IF('Frais de personnel'!$C207="","",'Frais de personnel'!$C207)</f>
        <v/>
      </c>
      <c r="D208" s="296" t="str">
        <f>IF('Frais de personnel'!$D207="","",'Frais de personnel'!$D207)</f>
        <v/>
      </c>
      <c r="E208" s="166" t="str">
        <f>IF('Frais de personnel'!$E207="","",'Frais de personnel'!$E207)</f>
        <v/>
      </c>
      <c r="F208" s="185" t="str">
        <f>IF('Frais de personnel'!$F207="","",'Frais de personnel'!$F207)</f>
        <v/>
      </c>
      <c r="G208" s="274" t="str">
        <f>IF('Frais de personnel'!$G207="","",'Frais de personnel'!$G207)</f>
        <v/>
      </c>
      <c r="H208" s="274" t="str">
        <f>IF('Frais de personnel'!$H207="","",'Frais de personnel'!$H207)</f>
        <v/>
      </c>
      <c r="I208" s="305" t="str">
        <f>IF('Frais de personnel'!$I207=0,"",'Frais de personnel'!$I207)</f>
        <v/>
      </c>
      <c r="J208" s="273"/>
      <c r="K208" s="121"/>
      <c r="L208" s="121"/>
      <c r="M208" s="186" t="str">
        <f t="shared" si="19"/>
        <v/>
      </c>
      <c r="N208" s="277" t="str">
        <f t="shared" si="20"/>
        <v/>
      </c>
      <c r="O208" s="280" t="str">
        <f t="shared" si="21"/>
        <v/>
      </c>
      <c r="P208" s="187" t="str">
        <f t="shared" si="22"/>
        <v/>
      </c>
      <c r="Q208" s="281" t="str">
        <f t="shared" si="23"/>
        <v/>
      </c>
      <c r="R208" s="284" t="str">
        <f t="shared" si="24"/>
        <v/>
      </c>
      <c r="S208" s="285"/>
    </row>
    <row r="209" spans="1:19" ht="20.100000000000001" customHeight="1" x14ac:dyDescent="0.25">
      <c r="A209" s="170">
        <v>203</v>
      </c>
      <c r="B209" s="295" t="str">
        <f>IF('Frais de personnel'!$B208="","",'Frais de personnel'!$B208)</f>
        <v/>
      </c>
      <c r="C209" s="295" t="str">
        <f>IF('Frais de personnel'!$C208="","",'Frais de personnel'!$C208)</f>
        <v/>
      </c>
      <c r="D209" s="296" t="str">
        <f>IF('Frais de personnel'!$D208="","",'Frais de personnel'!$D208)</f>
        <v/>
      </c>
      <c r="E209" s="166" t="str">
        <f>IF('Frais de personnel'!$E208="","",'Frais de personnel'!$E208)</f>
        <v/>
      </c>
      <c r="F209" s="185" t="str">
        <f>IF('Frais de personnel'!$F208="","",'Frais de personnel'!$F208)</f>
        <v/>
      </c>
      <c r="G209" s="274" t="str">
        <f>IF('Frais de personnel'!$G208="","",'Frais de personnel'!$G208)</f>
        <v/>
      </c>
      <c r="H209" s="274" t="str">
        <f>IF('Frais de personnel'!$H208="","",'Frais de personnel'!$H208)</f>
        <v/>
      </c>
      <c r="I209" s="305" t="str">
        <f>IF('Frais de personnel'!$I208=0,"",'Frais de personnel'!$I208)</f>
        <v/>
      </c>
      <c r="J209" s="273"/>
      <c r="K209" s="121"/>
      <c r="L209" s="121"/>
      <c r="M209" s="186" t="str">
        <f t="shared" si="19"/>
        <v/>
      </c>
      <c r="N209" s="277" t="str">
        <f t="shared" si="20"/>
        <v/>
      </c>
      <c r="O209" s="280" t="str">
        <f t="shared" si="21"/>
        <v/>
      </c>
      <c r="P209" s="187" t="str">
        <f t="shared" si="22"/>
        <v/>
      </c>
      <c r="Q209" s="281" t="str">
        <f t="shared" si="23"/>
        <v/>
      </c>
      <c r="R209" s="284" t="str">
        <f t="shared" si="24"/>
        <v/>
      </c>
      <c r="S209" s="285"/>
    </row>
    <row r="210" spans="1:19" ht="20.100000000000001" customHeight="1" x14ac:dyDescent="0.25">
      <c r="A210" s="170">
        <v>204</v>
      </c>
      <c r="B210" s="295" t="str">
        <f>IF('Frais de personnel'!$B209="","",'Frais de personnel'!$B209)</f>
        <v/>
      </c>
      <c r="C210" s="295" t="str">
        <f>IF('Frais de personnel'!$C209="","",'Frais de personnel'!$C209)</f>
        <v/>
      </c>
      <c r="D210" s="296" t="str">
        <f>IF('Frais de personnel'!$D209="","",'Frais de personnel'!$D209)</f>
        <v/>
      </c>
      <c r="E210" s="166" t="str">
        <f>IF('Frais de personnel'!$E209="","",'Frais de personnel'!$E209)</f>
        <v/>
      </c>
      <c r="F210" s="185" t="str">
        <f>IF('Frais de personnel'!$F209="","",'Frais de personnel'!$F209)</f>
        <v/>
      </c>
      <c r="G210" s="274" t="str">
        <f>IF('Frais de personnel'!$G209="","",'Frais de personnel'!$G209)</f>
        <v/>
      </c>
      <c r="H210" s="274" t="str">
        <f>IF('Frais de personnel'!$H209="","",'Frais de personnel'!$H209)</f>
        <v/>
      </c>
      <c r="I210" s="305" t="str">
        <f>IF('Frais de personnel'!$I209=0,"",'Frais de personnel'!$I209)</f>
        <v/>
      </c>
      <c r="J210" s="273"/>
      <c r="K210" s="121"/>
      <c r="L210" s="121"/>
      <c r="M210" s="186" t="str">
        <f t="shared" si="19"/>
        <v/>
      </c>
      <c r="N210" s="277" t="str">
        <f t="shared" si="20"/>
        <v/>
      </c>
      <c r="O210" s="280" t="str">
        <f t="shared" si="21"/>
        <v/>
      </c>
      <c r="P210" s="187" t="str">
        <f t="shared" si="22"/>
        <v/>
      </c>
      <c r="Q210" s="281" t="str">
        <f t="shared" si="23"/>
        <v/>
      </c>
      <c r="R210" s="284" t="str">
        <f t="shared" si="24"/>
        <v/>
      </c>
      <c r="S210" s="285"/>
    </row>
    <row r="211" spans="1:19" ht="20.100000000000001" customHeight="1" x14ac:dyDescent="0.25">
      <c r="A211" s="170">
        <v>205</v>
      </c>
      <c r="B211" s="295" t="str">
        <f>IF('Frais de personnel'!$B210="","",'Frais de personnel'!$B210)</f>
        <v/>
      </c>
      <c r="C211" s="295" t="str">
        <f>IF('Frais de personnel'!$C210="","",'Frais de personnel'!$C210)</f>
        <v/>
      </c>
      <c r="D211" s="296" t="str">
        <f>IF('Frais de personnel'!$D210="","",'Frais de personnel'!$D210)</f>
        <v/>
      </c>
      <c r="E211" s="166" t="str">
        <f>IF('Frais de personnel'!$E210="","",'Frais de personnel'!$E210)</f>
        <v/>
      </c>
      <c r="F211" s="185" t="str">
        <f>IF('Frais de personnel'!$F210="","",'Frais de personnel'!$F210)</f>
        <v/>
      </c>
      <c r="G211" s="274" t="str">
        <f>IF('Frais de personnel'!$G210="","",'Frais de personnel'!$G210)</f>
        <v/>
      </c>
      <c r="H211" s="274" t="str">
        <f>IF('Frais de personnel'!$H210="","",'Frais de personnel'!$H210)</f>
        <v/>
      </c>
      <c r="I211" s="305" t="str">
        <f>IF('Frais de personnel'!$I210=0,"",'Frais de personnel'!$I210)</f>
        <v/>
      </c>
      <c r="J211" s="273"/>
      <c r="K211" s="121"/>
      <c r="L211" s="121"/>
      <c r="M211" s="186" t="str">
        <f t="shared" si="19"/>
        <v/>
      </c>
      <c r="N211" s="277" t="str">
        <f t="shared" si="20"/>
        <v/>
      </c>
      <c r="O211" s="280" t="str">
        <f t="shared" si="21"/>
        <v/>
      </c>
      <c r="P211" s="187" t="str">
        <f t="shared" si="22"/>
        <v/>
      </c>
      <c r="Q211" s="281" t="str">
        <f t="shared" si="23"/>
        <v/>
      </c>
      <c r="R211" s="284" t="str">
        <f t="shared" si="24"/>
        <v/>
      </c>
      <c r="S211" s="285"/>
    </row>
    <row r="212" spans="1:19" ht="20.100000000000001" customHeight="1" x14ac:dyDescent="0.25">
      <c r="A212" s="170">
        <v>206</v>
      </c>
      <c r="B212" s="295" t="str">
        <f>IF('Frais de personnel'!$B211="","",'Frais de personnel'!$B211)</f>
        <v/>
      </c>
      <c r="C212" s="295" t="str">
        <f>IF('Frais de personnel'!$C211="","",'Frais de personnel'!$C211)</f>
        <v/>
      </c>
      <c r="D212" s="296" t="str">
        <f>IF('Frais de personnel'!$D211="","",'Frais de personnel'!$D211)</f>
        <v/>
      </c>
      <c r="E212" s="166" t="str">
        <f>IF('Frais de personnel'!$E211="","",'Frais de personnel'!$E211)</f>
        <v/>
      </c>
      <c r="F212" s="185" t="str">
        <f>IF('Frais de personnel'!$F211="","",'Frais de personnel'!$F211)</f>
        <v/>
      </c>
      <c r="G212" s="274" t="str">
        <f>IF('Frais de personnel'!$G211="","",'Frais de personnel'!$G211)</f>
        <v/>
      </c>
      <c r="H212" s="274" t="str">
        <f>IF('Frais de personnel'!$H211="","",'Frais de personnel'!$H211)</f>
        <v/>
      </c>
      <c r="I212" s="305" t="str">
        <f>IF('Frais de personnel'!$I211=0,"",'Frais de personnel'!$I211)</f>
        <v/>
      </c>
      <c r="J212" s="273"/>
      <c r="K212" s="121"/>
      <c r="L212" s="121"/>
      <c r="M212" s="186" t="str">
        <f t="shared" si="19"/>
        <v/>
      </c>
      <c r="N212" s="277" t="str">
        <f t="shared" si="20"/>
        <v/>
      </c>
      <c r="O212" s="280" t="str">
        <f t="shared" si="21"/>
        <v/>
      </c>
      <c r="P212" s="187" t="str">
        <f t="shared" si="22"/>
        <v/>
      </c>
      <c r="Q212" s="281" t="str">
        <f t="shared" si="23"/>
        <v/>
      </c>
      <c r="R212" s="284" t="str">
        <f t="shared" si="24"/>
        <v/>
      </c>
      <c r="S212" s="285"/>
    </row>
    <row r="213" spans="1:19" ht="20.100000000000001" customHeight="1" x14ac:dyDescent="0.25">
      <c r="A213" s="170">
        <v>207</v>
      </c>
      <c r="B213" s="295" t="str">
        <f>IF('Frais de personnel'!$B212="","",'Frais de personnel'!$B212)</f>
        <v/>
      </c>
      <c r="C213" s="295" t="str">
        <f>IF('Frais de personnel'!$C212="","",'Frais de personnel'!$C212)</f>
        <v/>
      </c>
      <c r="D213" s="296" t="str">
        <f>IF('Frais de personnel'!$D212="","",'Frais de personnel'!$D212)</f>
        <v/>
      </c>
      <c r="E213" s="166" t="str">
        <f>IF('Frais de personnel'!$E212="","",'Frais de personnel'!$E212)</f>
        <v/>
      </c>
      <c r="F213" s="185" t="str">
        <f>IF('Frais de personnel'!$F212="","",'Frais de personnel'!$F212)</f>
        <v/>
      </c>
      <c r="G213" s="274" t="str">
        <f>IF('Frais de personnel'!$G212="","",'Frais de personnel'!$G212)</f>
        <v/>
      </c>
      <c r="H213" s="274" t="str">
        <f>IF('Frais de personnel'!$H212="","",'Frais de personnel'!$H212)</f>
        <v/>
      </c>
      <c r="I213" s="305" t="str">
        <f>IF('Frais de personnel'!$I212=0,"",'Frais de personnel'!$I212)</f>
        <v/>
      </c>
      <c r="J213" s="273"/>
      <c r="K213" s="121"/>
      <c r="L213" s="121"/>
      <c r="M213" s="186" t="str">
        <f t="shared" si="19"/>
        <v/>
      </c>
      <c r="N213" s="277" t="str">
        <f t="shared" si="20"/>
        <v/>
      </c>
      <c r="O213" s="280" t="str">
        <f t="shared" si="21"/>
        <v/>
      </c>
      <c r="P213" s="187" t="str">
        <f t="shared" si="22"/>
        <v/>
      </c>
      <c r="Q213" s="281" t="str">
        <f t="shared" si="23"/>
        <v/>
      </c>
      <c r="R213" s="284" t="str">
        <f t="shared" si="24"/>
        <v/>
      </c>
      <c r="S213" s="285"/>
    </row>
    <row r="214" spans="1:19" ht="20.100000000000001" customHeight="1" x14ac:dyDescent="0.25">
      <c r="A214" s="170">
        <v>208</v>
      </c>
      <c r="B214" s="295" t="str">
        <f>IF('Frais de personnel'!$B213="","",'Frais de personnel'!$B213)</f>
        <v/>
      </c>
      <c r="C214" s="295" t="str">
        <f>IF('Frais de personnel'!$C213="","",'Frais de personnel'!$C213)</f>
        <v/>
      </c>
      <c r="D214" s="296" t="str">
        <f>IF('Frais de personnel'!$D213="","",'Frais de personnel'!$D213)</f>
        <v/>
      </c>
      <c r="E214" s="166" t="str">
        <f>IF('Frais de personnel'!$E213="","",'Frais de personnel'!$E213)</f>
        <v/>
      </c>
      <c r="F214" s="185" t="str">
        <f>IF('Frais de personnel'!$F213="","",'Frais de personnel'!$F213)</f>
        <v/>
      </c>
      <c r="G214" s="274" t="str">
        <f>IF('Frais de personnel'!$G213="","",'Frais de personnel'!$G213)</f>
        <v/>
      </c>
      <c r="H214" s="274" t="str">
        <f>IF('Frais de personnel'!$H213="","",'Frais de personnel'!$H213)</f>
        <v/>
      </c>
      <c r="I214" s="305" t="str">
        <f>IF('Frais de personnel'!$I213=0,"",'Frais de personnel'!$I213)</f>
        <v/>
      </c>
      <c r="J214" s="273"/>
      <c r="K214" s="121"/>
      <c r="L214" s="121"/>
      <c r="M214" s="186" t="str">
        <f t="shared" si="19"/>
        <v/>
      </c>
      <c r="N214" s="277" t="str">
        <f t="shared" si="20"/>
        <v/>
      </c>
      <c r="O214" s="280" t="str">
        <f t="shared" si="21"/>
        <v/>
      </c>
      <c r="P214" s="187" t="str">
        <f t="shared" si="22"/>
        <v/>
      </c>
      <c r="Q214" s="281" t="str">
        <f t="shared" si="23"/>
        <v/>
      </c>
      <c r="R214" s="284" t="str">
        <f t="shared" si="24"/>
        <v/>
      </c>
      <c r="S214" s="285"/>
    </row>
    <row r="215" spans="1:19" ht="20.100000000000001" customHeight="1" x14ac:dyDescent="0.25">
      <c r="A215" s="170">
        <v>209</v>
      </c>
      <c r="B215" s="295" t="str">
        <f>IF('Frais de personnel'!$B214="","",'Frais de personnel'!$B214)</f>
        <v/>
      </c>
      <c r="C215" s="295" t="str">
        <f>IF('Frais de personnel'!$C214="","",'Frais de personnel'!$C214)</f>
        <v/>
      </c>
      <c r="D215" s="296" t="str">
        <f>IF('Frais de personnel'!$D214="","",'Frais de personnel'!$D214)</f>
        <v/>
      </c>
      <c r="E215" s="166" t="str">
        <f>IF('Frais de personnel'!$E214="","",'Frais de personnel'!$E214)</f>
        <v/>
      </c>
      <c r="F215" s="185" t="str">
        <f>IF('Frais de personnel'!$F214="","",'Frais de personnel'!$F214)</f>
        <v/>
      </c>
      <c r="G215" s="274" t="str">
        <f>IF('Frais de personnel'!$G214="","",'Frais de personnel'!$G214)</f>
        <v/>
      </c>
      <c r="H215" s="274" t="str">
        <f>IF('Frais de personnel'!$H214="","",'Frais de personnel'!$H214)</f>
        <v/>
      </c>
      <c r="I215" s="305" t="str">
        <f>IF('Frais de personnel'!$I214=0,"",'Frais de personnel'!$I214)</f>
        <v/>
      </c>
      <c r="J215" s="273"/>
      <c r="K215" s="121"/>
      <c r="L215" s="121"/>
      <c r="M215" s="186" t="str">
        <f t="shared" si="19"/>
        <v/>
      </c>
      <c r="N215" s="277" t="str">
        <f t="shared" si="20"/>
        <v/>
      </c>
      <c r="O215" s="280" t="str">
        <f t="shared" si="21"/>
        <v/>
      </c>
      <c r="P215" s="187" t="str">
        <f t="shared" si="22"/>
        <v/>
      </c>
      <c r="Q215" s="281" t="str">
        <f t="shared" si="23"/>
        <v/>
      </c>
      <c r="R215" s="284" t="str">
        <f t="shared" si="24"/>
        <v/>
      </c>
      <c r="S215" s="285"/>
    </row>
    <row r="216" spans="1:19" ht="20.100000000000001" customHeight="1" x14ac:dyDescent="0.25">
      <c r="A216" s="170">
        <v>210</v>
      </c>
      <c r="B216" s="295" t="str">
        <f>IF('Frais de personnel'!$B215="","",'Frais de personnel'!$B215)</f>
        <v/>
      </c>
      <c r="C216" s="295" t="str">
        <f>IF('Frais de personnel'!$C215="","",'Frais de personnel'!$C215)</f>
        <v/>
      </c>
      <c r="D216" s="296" t="str">
        <f>IF('Frais de personnel'!$D215="","",'Frais de personnel'!$D215)</f>
        <v/>
      </c>
      <c r="E216" s="166" t="str">
        <f>IF('Frais de personnel'!$E215="","",'Frais de personnel'!$E215)</f>
        <v/>
      </c>
      <c r="F216" s="185" t="str">
        <f>IF('Frais de personnel'!$F215="","",'Frais de personnel'!$F215)</f>
        <v/>
      </c>
      <c r="G216" s="274" t="str">
        <f>IF('Frais de personnel'!$G215="","",'Frais de personnel'!$G215)</f>
        <v/>
      </c>
      <c r="H216" s="274" t="str">
        <f>IF('Frais de personnel'!$H215="","",'Frais de personnel'!$H215)</f>
        <v/>
      </c>
      <c r="I216" s="305" t="str">
        <f>IF('Frais de personnel'!$I215=0,"",'Frais de personnel'!$I215)</f>
        <v/>
      </c>
      <c r="J216" s="273"/>
      <c r="K216" s="121"/>
      <c r="L216" s="121"/>
      <c r="M216" s="186" t="str">
        <f t="shared" si="19"/>
        <v/>
      </c>
      <c r="N216" s="277" t="str">
        <f t="shared" si="20"/>
        <v/>
      </c>
      <c r="O216" s="280" t="str">
        <f t="shared" si="21"/>
        <v/>
      </c>
      <c r="P216" s="187" t="str">
        <f t="shared" si="22"/>
        <v/>
      </c>
      <c r="Q216" s="281" t="str">
        <f t="shared" si="23"/>
        <v/>
      </c>
      <c r="R216" s="284" t="str">
        <f t="shared" si="24"/>
        <v/>
      </c>
      <c r="S216" s="285"/>
    </row>
    <row r="217" spans="1:19" ht="20.100000000000001" customHeight="1" x14ac:dyDescent="0.25">
      <c r="A217" s="170">
        <v>211</v>
      </c>
      <c r="B217" s="295" t="str">
        <f>IF('Frais de personnel'!$B216="","",'Frais de personnel'!$B216)</f>
        <v/>
      </c>
      <c r="C217" s="295" t="str">
        <f>IF('Frais de personnel'!$C216="","",'Frais de personnel'!$C216)</f>
        <v/>
      </c>
      <c r="D217" s="296" t="str">
        <f>IF('Frais de personnel'!$D216="","",'Frais de personnel'!$D216)</f>
        <v/>
      </c>
      <c r="E217" s="166" t="str">
        <f>IF('Frais de personnel'!$E216="","",'Frais de personnel'!$E216)</f>
        <v/>
      </c>
      <c r="F217" s="185" t="str">
        <f>IF('Frais de personnel'!$F216="","",'Frais de personnel'!$F216)</f>
        <v/>
      </c>
      <c r="G217" s="274" t="str">
        <f>IF('Frais de personnel'!$G216="","",'Frais de personnel'!$G216)</f>
        <v/>
      </c>
      <c r="H217" s="274" t="str">
        <f>IF('Frais de personnel'!$H216="","",'Frais de personnel'!$H216)</f>
        <v/>
      </c>
      <c r="I217" s="305" t="str">
        <f>IF('Frais de personnel'!$I216=0,"",'Frais de personnel'!$I216)</f>
        <v/>
      </c>
      <c r="J217" s="273"/>
      <c r="K217" s="121"/>
      <c r="L217" s="121"/>
      <c r="M217" s="186" t="str">
        <f t="shared" si="19"/>
        <v/>
      </c>
      <c r="N217" s="277" t="str">
        <f t="shared" si="20"/>
        <v/>
      </c>
      <c r="O217" s="280" t="str">
        <f t="shared" si="21"/>
        <v/>
      </c>
      <c r="P217" s="187" t="str">
        <f t="shared" si="22"/>
        <v/>
      </c>
      <c r="Q217" s="281" t="str">
        <f t="shared" si="23"/>
        <v/>
      </c>
      <c r="R217" s="284" t="str">
        <f t="shared" si="24"/>
        <v/>
      </c>
      <c r="S217" s="285"/>
    </row>
    <row r="218" spans="1:19" ht="20.100000000000001" customHeight="1" x14ac:dyDescent="0.25">
      <c r="A218" s="170">
        <v>212</v>
      </c>
      <c r="B218" s="295" t="str">
        <f>IF('Frais de personnel'!$B217="","",'Frais de personnel'!$B217)</f>
        <v/>
      </c>
      <c r="C218" s="295" t="str">
        <f>IF('Frais de personnel'!$C217="","",'Frais de personnel'!$C217)</f>
        <v/>
      </c>
      <c r="D218" s="296" t="str">
        <f>IF('Frais de personnel'!$D217="","",'Frais de personnel'!$D217)</f>
        <v/>
      </c>
      <c r="E218" s="166" t="str">
        <f>IF('Frais de personnel'!$E217="","",'Frais de personnel'!$E217)</f>
        <v/>
      </c>
      <c r="F218" s="185" t="str">
        <f>IF('Frais de personnel'!$F217="","",'Frais de personnel'!$F217)</f>
        <v/>
      </c>
      <c r="G218" s="274" t="str">
        <f>IF('Frais de personnel'!$G217="","",'Frais de personnel'!$G217)</f>
        <v/>
      </c>
      <c r="H218" s="274" t="str">
        <f>IF('Frais de personnel'!$H217="","",'Frais de personnel'!$H217)</f>
        <v/>
      </c>
      <c r="I218" s="305" t="str">
        <f>IF('Frais de personnel'!$I217=0,"",'Frais de personnel'!$I217)</f>
        <v/>
      </c>
      <c r="J218" s="273"/>
      <c r="K218" s="121"/>
      <c r="L218" s="121"/>
      <c r="M218" s="186" t="str">
        <f t="shared" si="19"/>
        <v/>
      </c>
      <c r="N218" s="277" t="str">
        <f t="shared" si="20"/>
        <v/>
      </c>
      <c r="O218" s="280" t="str">
        <f t="shared" si="21"/>
        <v/>
      </c>
      <c r="P218" s="187" t="str">
        <f t="shared" si="22"/>
        <v/>
      </c>
      <c r="Q218" s="281" t="str">
        <f t="shared" si="23"/>
        <v/>
      </c>
      <c r="R218" s="284" t="str">
        <f t="shared" si="24"/>
        <v/>
      </c>
      <c r="S218" s="285"/>
    </row>
    <row r="219" spans="1:19" ht="20.100000000000001" customHeight="1" x14ac:dyDescent="0.25">
      <c r="A219" s="170">
        <v>213</v>
      </c>
      <c r="B219" s="295" t="str">
        <f>IF('Frais de personnel'!$B218="","",'Frais de personnel'!$B218)</f>
        <v/>
      </c>
      <c r="C219" s="295" t="str">
        <f>IF('Frais de personnel'!$C218="","",'Frais de personnel'!$C218)</f>
        <v/>
      </c>
      <c r="D219" s="296" t="str">
        <f>IF('Frais de personnel'!$D218="","",'Frais de personnel'!$D218)</f>
        <v/>
      </c>
      <c r="E219" s="166" t="str">
        <f>IF('Frais de personnel'!$E218="","",'Frais de personnel'!$E218)</f>
        <v/>
      </c>
      <c r="F219" s="185" t="str">
        <f>IF('Frais de personnel'!$F218="","",'Frais de personnel'!$F218)</f>
        <v/>
      </c>
      <c r="G219" s="274" t="str">
        <f>IF('Frais de personnel'!$G218="","",'Frais de personnel'!$G218)</f>
        <v/>
      </c>
      <c r="H219" s="274" t="str">
        <f>IF('Frais de personnel'!$H218="","",'Frais de personnel'!$H218)</f>
        <v/>
      </c>
      <c r="I219" s="305" t="str">
        <f>IF('Frais de personnel'!$I218=0,"",'Frais de personnel'!$I218)</f>
        <v/>
      </c>
      <c r="J219" s="273"/>
      <c r="K219" s="121"/>
      <c r="L219" s="121"/>
      <c r="M219" s="186" t="str">
        <f t="shared" si="19"/>
        <v/>
      </c>
      <c r="N219" s="277" t="str">
        <f t="shared" si="20"/>
        <v/>
      </c>
      <c r="O219" s="280" t="str">
        <f t="shared" si="21"/>
        <v/>
      </c>
      <c r="P219" s="187" t="str">
        <f t="shared" si="22"/>
        <v/>
      </c>
      <c r="Q219" s="281" t="str">
        <f t="shared" si="23"/>
        <v/>
      </c>
      <c r="R219" s="284" t="str">
        <f t="shared" si="24"/>
        <v/>
      </c>
      <c r="S219" s="285"/>
    </row>
    <row r="220" spans="1:19" ht="20.100000000000001" customHeight="1" x14ac:dyDescent="0.25">
      <c r="A220" s="170">
        <v>214</v>
      </c>
      <c r="B220" s="295" t="str">
        <f>IF('Frais de personnel'!$B219="","",'Frais de personnel'!$B219)</f>
        <v/>
      </c>
      <c r="C220" s="295" t="str">
        <f>IF('Frais de personnel'!$C219="","",'Frais de personnel'!$C219)</f>
        <v/>
      </c>
      <c r="D220" s="296" t="str">
        <f>IF('Frais de personnel'!$D219="","",'Frais de personnel'!$D219)</f>
        <v/>
      </c>
      <c r="E220" s="166" t="str">
        <f>IF('Frais de personnel'!$E219="","",'Frais de personnel'!$E219)</f>
        <v/>
      </c>
      <c r="F220" s="185" t="str">
        <f>IF('Frais de personnel'!$F219="","",'Frais de personnel'!$F219)</f>
        <v/>
      </c>
      <c r="G220" s="274" t="str">
        <f>IF('Frais de personnel'!$G219="","",'Frais de personnel'!$G219)</f>
        <v/>
      </c>
      <c r="H220" s="274" t="str">
        <f>IF('Frais de personnel'!$H219="","",'Frais de personnel'!$H219)</f>
        <v/>
      </c>
      <c r="I220" s="305" t="str">
        <f>IF('Frais de personnel'!$I219=0,"",'Frais de personnel'!$I219)</f>
        <v/>
      </c>
      <c r="J220" s="273"/>
      <c r="K220" s="121"/>
      <c r="L220" s="121"/>
      <c r="M220" s="186" t="str">
        <f t="shared" si="19"/>
        <v/>
      </c>
      <c r="N220" s="277" t="str">
        <f t="shared" si="20"/>
        <v/>
      </c>
      <c r="O220" s="280" t="str">
        <f t="shared" si="21"/>
        <v/>
      </c>
      <c r="P220" s="187" t="str">
        <f t="shared" si="22"/>
        <v/>
      </c>
      <c r="Q220" s="281" t="str">
        <f t="shared" si="23"/>
        <v/>
      </c>
      <c r="R220" s="284" t="str">
        <f t="shared" si="24"/>
        <v/>
      </c>
      <c r="S220" s="285"/>
    </row>
    <row r="221" spans="1:19" ht="20.100000000000001" customHeight="1" x14ac:dyDescent="0.25">
      <c r="A221" s="170">
        <v>215</v>
      </c>
      <c r="B221" s="295" t="str">
        <f>IF('Frais de personnel'!$B220="","",'Frais de personnel'!$B220)</f>
        <v/>
      </c>
      <c r="C221" s="295" t="str">
        <f>IF('Frais de personnel'!$C220="","",'Frais de personnel'!$C220)</f>
        <v/>
      </c>
      <c r="D221" s="296" t="str">
        <f>IF('Frais de personnel'!$D220="","",'Frais de personnel'!$D220)</f>
        <v/>
      </c>
      <c r="E221" s="166" t="str">
        <f>IF('Frais de personnel'!$E220="","",'Frais de personnel'!$E220)</f>
        <v/>
      </c>
      <c r="F221" s="185" t="str">
        <f>IF('Frais de personnel'!$F220="","",'Frais de personnel'!$F220)</f>
        <v/>
      </c>
      <c r="G221" s="274" t="str">
        <f>IF('Frais de personnel'!$G220="","",'Frais de personnel'!$G220)</f>
        <v/>
      </c>
      <c r="H221" s="274" t="str">
        <f>IF('Frais de personnel'!$H220="","",'Frais de personnel'!$H220)</f>
        <v/>
      </c>
      <c r="I221" s="305" t="str">
        <f>IF('Frais de personnel'!$I220=0,"",'Frais de personnel'!$I220)</f>
        <v/>
      </c>
      <c r="J221" s="273"/>
      <c r="K221" s="121"/>
      <c r="L221" s="121"/>
      <c r="M221" s="186" t="str">
        <f t="shared" si="19"/>
        <v/>
      </c>
      <c r="N221" s="277" t="str">
        <f t="shared" si="20"/>
        <v/>
      </c>
      <c r="O221" s="280" t="str">
        <f t="shared" si="21"/>
        <v/>
      </c>
      <c r="P221" s="187" t="str">
        <f t="shared" si="22"/>
        <v/>
      </c>
      <c r="Q221" s="281" t="str">
        <f t="shared" si="23"/>
        <v/>
      </c>
      <c r="R221" s="284" t="str">
        <f t="shared" si="24"/>
        <v/>
      </c>
      <c r="S221" s="285"/>
    </row>
    <row r="222" spans="1:19" ht="20.100000000000001" customHeight="1" x14ac:dyDescent="0.25">
      <c r="A222" s="170">
        <v>216</v>
      </c>
      <c r="B222" s="295" t="str">
        <f>IF('Frais de personnel'!$B221="","",'Frais de personnel'!$B221)</f>
        <v/>
      </c>
      <c r="C222" s="295" t="str">
        <f>IF('Frais de personnel'!$C221="","",'Frais de personnel'!$C221)</f>
        <v/>
      </c>
      <c r="D222" s="296" t="str">
        <f>IF('Frais de personnel'!$D221="","",'Frais de personnel'!$D221)</f>
        <v/>
      </c>
      <c r="E222" s="166" t="str">
        <f>IF('Frais de personnel'!$E221="","",'Frais de personnel'!$E221)</f>
        <v/>
      </c>
      <c r="F222" s="185" t="str">
        <f>IF('Frais de personnel'!$F221="","",'Frais de personnel'!$F221)</f>
        <v/>
      </c>
      <c r="G222" s="274" t="str">
        <f>IF('Frais de personnel'!$G221="","",'Frais de personnel'!$G221)</f>
        <v/>
      </c>
      <c r="H222" s="274" t="str">
        <f>IF('Frais de personnel'!$H221="","",'Frais de personnel'!$H221)</f>
        <v/>
      </c>
      <c r="I222" s="305" t="str">
        <f>IF('Frais de personnel'!$I221=0,"",'Frais de personnel'!$I221)</f>
        <v/>
      </c>
      <c r="J222" s="273"/>
      <c r="K222" s="121"/>
      <c r="L222" s="121"/>
      <c r="M222" s="186" t="str">
        <f t="shared" si="19"/>
        <v/>
      </c>
      <c r="N222" s="277" t="str">
        <f t="shared" si="20"/>
        <v/>
      </c>
      <c r="O222" s="280" t="str">
        <f t="shared" si="21"/>
        <v/>
      </c>
      <c r="P222" s="187" t="str">
        <f t="shared" si="22"/>
        <v/>
      </c>
      <c r="Q222" s="281" t="str">
        <f t="shared" si="23"/>
        <v/>
      </c>
      <c r="R222" s="284" t="str">
        <f t="shared" si="24"/>
        <v/>
      </c>
      <c r="S222" s="285"/>
    </row>
    <row r="223" spans="1:19" ht="20.100000000000001" customHeight="1" x14ac:dyDescent="0.25">
      <c r="A223" s="170">
        <v>217</v>
      </c>
      <c r="B223" s="295" t="str">
        <f>IF('Frais de personnel'!$B222="","",'Frais de personnel'!$B222)</f>
        <v/>
      </c>
      <c r="C223" s="295" t="str">
        <f>IF('Frais de personnel'!$C222="","",'Frais de personnel'!$C222)</f>
        <v/>
      </c>
      <c r="D223" s="296" t="str">
        <f>IF('Frais de personnel'!$D222="","",'Frais de personnel'!$D222)</f>
        <v/>
      </c>
      <c r="E223" s="166" t="str">
        <f>IF('Frais de personnel'!$E222="","",'Frais de personnel'!$E222)</f>
        <v/>
      </c>
      <c r="F223" s="185" t="str">
        <f>IF('Frais de personnel'!$F222="","",'Frais de personnel'!$F222)</f>
        <v/>
      </c>
      <c r="G223" s="274" t="str">
        <f>IF('Frais de personnel'!$G222="","",'Frais de personnel'!$G222)</f>
        <v/>
      </c>
      <c r="H223" s="274" t="str">
        <f>IF('Frais de personnel'!$H222="","",'Frais de personnel'!$H222)</f>
        <v/>
      </c>
      <c r="I223" s="305" t="str">
        <f>IF('Frais de personnel'!$I222=0,"",'Frais de personnel'!$I222)</f>
        <v/>
      </c>
      <c r="J223" s="273"/>
      <c r="K223" s="121"/>
      <c r="L223" s="121"/>
      <c r="M223" s="186" t="str">
        <f t="shared" si="19"/>
        <v/>
      </c>
      <c r="N223" s="277" t="str">
        <f t="shared" si="20"/>
        <v/>
      </c>
      <c r="O223" s="280" t="str">
        <f t="shared" si="21"/>
        <v/>
      </c>
      <c r="P223" s="187" t="str">
        <f t="shared" si="22"/>
        <v/>
      </c>
      <c r="Q223" s="281" t="str">
        <f t="shared" si="23"/>
        <v/>
      </c>
      <c r="R223" s="284" t="str">
        <f t="shared" si="24"/>
        <v/>
      </c>
      <c r="S223" s="285"/>
    </row>
    <row r="224" spans="1:19" ht="20.100000000000001" customHeight="1" x14ac:dyDescent="0.25">
      <c r="A224" s="170">
        <v>218</v>
      </c>
      <c r="B224" s="295" t="str">
        <f>IF('Frais de personnel'!$B223="","",'Frais de personnel'!$B223)</f>
        <v/>
      </c>
      <c r="C224" s="295" t="str">
        <f>IF('Frais de personnel'!$C223="","",'Frais de personnel'!$C223)</f>
        <v/>
      </c>
      <c r="D224" s="296" t="str">
        <f>IF('Frais de personnel'!$D223="","",'Frais de personnel'!$D223)</f>
        <v/>
      </c>
      <c r="E224" s="166" t="str">
        <f>IF('Frais de personnel'!$E223="","",'Frais de personnel'!$E223)</f>
        <v/>
      </c>
      <c r="F224" s="185" t="str">
        <f>IF('Frais de personnel'!$F223="","",'Frais de personnel'!$F223)</f>
        <v/>
      </c>
      <c r="G224" s="274" t="str">
        <f>IF('Frais de personnel'!$G223="","",'Frais de personnel'!$G223)</f>
        <v/>
      </c>
      <c r="H224" s="274" t="str">
        <f>IF('Frais de personnel'!$H223="","",'Frais de personnel'!$H223)</f>
        <v/>
      </c>
      <c r="I224" s="305" t="str">
        <f>IF('Frais de personnel'!$I223=0,"",'Frais de personnel'!$I223)</f>
        <v/>
      </c>
      <c r="J224" s="273"/>
      <c r="K224" s="121"/>
      <c r="L224" s="121"/>
      <c r="M224" s="186" t="str">
        <f t="shared" si="19"/>
        <v/>
      </c>
      <c r="N224" s="277" t="str">
        <f t="shared" si="20"/>
        <v/>
      </c>
      <c r="O224" s="280" t="str">
        <f t="shared" si="21"/>
        <v/>
      </c>
      <c r="P224" s="187" t="str">
        <f t="shared" si="22"/>
        <v/>
      </c>
      <c r="Q224" s="281" t="str">
        <f t="shared" si="23"/>
        <v/>
      </c>
      <c r="R224" s="284" t="str">
        <f t="shared" si="24"/>
        <v/>
      </c>
      <c r="S224" s="285"/>
    </row>
    <row r="225" spans="1:19" ht="20.100000000000001" customHeight="1" x14ac:dyDescent="0.25">
      <c r="A225" s="170">
        <v>219</v>
      </c>
      <c r="B225" s="295" t="str">
        <f>IF('Frais de personnel'!$B224="","",'Frais de personnel'!$B224)</f>
        <v/>
      </c>
      <c r="C225" s="295" t="str">
        <f>IF('Frais de personnel'!$C224="","",'Frais de personnel'!$C224)</f>
        <v/>
      </c>
      <c r="D225" s="296" t="str">
        <f>IF('Frais de personnel'!$D224="","",'Frais de personnel'!$D224)</f>
        <v/>
      </c>
      <c r="E225" s="166" t="str">
        <f>IF('Frais de personnel'!$E224="","",'Frais de personnel'!$E224)</f>
        <v/>
      </c>
      <c r="F225" s="185" t="str">
        <f>IF('Frais de personnel'!$F224="","",'Frais de personnel'!$F224)</f>
        <v/>
      </c>
      <c r="G225" s="274" t="str">
        <f>IF('Frais de personnel'!$G224="","",'Frais de personnel'!$G224)</f>
        <v/>
      </c>
      <c r="H225" s="274" t="str">
        <f>IF('Frais de personnel'!$H224="","",'Frais de personnel'!$H224)</f>
        <v/>
      </c>
      <c r="I225" s="305" t="str">
        <f>IF('Frais de personnel'!$I224=0,"",'Frais de personnel'!$I224)</f>
        <v/>
      </c>
      <c r="J225" s="273"/>
      <c r="K225" s="121"/>
      <c r="L225" s="121"/>
      <c r="M225" s="186" t="str">
        <f t="shared" si="19"/>
        <v/>
      </c>
      <c r="N225" s="277" t="str">
        <f t="shared" si="20"/>
        <v/>
      </c>
      <c r="O225" s="280" t="str">
        <f t="shared" si="21"/>
        <v/>
      </c>
      <c r="P225" s="187" t="str">
        <f t="shared" si="22"/>
        <v/>
      </c>
      <c r="Q225" s="281" t="str">
        <f t="shared" si="23"/>
        <v/>
      </c>
      <c r="R225" s="284" t="str">
        <f t="shared" si="24"/>
        <v/>
      </c>
      <c r="S225" s="285"/>
    </row>
    <row r="226" spans="1:19" ht="20.100000000000001" customHeight="1" x14ac:dyDescent="0.25">
      <c r="A226" s="170">
        <v>220</v>
      </c>
      <c r="B226" s="295" t="str">
        <f>IF('Frais de personnel'!$B225="","",'Frais de personnel'!$B225)</f>
        <v/>
      </c>
      <c r="C226" s="295" t="str">
        <f>IF('Frais de personnel'!$C225="","",'Frais de personnel'!$C225)</f>
        <v/>
      </c>
      <c r="D226" s="296" t="str">
        <f>IF('Frais de personnel'!$D225="","",'Frais de personnel'!$D225)</f>
        <v/>
      </c>
      <c r="E226" s="166" t="str">
        <f>IF('Frais de personnel'!$E225="","",'Frais de personnel'!$E225)</f>
        <v/>
      </c>
      <c r="F226" s="185" t="str">
        <f>IF('Frais de personnel'!$F225="","",'Frais de personnel'!$F225)</f>
        <v/>
      </c>
      <c r="G226" s="274" t="str">
        <f>IF('Frais de personnel'!$G225="","",'Frais de personnel'!$G225)</f>
        <v/>
      </c>
      <c r="H226" s="274" t="str">
        <f>IF('Frais de personnel'!$H225="","",'Frais de personnel'!$H225)</f>
        <v/>
      </c>
      <c r="I226" s="305" t="str">
        <f>IF('Frais de personnel'!$I225=0,"",'Frais de personnel'!$I225)</f>
        <v/>
      </c>
      <c r="J226" s="273"/>
      <c r="K226" s="121"/>
      <c r="L226" s="121"/>
      <c r="M226" s="186" t="str">
        <f t="shared" si="19"/>
        <v/>
      </c>
      <c r="N226" s="277" t="str">
        <f t="shared" si="20"/>
        <v/>
      </c>
      <c r="O226" s="280" t="str">
        <f t="shared" si="21"/>
        <v/>
      </c>
      <c r="P226" s="187" t="str">
        <f t="shared" si="22"/>
        <v/>
      </c>
      <c r="Q226" s="281" t="str">
        <f t="shared" si="23"/>
        <v/>
      </c>
      <c r="R226" s="284" t="str">
        <f t="shared" si="24"/>
        <v/>
      </c>
      <c r="S226" s="285"/>
    </row>
    <row r="227" spans="1:19" ht="20.100000000000001" customHeight="1" x14ac:dyDescent="0.25">
      <c r="A227" s="170">
        <v>221</v>
      </c>
      <c r="B227" s="295" t="str">
        <f>IF('Frais de personnel'!$B226="","",'Frais de personnel'!$B226)</f>
        <v/>
      </c>
      <c r="C227" s="295" t="str">
        <f>IF('Frais de personnel'!$C226="","",'Frais de personnel'!$C226)</f>
        <v/>
      </c>
      <c r="D227" s="296" t="str">
        <f>IF('Frais de personnel'!$D226="","",'Frais de personnel'!$D226)</f>
        <v/>
      </c>
      <c r="E227" s="166" t="str">
        <f>IF('Frais de personnel'!$E226="","",'Frais de personnel'!$E226)</f>
        <v/>
      </c>
      <c r="F227" s="185" t="str">
        <f>IF('Frais de personnel'!$F226="","",'Frais de personnel'!$F226)</f>
        <v/>
      </c>
      <c r="G227" s="274" t="str">
        <f>IF('Frais de personnel'!$G226="","",'Frais de personnel'!$G226)</f>
        <v/>
      </c>
      <c r="H227" s="274" t="str">
        <f>IF('Frais de personnel'!$H226="","",'Frais de personnel'!$H226)</f>
        <v/>
      </c>
      <c r="I227" s="305" t="str">
        <f>IF('Frais de personnel'!$I226=0,"",'Frais de personnel'!$I226)</f>
        <v/>
      </c>
      <c r="J227" s="273"/>
      <c r="K227" s="121"/>
      <c r="L227" s="121"/>
      <c r="M227" s="186" t="str">
        <f t="shared" si="19"/>
        <v/>
      </c>
      <c r="N227" s="277" t="str">
        <f t="shared" si="20"/>
        <v/>
      </c>
      <c r="O227" s="280" t="str">
        <f t="shared" si="21"/>
        <v/>
      </c>
      <c r="P227" s="187" t="str">
        <f t="shared" si="22"/>
        <v/>
      </c>
      <c r="Q227" s="281" t="str">
        <f t="shared" si="23"/>
        <v/>
      </c>
      <c r="R227" s="284" t="str">
        <f t="shared" si="24"/>
        <v/>
      </c>
      <c r="S227" s="285"/>
    </row>
    <row r="228" spans="1:19" ht="20.100000000000001" customHeight="1" x14ac:dyDescent="0.25">
      <c r="A228" s="170">
        <v>222</v>
      </c>
      <c r="B228" s="295" t="str">
        <f>IF('Frais de personnel'!$B227="","",'Frais de personnel'!$B227)</f>
        <v/>
      </c>
      <c r="C228" s="295" t="str">
        <f>IF('Frais de personnel'!$C227="","",'Frais de personnel'!$C227)</f>
        <v/>
      </c>
      <c r="D228" s="296" t="str">
        <f>IF('Frais de personnel'!$D227="","",'Frais de personnel'!$D227)</f>
        <v/>
      </c>
      <c r="E228" s="166" t="str">
        <f>IF('Frais de personnel'!$E227="","",'Frais de personnel'!$E227)</f>
        <v/>
      </c>
      <c r="F228" s="185" t="str">
        <f>IF('Frais de personnel'!$F227="","",'Frais de personnel'!$F227)</f>
        <v/>
      </c>
      <c r="G228" s="274" t="str">
        <f>IF('Frais de personnel'!$G227="","",'Frais de personnel'!$G227)</f>
        <v/>
      </c>
      <c r="H228" s="274" t="str">
        <f>IF('Frais de personnel'!$H227="","",'Frais de personnel'!$H227)</f>
        <v/>
      </c>
      <c r="I228" s="305" t="str">
        <f>IF('Frais de personnel'!$I227=0,"",'Frais de personnel'!$I227)</f>
        <v/>
      </c>
      <c r="J228" s="273"/>
      <c r="K228" s="121"/>
      <c r="L228" s="121"/>
      <c r="M228" s="186" t="str">
        <f t="shared" si="19"/>
        <v/>
      </c>
      <c r="N228" s="277" t="str">
        <f t="shared" si="20"/>
        <v/>
      </c>
      <c r="O228" s="280" t="str">
        <f t="shared" si="21"/>
        <v/>
      </c>
      <c r="P228" s="187" t="str">
        <f t="shared" si="22"/>
        <v/>
      </c>
      <c r="Q228" s="281" t="str">
        <f t="shared" si="23"/>
        <v/>
      </c>
      <c r="R228" s="284" t="str">
        <f t="shared" si="24"/>
        <v/>
      </c>
      <c r="S228" s="285"/>
    </row>
    <row r="229" spans="1:19" ht="20.100000000000001" customHeight="1" x14ac:dyDescent="0.25">
      <c r="A229" s="170">
        <v>223</v>
      </c>
      <c r="B229" s="295" t="str">
        <f>IF('Frais de personnel'!$B228="","",'Frais de personnel'!$B228)</f>
        <v/>
      </c>
      <c r="C229" s="295" t="str">
        <f>IF('Frais de personnel'!$C228="","",'Frais de personnel'!$C228)</f>
        <v/>
      </c>
      <c r="D229" s="296" t="str">
        <f>IF('Frais de personnel'!$D228="","",'Frais de personnel'!$D228)</f>
        <v/>
      </c>
      <c r="E229" s="166" t="str">
        <f>IF('Frais de personnel'!$E228="","",'Frais de personnel'!$E228)</f>
        <v/>
      </c>
      <c r="F229" s="185" t="str">
        <f>IF('Frais de personnel'!$F228="","",'Frais de personnel'!$F228)</f>
        <v/>
      </c>
      <c r="G229" s="274" t="str">
        <f>IF('Frais de personnel'!$G228="","",'Frais de personnel'!$G228)</f>
        <v/>
      </c>
      <c r="H229" s="274" t="str">
        <f>IF('Frais de personnel'!$H228="","",'Frais de personnel'!$H228)</f>
        <v/>
      </c>
      <c r="I229" s="305" t="str">
        <f>IF('Frais de personnel'!$I228=0,"",'Frais de personnel'!$I228)</f>
        <v/>
      </c>
      <c r="J229" s="273"/>
      <c r="K229" s="121"/>
      <c r="L229" s="121"/>
      <c r="M229" s="186" t="str">
        <f t="shared" si="19"/>
        <v/>
      </c>
      <c r="N229" s="277" t="str">
        <f t="shared" si="20"/>
        <v/>
      </c>
      <c r="O229" s="280" t="str">
        <f t="shared" si="21"/>
        <v/>
      </c>
      <c r="P229" s="187" t="str">
        <f t="shared" si="22"/>
        <v/>
      </c>
      <c r="Q229" s="281" t="str">
        <f t="shared" si="23"/>
        <v/>
      </c>
      <c r="R229" s="284" t="str">
        <f t="shared" si="24"/>
        <v/>
      </c>
      <c r="S229" s="285"/>
    </row>
    <row r="230" spans="1:19" ht="20.100000000000001" customHeight="1" x14ac:dyDescent="0.25">
      <c r="A230" s="170">
        <v>224</v>
      </c>
      <c r="B230" s="295" t="str">
        <f>IF('Frais de personnel'!$B229="","",'Frais de personnel'!$B229)</f>
        <v/>
      </c>
      <c r="C230" s="295" t="str">
        <f>IF('Frais de personnel'!$C229="","",'Frais de personnel'!$C229)</f>
        <v/>
      </c>
      <c r="D230" s="296" t="str">
        <f>IF('Frais de personnel'!$D229="","",'Frais de personnel'!$D229)</f>
        <v/>
      </c>
      <c r="E230" s="166" t="str">
        <f>IF('Frais de personnel'!$E229="","",'Frais de personnel'!$E229)</f>
        <v/>
      </c>
      <c r="F230" s="185" t="str">
        <f>IF('Frais de personnel'!$F229="","",'Frais de personnel'!$F229)</f>
        <v/>
      </c>
      <c r="G230" s="274" t="str">
        <f>IF('Frais de personnel'!$G229="","",'Frais de personnel'!$G229)</f>
        <v/>
      </c>
      <c r="H230" s="274" t="str">
        <f>IF('Frais de personnel'!$H229="","",'Frais de personnel'!$H229)</f>
        <v/>
      </c>
      <c r="I230" s="305" t="str">
        <f>IF('Frais de personnel'!$I229=0,"",'Frais de personnel'!$I229)</f>
        <v/>
      </c>
      <c r="J230" s="273"/>
      <c r="K230" s="121"/>
      <c r="L230" s="121"/>
      <c r="M230" s="186" t="str">
        <f t="shared" si="19"/>
        <v/>
      </c>
      <c r="N230" s="277" t="str">
        <f t="shared" si="20"/>
        <v/>
      </c>
      <c r="O230" s="280" t="str">
        <f t="shared" si="21"/>
        <v/>
      </c>
      <c r="P230" s="187" t="str">
        <f t="shared" si="22"/>
        <v/>
      </c>
      <c r="Q230" s="281" t="str">
        <f t="shared" si="23"/>
        <v/>
      </c>
      <c r="R230" s="284" t="str">
        <f t="shared" si="24"/>
        <v/>
      </c>
      <c r="S230" s="285"/>
    </row>
    <row r="231" spans="1:19" ht="20.100000000000001" customHeight="1" x14ac:dyDescent="0.25">
      <c r="A231" s="170">
        <v>225</v>
      </c>
      <c r="B231" s="295" t="str">
        <f>IF('Frais de personnel'!$B230="","",'Frais de personnel'!$B230)</f>
        <v/>
      </c>
      <c r="C231" s="295" t="str">
        <f>IF('Frais de personnel'!$C230="","",'Frais de personnel'!$C230)</f>
        <v/>
      </c>
      <c r="D231" s="296" t="str">
        <f>IF('Frais de personnel'!$D230="","",'Frais de personnel'!$D230)</f>
        <v/>
      </c>
      <c r="E231" s="166" t="str">
        <f>IF('Frais de personnel'!$E230="","",'Frais de personnel'!$E230)</f>
        <v/>
      </c>
      <c r="F231" s="185" t="str">
        <f>IF('Frais de personnel'!$F230="","",'Frais de personnel'!$F230)</f>
        <v/>
      </c>
      <c r="G231" s="274" t="str">
        <f>IF('Frais de personnel'!$G230="","",'Frais de personnel'!$G230)</f>
        <v/>
      </c>
      <c r="H231" s="274" t="str">
        <f>IF('Frais de personnel'!$H230="","",'Frais de personnel'!$H230)</f>
        <v/>
      </c>
      <c r="I231" s="305" t="str">
        <f>IF('Frais de personnel'!$I230=0,"",'Frais de personnel'!$I230)</f>
        <v/>
      </c>
      <c r="J231" s="273"/>
      <c r="K231" s="121"/>
      <c r="L231" s="121"/>
      <c r="M231" s="186" t="str">
        <f t="shared" si="19"/>
        <v/>
      </c>
      <c r="N231" s="277" t="str">
        <f t="shared" si="20"/>
        <v/>
      </c>
      <c r="O231" s="280" t="str">
        <f t="shared" si="21"/>
        <v/>
      </c>
      <c r="P231" s="187" t="str">
        <f t="shared" si="22"/>
        <v/>
      </c>
      <c r="Q231" s="281" t="str">
        <f t="shared" si="23"/>
        <v/>
      </c>
      <c r="R231" s="284" t="str">
        <f t="shared" si="24"/>
        <v/>
      </c>
      <c r="S231" s="285"/>
    </row>
    <row r="232" spans="1:19" ht="20.100000000000001" customHeight="1" x14ac:dyDescent="0.25">
      <c r="A232" s="170">
        <v>226</v>
      </c>
      <c r="B232" s="295" t="str">
        <f>IF('Frais de personnel'!$B231="","",'Frais de personnel'!$B231)</f>
        <v/>
      </c>
      <c r="C232" s="295" t="str">
        <f>IF('Frais de personnel'!$C231="","",'Frais de personnel'!$C231)</f>
        <v/>
      </c>
      <c r="D232" s="296" t="str">
        <f>IF('Frais de personnel'!$D231="","",'Frais de personnel'!$D231)</f>
        <v/>
      </c>
      <c r="E232" s="166" t="str">
        <f>IF('Frais de personnel'!$E231="","",'Frais de personnel'!$E231)</f>
        <v/>
      </c>
      <c r="F232" s="185" t="str">
        <f>IF('Frais de personnel'!$F231="","",'Frais de personnel'!$F231)</f>
        <v/>
      </c>
      <c r="G232" s="274" t="str">
        <f>IF('Frais de personnel'!$G231="","",'Frais de personnel'!$G231)</f>
        <v/>
      </c>
      <c r="H232" s="274" t="str">
        <f>IF('Frais de personnel'!$H231="","",'Frais de personnel'!$H231)</f>
        <v/>
      </c>
      <c r="I232" s="305" t="str">
        <f>IF('Frais de personnel'!$I231=0,"",'Frais de personnel'!$I231)</f>
        <v/>
      </c>
      <c r="J232" s="273"/>
      <c r="K232" s="121"/>
      <c r="L232" s="121"/>
      <c r="M232" s="186" t="str">
        <f t="shared" si="19"/>
        <v/>
      </c>
      <c r="N232" s="277" t="str">
        <f t="shared" si="20"/>
        <v/>
      </c>
      <c r="O232" s="280" t="str">
        <f t="shared" si="21"/>
        <v/>
      </c>
      <c r="P232" s="187" t="str">
        <f t="shared" si="22"/>
        <v/>
      </c>
      <c r="Q232" s="281" t="str">
        <f t="shared" si="23"/>
        <v/>
      </c>
      <c r="R232" s="284" t="str">
        <f t="shared" si="24"/>
        <v/>
      </c>
      <c r="S232" s="285"/>
    </row>
    <row r="233" spans="1:19" ht="20.100000000000001" customHeight="1" x14ac:dyDescent="0.25">
      <c r="A233" s="170">
        <v>227</v>
      </c>
      <c r="B233" s="295" t="str">
        <f>IF('Frais de personnel'!$B232="","",'Frais de personnel'!$B232)</f>
        <v/>
      </c>
      <c r="C233" s="295" t="str">
        <f>IF('Frais de personnel'!$C232="","",'Frais de personnel'!$C232)</f>
        <v/>
      </c>
      <c r="D233" s="296" t="str">
        <f>IF('Frais de personnel'!$D232="","",'Frais de personnel'!$D232)</f>
        <v/>
      </c>
      <c r="E233" s="166" t="str">
        <f>IF('Frais de personnel'!$E232="","",'Frais de personnel'!$E232)</f>
        <v/>
      </c>
      <c r="F233" s="185" t="str">
        <f>IF('Frais de personnel'!$F232="","",'Frais de personnel'!$F232)</f>
        <v/>
      </c>
      <c r="G233" s="274" t="str">
        <f>IF('Frais de personnel'!$G232="","",'Frais de personnel'!$G232)</f>
        <v/>
      </c>
      <c r="H233" s="274" t="str">
        <f>IF('Frais de personnel'!$H232="","",'Frais de personnel'!$H232)</f>
        <v/>
      </c>
      <c r="I233" s="305" t="str">
        <f>IF('Frais de personnel'!$I232=0,"",'Frais de personnel'!$I232)</f>
        <v/>
      </c>
      <c r="J233" s="273"/>
      <c r="K233" s="121"/>
      <c r="L233" s="121"/>
      <c r="M233" s="186" t="str">
        <f t="shared" si="19"/>
        <v/>
      </c>
      <c r="N233" s="277" t="str">
        <f t="shared" si="20"/>
        <v/>
      </c>
      <c r="O233" s="280" t="str">
        <f t="shared" si="21"/>
        <v/>
      </c>
      <c r="P233" s="187" t="str">
        <f t="shared" si="22"/>
        <v/>
      </c>
      <c r="Q233" s="281" t="str">
        <f t="shared" si="23"/>
        <v/>
      </c>
      <c r="R233" s="284" t="str">
        <f t="shared" si="24"/>
        <v/>
      </c>
      <c r="S233" s="285"/>
    </row>
    <row r="234" spans="1:19" ht="20.100000000000001" customHeight="1" x14ac:dyDescent="0.25">
      <c r="A234" s="170">
        <v>228</v>
      </c>
      <c r="B234" s="295" t="str">
        <f>IF('Frais de personnel'!$B233="","",'Frais de personnel'!$B233)</f>
        <v/>
      </c>
      <c r="C234" s="295" t="str">
        <f>IF('Frais de personnel'!$C233="","",'Frais de personnel'!$C233)</f>
        <v/>
      </c>
      <c r="D234" s="296" t="str">
        <f>IF('Frais de personnel'!$D233="","",'Frais de personnel'!$D233)</f>
        <v/>
      </c>
      <c r="E234" s="166" t="str">
        <f>IF('Frais de personnel'!$E233="","",'Frais de personnel'!$E233)</f>
        <v/>
      </c>
      <c r="F234" s="185" t="str">
        <f>IF('Frais de personnel'!$F233="","",'Frais de personnel'!$F233)</f>
        <v/>
      </c>
      <c r="G234" s="274" t="str">
        <f>IF('Frais de personnel'!$G233="","",'Frais de personnel'!$G233)</f>
        <v/>
      </c>
      <c r="H234" s="274" t="str">
        <f>IF('Frais de personnel'!$H233="","",'Frais de personnel'!$H233)</f>
        <v/>
      </c>
      <c r="I234" s="305" t="str">
        <f>IF('Frais de personnel'!$I233=0,"",'Frais de personnel'!$I233)</f>
        <v/>
      </c>
      <c r="J234" s="273"/>
      <c r="K234" s="121"/>
      <c r="L234" s="121"/>
      <c r="M234" s="186" t="str">
        <f t="shared" si="19"/>
        <v/>
      </c>
      <c r="N234" s="277" t="str">
        <f t="shared" si="20"/>
        <v/>
      </c>
      <c r="O234" s="280" t="str">
        <f t="shared" si="21"/>
        <v/>
      </c>
      <c r="P234" s="187" t="str">
        <f t="shared" si="22"/>
        <v/>
      </c>
      <c r="Q234" s="281" t="str">
        <f t="shared" si="23"/>
        <v/>
      </c>
      <c r="R234" s="284" t="str">
        <f t="shared" si="24"/>
        <v/>
      </c>
      <c r="S234" s="285"/>
    </row>
    <row r="235" spans="1:19" ht="20.100000000000001" customHeight="1" x14ac:dyDescent="0.25">
      <c r="A235" s="170">
        <v>229</v>
      </c>
      <c r="B235" s="295" t="str">
        <f>IF('Frais de personnel'!$B234="","",'Frais de personnel'!$B234)</f>
        <v/>
      </c>
      <c r="C235" s="295" t="str">
        <f>IF('Frais de personnel'!$C234="","",'Frais de personnel'!$C234)</f>
        <v/>
      </c>
      <c r="D235" s="296" t="str">
        <f>IF('Frais de personnel'!$D234="","",'Frais de personnel'!$D234)</f>
        <v/>
      </c>
      <c r="E235" s="166" t="str">
        <f>IF('Frais de personnel'!$E234="","",'Frais de personnel'!$E234)</f>
        <v/>
      </c>
      <c r="F235" s="185" t="str">
        <f>IF('Frais de personnel'!$F234="","",'Frais de personnel'!$F234)</f>
        <v/>
      </c>
      <c r="G235" s="274" t="str">
        <f>IF('Frais de personnel'!$G234="","",'Frais de personnel'!$G234)</f>
        <v/>
      </c>
      <c r="H235" s="274" t="str">
        <f>IF('Frais de personnel'!$H234="","",'Frais de personnel'!$H234)</f>
        <v/>
      </c>
      <c r="I235" s="305" t="str">
        <f>IF('Frais de personnel'!$I234=0,"",'Frais de personnel'!$I234)</f>
        <v/>
      </c>
      <c r="J235" s="273"/>
      <c r="K235" s="121"/>
      <c r="L235" s="121"/>
      <c r="M235" s="186" t="str">
        <f t="shared" si="19"/>
        <v/>
      </c>
      <c r="N235" s="277" t="str">
        <f t="shared" si="20"/>
        <v/>
      </c>
      <c r="O235" s="280" t="str">
        <f t="shared" si="21"/>
        <v/>
      </c>
      <c r="P235" s="187" t="str">
        <f t="shared" si="22"/>
        <v/>
      </c>
      <c r="Q235" s="281" t="str">
        <f t="shared" si="23"/>
        <v/>
      </c>
      <c r="R235" s="284" t="str">
        <f t="shared" si="24"/>
        <v/>
      </c>
      <c r="S235" s="285"/>
    </row>
    <row r="236" spans="1:19" ht="20.100000000000001" customHeight="1" x14ac:dyDescent="0.25">
      <c r="A236" s="170">
        <v>230</v>
      </c>
      <c r="B236" s="295" t="str">
        <f>IF('Frais de personnel'!$B235="","",'Frais de personnel'!$B235)</f>
        <v/>
      </c>
      <c r="C236" s="295" t="str">
        <f>IF('Frais de personnel'!$C235="","",'Frais de personnel'!$C235)</f>
        <v/>
      </c>
      <c r="D236" s="296" t="str">
        <f>IF('Frais de personnel'!$D235="","",'Frais de personnel'!$D235)</f>
        <v/>
      </c>
      <c r="E236" s="166" t="str">
        <f>IF('Frais de personnel'!$E235="","",'Frais de personnel'!$E235)</f>
        <v/>
      </c>
      <c r="F236" s="185" t="str">
        <f>IF('Frais de personnel'!$F235="","",'Frais de personnel'!$F235)</f>
        <v/>
      </c>
      <c r="G236" s="274" t="str">
        <f>IF('Frais de personnel'!$G235="","",'Frais de personnel'!$G235)</f>
        <v/>
      </c>
      <c r="H236" s="274" t="str">
        <f>IF('Frais de personnel'!$H235="","",'Frais de personnel'!$H235)</f>
        <v/>
      </c>
      <c r="I236" s="305" t="str">
        <f>IF('Frais de personnel'!$I235=0,"",'Frais de personnel'!$I235)</f>
        <v/>
      </c>
      <c r="J236" s="273"/>
      <c r="K236" s="121"/>
      <c r="L236" s="121"/>
      <c r="M236" s="186" t="str">
        <f t="shared" si="19"/>
        <v/>
      </c>
      <c r="N236" s="277" t="str">
        <f t="shared" si="20"/>
        <v/>
      </c>
      <c r="O236" s="280" t="str">
        <f t="shared" si="21"/>
        <v/>
      </c>
      <c r="P236" s="187" t="str">
        <f t="shared" si="22"/>
        <v/>
      </c>
      <c r="Q236" s="281" t="str">
        <f t="shared" si="23"/>
        <v/>
      </c>
      <c r="R236" s="284" t="str">
        <f t="shared" si="24"/>
        <v/>
      </c>
      <c r="S236" s="285"/>
    </row>
    <row r="237" spans="1:19" ht="20.100000000000001" customHeight="1" x14ac:dyDescent="0.25">
      <c r="A237" s="170">
        <v>231</v>
      </c>
      <c r="B237" s="295" t="str">
        <f>IF('Frais de personnel'!$B236="","",'Frais de personnel'!$B236)</f>
        <v/>
      </c>
      <c r="C237" s="295" t="str">
        <f>IF('Frais de personnel'!$C236="","",'Frais de personnel'!$C236)</f>
        <v/>
      </c>
      <c r="D237" s="296" t="str">
        <f>IF('Frais de personnel'!$D236="","",'Frais de personnel'!$D236)</f>
        <v/>
      </c>
      <c r="E237" s="166" t="str">
        <f>IF('Frais de personnel'!$E236="","",'Frais de personnel'!$E236)</f>
        <v/>
      </c>
      <c r="F237" s="185" t="str">
        <f>IF('Frais de personnel'!$F236="","",'Frais de personnel'!$F236)</f>
        <v/>
      </c>
      <c r="G237" s="274" t="str">
        <f>IF('Frais de personnel'!$G236="","",'Frais de personnel'!$G236)</f>
        <v/>
      </c>
      <c r="H237" s="274" t="str">
        <f>IF('Frais de personnel'!$H236="","",'Frais de personnel'!$H236)</f>
        <v/>
      </c>
      <c r="I237" s="305" t="str">
        <f>IF('Frais de personnel'!$I236=0,"",'Frais de personnel'!$I236)</f>
        <v/>
      </c>
      <c r="J237" s="273"/>
      <c r="K237" s="121"/>
      <c r="L237" s="121"/>
      <c r="M237" s="186" t="str">
        <f t="shared" si="19"/>
        <v/>
      </c>
      <c r="N237" s="277" t="str">
        <f t="shared" si="20"/>
        <v/>
      </c>
      <c r="O237" s="280" t="str">
        <f t="shared" si="21"/>
        <v/>
      </c>
      <c r="P237" s="187" t="str">
        <f t="shared" si="22"/>
        <v/>
      </c>
      <c r="Q237" s="281" t="str">
        <f t="shared" si="23"/>
        <v/>
      </c>
      <c r="R237" s="284" t="str">
        <f t="shared" si="24"/>
        <v/>
      </c>
      <c r="S237" s="285"/>
    </row>
    <row r="238" spans="1:19" ht="20.100000000000001" customHeight="1" x14ac:dyDescent="0.25">
      <c r="A238" s="170">
        <v>232</v>
      </c>
      <c r="B238" s="295" t="str">
        <f>IF('Frais de personnel'!$B237="","",'Frais de personnel'!$B237)</f>
        <v/>
      </c>
      <c r="C238" s="295" t="str">
        <f>IF('Frais de personnel'!$C237="","",'Frais de personnel'!$C237)</f>
        <v/>
      </c>
      <c r="D238" s="296" t="str">
        <f>IF('Frais de personnel'!$D237="","",'Frais de personnel'!$D237)</f>
        <v/>
      </c>
      <c r="E238" s="166" t="str">
        <f>IF('Frais de personnel'!$E237="","",'Frais de personnel'!$E237)</f>
        <v/>
      </c>
      <c r="F238" s="185" t="str">
        <f>IF('Frais de personnel'!$F237="","",'Frais de personnel'!$F237)</f>
        <v/>
      </c>
      <c r="G238" s="274" t="str">
        <f>IF('Frais de personnel'!$G237="","",'Frais de personnel'!$G237)</f>
        <v/>
      </c>
      <c r="H238" s="274" t="str">
        <f>IF('Frais de personnel'!$H237="","",'Frais de personnel'!$H237)</f>
        <v/>
      </c>
      <c r="I238" s="305" t="str">
        <f>IF('Frais de personnel'!$I237=0,"",'Frais de personnel'!$I237)</f>
        <v/>
      </c>
      <c r="J238" s="273"/>
      <c r="K238" s="121"/>
      <c r="L238" s="121"/>
      <c r="M238" s="186" t="str">
        <f t="shared" si="19"/>
        <v/>
      </c>
      <c r="N238" s="277" t="str">
        <f t="shared" si="20"/>
        <v/>
      </c>
      <c r="O238" s="280" t="str">
        <f t="shared" si="21"/>
        <v/>
      </c>
      <c r="P238" s="187" t="str">
        <f t="shared" si="22"/>
        <v/>
      </c>
      <c r="Q238" s="281" t="str">
        <f t="shared" si="23"/>
        <v/>
      </c>
      <c r="R238" s="284" t="str">
        <f t="shared" si="24"/>
        <v/>
      </c>
      <c r="S238" s="285"/>
    </row>
    <row r="239" spans="1:19" ht="20.100000000000001" customHeight="1" x14ac:dyDescent="0.25">
      <c r="A239" s="170">
        <v>233</v>
      </c>
      <c r="B239" s="295" t="str">
        <f>IF('Frais de personnel'!$B238="","",'Frais de personnel'!$B238)</f>
        <v/>
      </c>
      <c r="C239" s="295" t="str">
        <f>IF('Frais de personnel'!$C238="","",'Frais de personnel'!$C238)</f>
        <v/>
      </c>
      <c r="D239" s="296" t="str">
        <f>IF('Frais de personnel'!$D238="","",'Frais de personnel'!$D238)</f>
        <v/>
      </c>
      <c r="E239" s="166" t="str">
        <f>IF('Frais de personnel'!$E238="","",'Frais de personnel'!$E238)</f>
        <v/>
      </c>
      <c r="F239" s="185" t="str">
        <f>IF('Frais de personnel'!$F238="","",'Frais de personnel'!$F238)</f>
        <v/>
      </c>
      <c r="G239" s="274" t="str">
        <f>IF('Frais de personnel'!$G238="","",'Frais de personnel'!$G238)</f>
        <v/>
      </c>
      <c r="H239" s="274" t="str">
        <f>IF('Frais de personnel'!$H238="","",'Frais de personnel'!$H238)</f>
        <v/>
      </c>
      <c r="I239" s="305" t="str">
        <f>IF('Frais de personnel'!$I238=0,"",'Frais de personnel'!$I238)</f>
        <v/>
      </c>
      <c r="J239" s="273"/>
      <c r="K239" s="121"/>
      <c r="L239" s="121"/>
      <c r="M239" s="186" t="str">
        <f t="shared" si="19"/>
        <v/>
      </c>
      <c r="N239" s="277" t="str">
        <f t="shared" si="20"/>
        <v/>
      </c>
      <c r="O239" s="280" t="str">
        <f t="shared" si="21"/>
        <v/>
      </c>
      <c r="P239" s="187" t="str">
        <f t="shared" si="22"/>
        <v/>
      </c>
      <c r="Q239" s="281" t="str">
        <f t="shared" si="23"/>
        <v/>
      </c>
      <c r="R239" s="284" t="str">
        <f t="shared" si="24"/>
        <v/>
      </c>
      <c r="S239" s="285"/>
    </row>
    <row r="240" spans="1:19" ht="20.100000000000001" customHeight="1" x14ac:dyDescent="0.25">
      <c r="A240" s="170">
        <v>234</v>
      </c>
      <c r="B240" s="295" t="str">
        <f>IF('Frais de personnel'!$B239="","",'Frais de personnel'!$B239)</f>
        <v/>
      </c>
      <c r="C240" s="295" t="str">
        <f>IF('Frais de personnel'!$C239="","",'Frais de personnel'!$C239)</f>
        <v/>
      </c>
      <c r="D240" s="296" t="str">
        <f>IF('Frais de personnel'!$D239="","",'Frais de personnel'!$D239)</f>
        <v/>
      </c>
      <c r="E240" s="166" t="str">
        <f>IF('Frais de personnel'!$E239="","",'Frais de personnel'!$E239)</f>
        <v/>
      </c>
      <c r="F240" s="185" t="str">
        <f>IF('Frais de personnel'!$F239="","",'Frais de personnel'!$F239)</f>
        <v/>
      </c>
      <c r="G240" s="274" t="str">
        <f>IF('Frais de personnel'!$G239="","",'Frais de personnel'!$G239)</f>
        <v/>
      </c>
      <c r="H240" s="274" t="str">
        <f>IF('Frais de personnel'!$H239="","",'Frais de personnel'!$H239)</f>
        <v/>
      </c>
      <c r="I240" s="305" t="str">
        <f>IF('Frais de personnel'!$I239=0,"",'Frais de personnel'!$I239)</f>
        <v/>
      </c>
      <c r="J240" s="273"/>
      <c r="K240" s="121"/>
      <c r="L240" s="121"/>
      <c r="M240" s="186" t="str">
        <f t="shared" si="19"/>
        <v/>
      </c>
      <c r="N240" s="277" t="str">
        <f t="shared" si="20"/>
        <v/>
      </c>
      <c r="O240" s="280" t="str">
        <f t="shared" si="21"/>
        <v/>
      </c>
      <c r="P240" s="187" t="str">
        <f t="shared" si="22"/>
        <v/>
      </c>
      <c r="Q240" s="281" t="str">
        <f t="shared" si="23"/>
        <v/>
      </c>
      <c r="R240" s="284" t="str">
        <f t="shared" si="24"/>
        <v/>
      </c>
      <c r="S240" s="285"/>
    </row>
    <row r="241" spans="1:19" ht="20.100000000000001" customHeight="1" x14ac:dyDescent="0.25">
      <c r="A241" s="170">
        <v>235</v>
      </c>
      <c r="B241" s="295" t="str">
        <f>IF('Frais de personnel'!$B240="","",'Frais de personnel'!$B240)</f>
        <v/>
      </c>
      <c r="C241" s="295" t="str">
        <f>IF('Frais de personnel'!$C240="","",'Frais de personnel'!$C240)</f>
        <v/>
      </c>
      <c r="D241" s="296" t="str">
        <f>IF('Frais de personnel'!$D240="","",'Frais de personnel'!$D240)</f>
        <v/>
      </c>
      <c r="E241" s="166" t="str">
        <f>IF('Frais de personnel'!$E240="","",'Frais de personnel'!$E240)</f>
        <v/>
      </c>
      <c r="F241" s="185" t="str">
        <f>IF('Frais de personnel'!$F240="","",'Frais de personnel'!$F240)</f>
        <v/>
      </c>
      <c r="G241" s="274" t="str">
        <f>IF('Frais de personnel'!$G240="","",'Frais de personnel'!$G240)</f>
        <v/>
      </c>
      <c r="H241" s="274" t="str">
        <f>IF('Frais de personnel'!$H240="","",'Frais de personnel'!$H240)</f>
        <v/>
      </c>
      <c r="I241" s="305" t="str">
        <f>IF('Frais de personnel'!$I240=0,"",'Frais de personnel'!$I240)</f>
        <v/>
      </c>
      <c r="J241" s="273"/>
      <c r="K241" s="121"/>
      <c r="L241" s="121"/>
      <c r="M241" s="186" t="str">
        <f t="shared" si="19"/>
        <v/>
      </c>
      <c r="N241" s="277" t="str">
        <f t="shared" si="20"/>
        <v/>
      </c>
      <c r="O241" s="280" t="str">
        <f t="shared" si="21"/>
        <v/>
      </c>
      <c r="P241" s="187" t="str">
        <f t="shared" si="22"/>
        <v/>
      </c>
      <c r="Q241" s="281" t="str">
        <f t="shared" si="23"/>
        <v/>
      </c>
      <c r="R241" s="284" t="str">
        <f t="shared" si="24"/>
        <v/>
      </c>
      <c r="S241" s="285"/>
    </row>
    <row r="242" spans="1:19" ht="20.100000000000001" customHeight="1" x14ac:dyDescent="0.25">
      <c r="A242" s="170">
        <v>236</v>
      </c>
      <c r="B242" s="295" t="str">
        <f>IF('Frais de personnel'!$B241="","",'Frais de personnel'!$B241)</f>
        <v/>
      </c>
      <c r="C242" s="295" t="str">
        <f>IF('Frais de personnel'!$C241="","",'Frais de personnel'!$C241)</f>
        <v/>
      </c>
      <c r="D242" s="296" t="str">
        <f>IF('Frais de personnel'!$D241="","",'Frais de personnel'!$D241)</f>
        <v/>
      </c>
      <c r="E242" s="166" t="str">
        <f>IF('Frais de personnel'!$E241="","",'Frais de personnel'!$E241)</f>
        <v/>
      </c>
      <c r="F242" s="185" t="str">
        <f>IF('Frais de personnel'!$F241="","",'Frais de personnel'!$F241)</f>
        <v/>
      </c>
      <c r="G242" s="274" t="str">
        <f>IF('Frais de personnel'!$G241="","",'Frais de personnel'!$G241)</f>
        <v/>
      </c>
      <c r="H242" s="274" t="str">
        <f>IF('Frais de personnel'!$H241="","",'Frais de personnel'!$H241)</f>
        <v/>
      </c>
      <c r="I242" s="305" t="str">
        <f>IF('Frais de personnel'!$I241=0,"",'Frais de personnel'!$I241)</f>
        <v/>
      </c>
      <c r="J242" s="273"/>
      <c r="K242" s="121"/>
      <c r="L242" s="121"/>
      <c r="M242" s="186" t="str">
        <f t="shared" si="19"/>
        <v/>
      </c>
      <c r="N242" s="277" t="str">
        <f t="shared" si="20"/>
        <v/>
      </c>
      <c r="O242" s="280" t="str">
        <f t="shared" si="21"/>
        <v/>
      </c>
      <c r="P242" s="187" t="str">
        <f t="shared" si="22"/>
        <v/>
      </c>
      <c r="Q242" s="281" t="str">
        <f t="shared" si="23"/>
        <v/>
      </c>
      <c r="R242" s="284" t="str">
        <f t="shared" si="24"/>
        <v/>
      </c>
      <c r="S242" s="285"/>
    </row>
    <row r="243" spans="1:19" ht="20.100000000000001" customHeight="1" x14ac:dyDescent="0.25">
      <c r="A243" s="170">
        <v>237</v>
      </c>
      <c r="B243" s="295" t="str">
        <f>IF('Frais de personnel'!$B242="","",'Frais de personnel'!$B242)</f>
        <v/>
      </c>
      <c r="C243" s="295" t="str">
        <f>IF('Frais de personnel'!$C242="","",'Frais de personnel'!$C242)</f>
        <v/>
      </c>
      <c r="D243" s="296" t="str">
        <f>IF('Frais de personnel'!$D242="","",'Frais de personnel'!$D242)</f>
        <v/>
      </c>
      <c r="E243" s="166" t="str">
        <f>IF('Frais de personnel'!$E242="","",'Frais de personnel'!$E242)</f>
        <v/>
      </c>
      <c r="F243" s="185" t="str">
        <f>IF('Frais de personnel'!$F242="","",'Frais de personnel'!$F242)</f>
        <v/>
      </c>
      <c r="G243" s="274" t="str">
        <f>IF('Frais de personnel'!$G242="","",'Frais de personnel'!$G242)</f>
        <v/>
      </c>
      <c r="H243" s="274" t="str">
        <f>IF('Frais de personnel'!$H242="","",'Frais de personnel'!$H242)</f>
        <v/>
      </c>
      <c r="I243" s="305" t="str">
        <f>IF('Frais de personnel'!$I242=0,"",'Frais de personnel'!$I242)</f>
        <v/>
      </c>
      <c r="J243" s="273"/>
      <c r="K243" s="121"/>
      <c r="L243" s="121"/>
      <c r="M243" s="186" t="str">
        <f t="shared" si="19"/>
        <v/>
      </c>
      <c r="N243" s="277" t="str">
        <f t="shared" si="20"/>
        <v/>
      </c>
      <c r="O243" s="280" t="str">
        <f t="shared" si="21"/>
        <v/>
      </c>
      <c r="P243" s="187" t="str">
        <f t="shared" si="22"/>
        <v/>
      </c>
      <c r="Q243" s="281" t="str">
        <f t="shared" si="23"/>
        <v/>
      </c>
      <c r="R243" s="284" t="str">
        <f t="shared" si="24"/>
        <v/>
      </c>
      <c r="S243" s="285"/>
    </row>
    <row r="244" spans="1:19" ht="20.100000000000001" customHeight="1" x14ac:dyDescent="0.25">
      <c r="A244" s="170">
        <v>238</v>
      </c>
      <c r="B244" s="295" t="str">
        <f>IF('Frais de personnel'!$B243="","",'Frais de personnel'!$B243)</f>
        <v/>
      </c>
      <c r="C244" s="295" t="str">
        <f>IF('Frais de personnel'!$C243="","",'Frais de personnel'!$C243)</f>
        <v/>
      </c>
      <c r="D244" s="296" t="str">
        <f>IF('Frais de personnel'!$D243="","",'Frais de personnel'!$D243)</f>
        <v/>
      </c>
      <c r="E244" s="166" t="str">
        <f>IF('Frais de personnel'!$E243="","",'Frais de personnel'!$E243)</f>
        <v/>
      </c>
      <c r="F244" s="185" t="str">
        <f>IF('Frais de personnel'!$F243="","",'Frais de personnel'!$F243)</f>
        <v/>
      </c>
      <c r="G244" s="274" t="str">
        <f>IF('Frais de personnel'!$G243="","",'Frais de personnel'!$G243)</f>
        <v/>
      </c>
      <c r="H244" s="274" t="str">
        <f>IF('Frais de personnel'!$H243="","",'Frais de personnel'!$H243)</f>
        <v/>
      </c>
      <c r="I244" s="305" t="str">
        <f>IF('Frais de personnel'!$I243=0,"",'Frais de personnel'!$I243)</f>
        <v/>
      </c>
      <c r="J244" s="273"/>
      <c r="K244" s="121"/>
      <c r="L244" s="121"/>
      <c r="M244" s="186" t="str">
        <f t="shared" si="19"/>
        <v/>
      </c>
      <c r="N244" s="277" t="str">
        <f t="shared" si="20"/>
        <v/>
      </c>
      <c r="O244" s="280" t="str">
        <f t="shared" si="21"/>
        <v/>
      </c>
      <c r="P244" s="187" t="str">
        <f t="shared" si="22"/>
        <v/>
      </c>
      <c r="Q244" s="281" t="str">
        <f t="shared" si="23"/>
        <v/>
      </c>
      <c r="R244" s="284" t="str">
        <f t="shared" si="24"/>
        <v/>
      </c>
      <c r="S244" s="285"/>
    </row>
    <row r="245" spans="1:19" ht="20.100000000000001" customHeight="1" x14ac:dyDescent="0.25">
      <c r="A245" s="170">
        <v>239</v>
      </c>
      <c r="B245" s="295" t="str">
        <f>IF('Frais de personnel'!$B244="","",'Frais de personnel'!$B244)</f>
        <v/>
      </c>
      <c r="C245" s="295" t="str">
        <f>IF('Frais de personnel'!$C244="","",'Frais de personnel'!$C244)</f>
        <v/>
      </c>
      <c r="D245" s="296" t="str">
        <f>IF('Frais de personnel'!$D244="","",'Frais de personnel'!$D244)</f>
        <v/>
      </c>
      <c r="E245" s="166" t="str">
        <f>IF('Frais de personnel'!$E244="","",'Frais de personnel'!$E244)</f>
        <v/>
      </c>
      <c r="F245" s="185" t="str">
        <f>IF('Frais de personnel'!$F244="","",'Frais de personnel'!$F244)</f>
        <v/>
      </c>
      <c r="G245" s="274" t="str">
        <f>IF('Frais de personnel'!$G244="","",'Frais de personnel'!$G244)</f>
        <v/>
      </c>
      <c r="H245" s="274" t="str">
        <f>IF('Frais de personnel'!$H244="","",'Frais de personnel'!$H244)</f>
        <v/>
      </c>
      <c r="I245" s="305" t="str">
        <f>IF('Frais de personnel'!$I244=0,"",'Frais de personnel'!$I244)</f>
        <v/>
      </c>
      <c r="J245" s="273"/>
      <c r="K245" s="121"/>
      <c r="L245" s="121"/>
      <c r="M245" s="186" t="str">
        <f t="shared" si="19"/>
        <v/>
      </c>
      <c r="N245" s="277" t="str">
        <f t="shared" si="20"/>
        <v/>
      </c>
      <c r="O245" s="280" t="str">
        <f t="shared" si="21"/>
        <v/>
      </c>
      <c r="P245" s="187" t="str">
        <f t="shared" si="22"/>
        <v/>
      </c>
      <c r="Q245" s="281" t="str">
        <f t="shared" si="23"/>
        <v/>
      </c>
      <c r="R245" s="284" t="str">
        <f t="shared" si="24"/>
        <v/>
      </c>
      <c r="S245" s="285"/>
    </row>
    <row r="246" spans="1:19" ht="20.100000000000001" customHeight="1" x14ac:dyDescent="0.25">
      <c r="A246" s="170">
        <v>240</v>
      </c>
      <c r="B246" s="295" t="str">
        <f>IF('Frais de personnel'!$B245="","",'Frais de personnel'!$B245)</f>
        <v/>
      </c>
      <c r="C246" s="295" t="str">
        <f>IF('Frais de personnel'!$C245="","",'Frais de personnel'!$C245)</f>
        <v/>
      </c>
      <c r="D246" s="296" t="str">
        <f>IF('Frais de personnel'!$D245="","",'Frais de personnel'!$D245)</f>
        <v/>
      </c>
      <c r="E246" s="166" t="str">
        <f>IF('Frais de personnel'!$E245="","",'Frais de personnel'!$E245)</f>
        <v/>
      </c>
      <c r="F246" s="185" t="str">
        <f>IF('Frais de personnel'!$F245="","",'Frais de personnel'!$F245)</f>
        <v/>
      </c>
      <c r="G246" s="274" t="str">
        <f>IF('Frais de personnel'!$G245="","",'Frais de personnel'!$G245)</f>
        <v/>
      </c>
      <c r="H246" s="274" t="str">
        <f>IF('Frais de personnel'!$H245="","",'Frais de personnel'!$H245)</f>
        <v/>
      </c>
      <c r="I246" s="305" t="str">
        <f>IF('Frais de personnel'!$I245=0,"",'Frais de personnel'!$I245)</f>
        <v/>
      </c>
      <c r="J246" s="273"/>
      <c r="K246" s="121"/>
      <c r="L246" s="121"/>
      <c r="M246" s="186" t="str">
        <f t="shared" si="19"/>
        <v/>
      </c>
      <c r="N246" s="277" t="str">
        <f t="shared" si="20"/>
        <v/>
      </c>
      <c r="O246" s="280" t="str">
        <f t="shared" si="21"/>
        <v/>
      </c>
      <c r="P246" s="187" t="str">
        <f t="shared" si="22"/>
        <v/>
      </c>
      <c r="Q246" s="281" t="str">
        <f t="shared" si="23"/>
        <v/>
      </c>
      <c r="R246" s="284" t="str">
        <f t="shared" si="24"/>
        <v/>
      </c>
      <c r="S246" s="285"/>
    </row>
    <row r="247" spans="1:19" ht="20.100000000000001" customHeight="1" x14ac:dyDescent="0.25">
      <c r="A247" s="170">
        <v>241</v>
      </c>
      <c r="B247" s="295" t="str">
        <f>IF('Frais de personnel'!$B246="","",'Frais de personnel'!$B246)</f>
        <v/>
      </c>
      <c r="C247" s="295" t="str">
        <f>IF('Frais de personnel'!$C246="","",'Frais de personnel'!$C246)</f>
        <v/>
      </c>
      <c r="D247" s="296" t="str">
        <f>IF('Frais de personnel'!$D246="","",'Frais de personnel'!$D246)</f>
        <v/>
      </c>
      <c r="E247" s="166" t="str">
        <f>IF('Frais de personnel'!$E246="","",'Frais de personnel'!$E246)</f>
        <v/>
      </c>
      <c r="F247" s="185" t="str">
        <f>IF('Frais de personnel'!$F246="","",'Frais de personnel'!$F246)</f>
        <v/>
      </c>
      <c r="G247" s="274" t="str">
        <f>IF('Frais de personnel'!$G246="","",'Frais de personnel'!$G246)</f>
        <v/>
      </c>
      <c r="H247" s="274" t="str">
        <f>IF('Frais de personnel'!$H246="","",'Frais de personnel'!$H246)</f>
        <v/>
      </c>
      <c r="I247" s="305" t="str">
        <f>IF('Frais de personnel'!$I246=0,"",'Frais de personnel'!$I246)</f>
        <v/>
      </c>
      <c r="J247" s="273"/>
      <c r="K247" s="121"/>
      <c r="L247" s="121"/>
      <c r="M247" s="186" t="str">
        <f t="shared" si="19"/>
        <v/>
      </c>
      <c r="N247" s="277" t="str">
        <f t="shared" si="20"/>
        <v/>
      </c>
      <c r="O247" s="280" t="str">
        <f t="shared" si="21"/>
        <v/>
      </c>
      <c r="P247" s="187" t="str">
        <f t="shared" si="22"/>
        <v/>
      </c>
      <c r="Q247" s="281" t="str">
        <f t="shared" si="23"/>
        <v/>
      </c>
      <c r="R247" s="284" t="str">
        <f t="shared" si="24"/>
        <v/>
      </c>
      <c r="S247" s="285"/>
    </row>
    <row r="248" spans="1:19" ht="20.100000000000001" customHeight="1" x14ac:dyDescent="0.25">
      <c r="A248" s="170">
        <v>242</v>
      </c>
      <c r="B248" s="295" t="str">
        <f>IF('Frais de personnel'!$B247="","",'Frais de personnel'!$B247)</f>
        <v/>
      </c>
      <c r="C248" s="295" t="str">
        <f>IF('Frais de personnel'!$C247="","",'Frais de personnel'!$C247)</f>
        <v/>
      </c>
      <c r="D248" s="296" t="str">
        <f>IF('Frais de personnel'!$D247="","",'Frais de personnel'!$D247)</f>
        <v/>
      </c>
      <c r="E248" s="166" t="str">
        <f>IF('Frais de personnel'!$E247="","",'Frais de personnel'!$E247)</f>
        <v/>
      </c>
      <c r="F248" s="185" t="str">
        <f>IF('Frais de personnel'!$F247="","",'Frais de personnel'!$F247)</f>
        <v/>
      </c>
      <c r="G248" s="274" t="str">
        <f>IF('Frais de personnel'!$G247="","",'Frais de personnel'!$G247)</f>
        <v/>
      </c>
      <c r="H248" s="274" t="str">
        <f>IF('Frais de personnel'!$H247="","",'Frais de personnel'!$H247)</f>
        <v/>
      </c>
      <c r="I248" s="305" t="str">
        <f>IF('Frais de personnel'!$I247=0,"",'Frais de personnel'!$I247)</f>
        <v/>
      </c>
      <c r="J248" s="273"/>
      <c r="K248" s="121"/>
      <c r="L248" s="121"/>
      <c r="M248" s="186" t="str">
        <f t="shared" si="19"/>
        <v/>
      </c>
      <c r="N248" s="277" t="str">
        <f t="shared" si="20"/>
        <v/>
      </c>
      <c r="O248" s="280" t="str">
        <f t="shared" si="21"/>
        <v/>
      </c>
      <c r="P248" s="187" t="str">
        <f t="shared" si="22"/>
        <v/>
      </c>
      <c r="Q248" s="281" t="str">
        <f t="shared" si="23"/>
        <v/>
      </c>
      <c r="R248" s="284" t="str">
        <f t="shared" si="24"/>
        <v/>
      </c>
      <c r="S248" s="285"/>
    </row>
    <row r="249" spans="1:19" ht="20.100000000000001" customHeight="1" x14ac:dyDescent="0.25">
      <c r="A249" s="170">
        <v>243</v>
      </c>
      <c r="B249" s="295" t="str">
        <f>IF('Frais de personnel'!$B248="","",'Frais de personnel'!$B248)</f>
        <v/>
      </c>
      <c r="C249" s="295" t="str">
        <f>IF('Frais de personnel'!$C248="","",'Frais de personnel'!$C248)</f>
        <v/>
      </c>
      <c r="D249" s="296" t="str">
        <f>IF('Frais de personnel'!$D248="","",'Frais de personnel'!$D248)</f>
        <v/>
      </c>
      <c r="E249" s="166" t="str">
        <f>IF('Frais de personnel'!$E248="","",'Frais de personnel'!$E248)</f>
        <v/>
      </c>
      <c r="F249" s="185" t="str">
        <f>IF('Frais de personnel'!$F248="","",'Frais de personnel'!$F248)</f>
        <v/>
      </c>
      <c r="G249" s="274" t="str">
        <f>IF('Frais de personnel'!$G248="","",'Frais de personnel'!$G248)</f>
        <v/>
      </c>
      <c r="H249" s="274" t="str">
        <f>IF('Frais de personnel'!$H248="","",'Frais de personnel'!$H248)</f>
        <v/>
      </c>
      <c r="I249" s="305" t="str">
        <f>IF('Frais de personnel'!$I248=0,"",'Frais de personnel'!$I248)</f>
        <v/>
      </c>
      <c r="J249" s="273"/>
      <c r="K249" s="121"/>
      <c r="L249" s="121"/>
      <c r="M249" s="186" t="str">
        <f t="shared" si="19"/>
        <v/>
      </c>
      <c r="N249" s="277" t="str">
        <f t="shared" si="20"/>
        <v/>
      </c>
      <c r="O249" s="280" t="str">
        <f t="shared" si="21"/>
        <v/>
      </c>
      <c r="P249" s="187" t="str">
        <f t="shared" si="22"/>
        <v/>
      </c>
      <c r="Q249" s="281" t="str">
        <f t="shared" si="23"/>
        <v/>
      </c>
      <c r="R249" s="284" t="str">
        <f t="shared" si="24"/>
        <v/>
      </c>
      <c r="S249" s="285"/>
    </row>
    <row r="250" spans="1:19" ht="20.100000000000001" customHeight="1" x14ac:dyDescent="0.25">
      <c r="A250" s="170">
        <v>244</v>
      </c>
      <c r="B250" s="295" t="str">
        <f>IF('Frais de personnel'!$B249="","",'Frais de personnel'!$B249)</f>
        <v/>
      </c>
      <c r="C250" s="295" t="str">
        <f>IF('Frais de personnel'!$C249="","",'Frais de personnel'!$C249)</f>
        <v/>
      </c>
      <c r="D250" s="296" t="str">
        <f>IF('Frais de personnel'!$D249="","",'Frais de personnel'!$D249)</f>
        <v/>
      </c>
      <c r="E250" s="166" t="str">
        <f>IF('Frais de personnel'!$E249="","",'Frais de personnel'!$E249)</f>
        <v/>
      </c>
      <c r="F250" s="185" t="str">
        <f>IF('Frais de personnel'!$F249="","",'Frais de personnel'!$F249)</f>
        <v/>
      </c>
      <c r="G250" s="274" t="str">
        <f>IF('Frais de personnel'!$G249="","",'Frais de personnel'!$G249)</f>
        <v/>
      </c>
      <c r="H250" s="274" t="str">
        <f>IF('Frais de personnel'!$H249="","",'Frais de personnel'!$H249)</f>
        <v/>
      </c>
      <c r="I250" s="305" t="str">
        <f>IF('Frais de personnel'!$I249=0,"",'Frais de personnel'!$I249)</f>
        <v/>
      </c>
      <c r="J250" s="273"/>
      <c r="K250" s="121"/>
      <c r="L250" s="121"/>
      <c r="M250" s="186" t="str">
        <f t="shared" si="19"/>
        <v/>
      </c>
      <c r="N250" s="277" t="str">
        <f t="shared" si="20"/>
        <v/>
      </c>
      <c r="O250" s="280" t="str">
        <f t="shared" si="21"/>
        <v/>
      </c>
      <c r="P250" s="187" t="str">
        <f t="shared" si="22"/>
        <v/>
      </c>
      <c r="Q250" s="281" t="str">
        <f t="shared" si="23"/>
        <v/>
      </c>
      <c r="R250" s="284" t="str">
        <f t="shared" si="24"/>
        <v/>
      </c>
      <c r="S250" s="285"/>
    </row>
    <row r="251" spans="1:19" ht="20.100000000000001" customHeight="1" x14ac:dyDescent="0.25">
      <c r="A251" s="170">
        <v>245</v>
      </c>
      <c r="B251" s="295" t="str">
        <f>IF('Frais de personnel'!$B250="","",'Frais de personnel'!$B250)</f>
        <v/>
      </c>
      <c r="C251" s="295" t="str">
        <f>IF('Frais de personnel'!$C250="","",'Frais de personnel'!$C250)</f>
        <v/>
      </c>
      <c r="D251" s="296" t="str">
        <f>IF('Frais de personnel'!$D250="","",'Frais de personnel'!$D250)</f>
        <v/>
      </c>
      <c r="E251" s="166" t="str">
        <f>IF('Frais de personnel'!$E250="","",'Frais de personnel'!$E250)</f>
        <v/>
      </c>
      <c r="F251" s="185" t="str">
        <f>IF('Frais de personnel'!$F250="","",'Frais de personnel'!$F250)</f>
        <v/>
      </c>
      <c r="G251" s="274" t="str">
        <f>IF('Frais de personnel'!$G250="","",'Frais de personnel'!$G250)</f>
        <v/>
      </c>
      <c r="H251" s="274" t="str">
        <f>IF('Frais de personnel'!$H250="","",'Frais de personnel'!$H250)</f>
        <v/>
      </c>
      <c r="I251" s="305" t="str">
        <f>IF('Frais de personnel'!$I250=0,"",'Frais de personnel'!$I250)</f>
        <v/>
      </c>
      <c r="J251" s="273"/>
      <c r="K251" s="121"/>
      <c r="L251" s="121"/>
      <c r="M251" s="186" t="str">
        <f t="shared" si="19"/>
        <v/>
      </c>
      <c r="N251" s="277" t="str">
        <f t="shared" si="20"/>
        <v/>
      </c>
      <c r="O251" s="280" t="str">
        <f t="shared" si="21"/>
        <v/>
      </c>
      <c r="P251" s="187" t="str">
        <f t="shared" si="22"/>
        <v/>
      </c>
      <c r="Q251" s="281" t="str">
        <f t="shared" si="23"/>
        <v/>
      </c>
      <c r="R251" s="284" t="str">
        <f t="shared" si="24"/>
        <v/>
      </c>
      <c r="S251" s="285"/>
    </row>
    <row r="252" spans="1:19" ht="20.100000000000001" customHeight="1" x14ac:dyDescent="0.25">
      <c r="A252" s="170">
        <v>246</v>
      </c>
      <c r="B252" s="295" t="str">
        <f>IF('Frais de personnel'!$B251="","",'Frais de personnel'!$B251)</f>
        <v/>
      </c>
      <c r="C252" s="295" t="str">
        <f>IF('Frais de personnel'!$C251="","",'Frais de personnel'!$C251)</f>
        <v/>
      </c>
      <c r="D252" s="296" t="str">
        <f>IF('Frais de personnel'!$D251="","",'Frais de personnel'!$D251)</f>
        <v/>
      </c>
      <c r="E252" s="166" t="str">
        <f>IF('Frais de personnel'!$E251="","",'Frais de personnel'!$E251)</f>
        <v/>
      </c>
      <c r="F252" s="185" t="str">
        <f>IF('Frais de personnel'!$F251="","",'Frais de personnel'!$F251)</f>
        <v/>
      </c>
      <c r="G252" s="274" t="str">
        <f>IF('Frais de personnel'!$G251="","",'Frais de personnel'!$G251)</f>
        <v/>
      </c>
      <c r="H252" s="274" t="str">
        <f>IF('Frais de personnel'!$H251="","",'Frais de personnel'!$H251)</f>
        <v/>
      </c>
      <c r="I252" s="305" t="str">
        <f>IF('Frais de personnel'!$I251=0,"",'Frais de personnel'!$I251)</f>
        <v/>
      </c>
      <c r="J252" s="273"/>
      <c r="K252" s="121"/>
      <c r="L252" s="121"/>
      <c r="M252" s="186" t="str">
        <f t="shared" si="19"/>
        <v/>
      </c>
      <c r="N252" s="277" t="str">
        <f t="shared" si="20"/>
        <v/>
      </c>
      <c r="O252" s="280" t="str">
        <f t="shared" si="21"/>
        <v/>
      </c>
      <c r="P252" s="187" t="str">
        <f t="shared" si="22"/>
        <v/>
      </c>
      <c r="Q252" s="281" t="str">
        <f t="shared" si="23"/>
        <v/>
      </c>
      <c r="R252" s="284" t="str">
        <f t="shared" si="24"/>
        <v/>
      </c>
      <c r="S252" s="285"/>
    </row>
    <row r="253" spans="1:19" ht="20.100000000000001" customHeight="1" x14ac:dyDescent="0.25">
      <c r="A253" s="170">
        <v>247</v>
      </c>
      <c r="B253" s="295" t="str">
        <f>IF('Frais de personnel'!$B252="","",'Frais de personnel'!$B252)</f>
        <v/>
      </c>
      <c r="C253" s="295" t="str">
        <f>IF('Frais de personnel'!$C252="","",'Frais de personnel'!$C252)</f>
        <v/>
      </c>
      <c r="D253" s="296" t="str">
        <f>IF('Frais de personnel'!$D252="","",'Frais de personnel'!$D252)</f>
        <v/>
      </c>
      <c r="E253" s="166" t="str">
        <f>IF('Frais de personnel'!$E252="","",'Frais de personnel'!$E252)</f>
        <v/>
      </c>
      <c r="F253" s="185" t="str">
        <f>IF('Frais de personnel'!$F252="","",'Frais de personnel'!$F252)</f>
        <v/>
      </c>
      <c r="G253" s="274" t="str">
        <f>IF('Frais de personnel'!$G252="","",'Frais de personnel'!$G252)</f>
        <v/>
      </c>
      <c r="H253" s="274" t="str">
        <f>IF('Frais de personnel'!$H252="","",'Frais de personnel'!$H252)</f>
        <v/>
      </c>
      <c r="I253" s="305" t="str">
        <f>IF('Frais de personnel'!$I252=0,"",'Frais de personnel'!$I252)</f>
        <v/>
      </c>
      <c r="J253" s="273"/>
      <c r="K253" s="121"/>
      <c r="L253" s="121"/>
      <c r="M253" s="186" t="str">
        <f t="shared" si="19"/>
        <v/>
      </c>
      <c r="N253" s="277" t="str">
        <f t="shared" si="20"/>
        <v/>
      </c>
      <c r="O253" s="280" t="str">
        <f t="shared" si="21"/>
        <v/>
      </c>
      <c r="P253" s="187" t="str">
        <f t="shared" si="22"/>
        <v/>
      </c>
      <c r="Q253" s="281" t="str">
        <f t="shared" si="23"/>
        <v/>
      </c>
      <c r="R253" s="284" t="str">
        <f t="shared" si="24"/>
        <v/>
      </c>
      <c r="S253" s="285"/>
    </row>
    <row r="254" spans="1:19" ht="20.100000000000001" customHeight="1" x14ac:dyDescent="0.25">
      <c r="A254" s="170">
        <v>248</v>
      </c>
      <c r="B254" s="295" t="str">
        <f>IF('Frais de personnel'!$B253="","",'Frais de personnel'!$B253)</f>
        <v/>
      </c>
      <c r="C254" s="295" t="str">
        <f>IF('Frais de personnel'!$C253="","",'Frais de personnel'!$C253)</f>
        <v/>
      </c>
      <c r="D254" s="296" t="str">
        <f>IF('Frais de personnel'!$D253="","",'Frais de personnel'!$D253)</f>
        <v/>
      </c>
      <c r="E254" s="166" t="str">
        <f>IF('Frais de personnel'!$E253="","",'Frais de personnel'!$E253)</f>
        <v/>
      </c>
      <c r="F254" s="185" t="str">
        <f>IF('Frais de personnel'!$F253="","",'Frais de personnel'!$F253)</f>
        <v/>
      </c>
      <c r="G254" s="274" t="str">
        <f>IF('Frais de personnel'!$G253="","",'Frais de personnel'!$G253)</f>
        <v/>
      </c>
      <c r="H254" s="274" t="str">
        <f>IF('Frais de personnel'!$H253="","",'Frais de personnel'!$H253)</f>
        <v/>
      </c>
      <c r="I254" s="305" t="str">
        <f>IF('Frais de personnel'!$I253=0,"",'Frais de personnel'!$I253)</f>
        <v/>
      </c>
      <c r="J254" s="273"/>
      <c r="K254" s="121"/>
      <c r="L254" s="121"/>
      <c r="M254" s="186" t="str">
        <f t="shared" si="19"/>
        <v/>
      </c>
      <c r="N254" s="277" t="str">
        <f t="shared" si="20"/>
        <v/>
      </c>
      <c r="O254" s="280" t="str">
        <f t="shared" si="21"/>
        <v/>
      </c>
      <c r="P254" s="187" t="str">
        <f t="shared" si="22"/>
        <v/>
      </c>
      <c r="Q254" s="281" t="str">
        <f t="shared" si="23"/>
        <v/>
      </c>
      <c r="R254" s="284" t="str">
        <f t="shared" si="24"/>
        <v/>
      </c>
      <c r="S254" s="285"/>
    </row>
    <row r="255" spans="1:19" ht="20.100000000000001" customHeight="1" x14ac:dyDescent="0.25">
      <c r="A255" s="170">
        <v>249</v>
      </c>
      <c r="B255" s="295" t="str">
        <f>IF('Frais de personnel'!$B254="","",'Frais de personnel'!$B254)</f>
        <v/>
      </c>
      <c r="C255" s="295" t="str">
        <f>IF('Frais de personnel'!$C254="","",'Frais de personnel'!$C254)</f>
        <v/>
      </c>
      <c r="D255" s="296" t="str">
        <f>IF('Frais de personnel'!$D254="","",'Frais de personnel'!$D254)</f>
        <v/>
      </c>
      <c r="E255" s="166" t="str">
        <f>IF('Frais de personnel'!$E254="","",'Frais de personnel'!$E254)</f>
        <v/>
      </c>
      <c r="F255" s="185" t="str">
        <f>IF('Frais de personnel'!$F254="","",'Frais de personnel'!$F254)</f>
        <v/>
      </c>
      <c r="G255" s="274" t="str">
        <f>IF('Frais de personnel'!$G254="","",'Frais de personnel'!$G254)</f>
        <v/>
      </c>
      <c r="H255" s="274" t="str">
        <f>IF('Frais de personnel'!$H254="","",'Frais de personnel'!$H254)</f>
        <v/>
      </c>
      <c r="I255" s="305" t="str">
        <f>IF('Frais de personnel'!$I254=0,"",'Frais de personnel'!$I254)</f>
        <v/>
      </c>
      <c r="J255" s="273"/>
      <c r="K255" s="121"/>
      <c r="L255" s="121"/>
      <c r="M255" s="186" t="str">
        <f t="shared" si="19"/>
        <v/>
      </c>
      <c r="N255" s="277" t="str">
        <f t="shared" si="20"/>
        <v/>
      </c>
      <c r="O255" s="280" t="str">
        <f t="shared" si="21"/>
        <v/>
      </c>
      <c r="P255" s="187" t="str">
        <f t="shared" si="22"/>
        <v/>
      </c>
      <c r="Q255" s="281" t="str">
        <f t="shared" si="23"/>
        <v/>
      </c>
      <c r="R255" s="284" t="str">
        <f t="shared" si="24"/>
        <v/>
      </c>
      <c r="S255" s="285"/>
    </row>
    <row r="256" spans="1:19" ht="20.100000000000001" customHeight="1" x14ac:dyDescent="0.25">
      <c r="A256" s="170">
        <v>250</v>
      </c>
      <c r="B256" s="295" t="str">
        <f>IF('Frais de personnel'!$B255="","",'Frais de personnel'!$B255)</f>
        <v/>
      </c>
      <c r="C256" s="295" t="str">
        <f>IF('Frais de personnel'!$C255="","",'Frais de personnel'!$C255)</f>
        <v/>
      </c>
      <c r="D256" s="296" t="str">
        <f>IF('Frais de personnel'!$D255="","",'Frais de personnel'!$D255)</f>
        <v/>
      </c>
      <c r="E256" s="166" t="str">
        <f>IF('Frais de personnel'!$E255="","",'Frais de personnel'!$E255)</f>
        <v/>
      </c>
      <c r="F256" s="185" t="str">
        <f>IF('Frais de personnel'!$F255="","",'Frais de personnel'!$F255)</f>
        <v/>
      </c>
      <c r="G256" s="274" t="str">
        <f>IF('Frais de personnel'!$G255="","",'Frais de personnel'!$G255)</f>
        <v/>
      </c>
      <c r="H256" s="274" t="str">
        <f>IF('Frais de personnel'!$H255="","",'Frais de personnel'!$H255)</f>
        <v/>
      </c>
      <c r="I256" s="305" t="str">
        <f>IF('Frais de personnel'!$I255=0,"",'Frais de personnel'!$I255)</f>
        <v/>
      </c>
      <c r="J256" s="273"/>
      <c r="K256" s="121"/>
      <c r="L256" s="121"/>
      <c r="M256" s="186" t="str">
        <f t="shared" si="19"/>
        <v/>
      </c>
      <c r="N256" s="277" t="str">
        <f t="shared" si="20"/>
        <v/>
      </c>
      <c r="O256" s="280" t="str">
        <f t="shared" si="21"/>
        <v/>
      </c>
      <c r="P256" s="187" t="str">
        <f t="shared" si="22"/>
        <v/>
      </c>
      <c r="Q256" s="281" t="str">
        <f t="shared" si="23"/>
        <v/>
      </c>
      <c r="R256" s="284" t="str">
        <f t="shared" si="24"/>
        <v/>
      </c>
      <c r="S256" s="285"/>
    </row>
    <row r="257" spans="1:19" ht="20.100000000000001" customHeight="1" x14ac:dyDescent="0.25">
      <c r="A257" s="170">
        <v>251</v>
      </c>
      <c r="B257" s="295" t="str">
        <f>IF('Frais de personnel'!$B256="","",'Frais de personnel'!$B256)</f>
        <v/>
      </c>
      <c r="C257" s="295" t="str">
        <f>IF('Frais de personnel'!$C256="","",'Frais de personnel'!$C256)</f>
        <v/>
      </c>
      <c r="D257" s="296" t="str">
        <f>IF('Frais de personnel'!$D256="","",'Frais de personnel'!$D256)</f>
        <v/>
      </c>
      <c r="E257" s="166" t="str">
        <f>IF('Frais de personnel'!$E256="","",'Frais de personnel'!$E256)</f>
        <v/>
      </c>
      <c r="F257" s="185" t="str">
        <f>IF('Frais de personnel'!$F256="","",'Frais de personnel'!$F256)</f>
        <v/>
      </c>
      <c r="G257" s="274" t="str">
        <f>IF('Frais de personnel'!$G256="","",'Frais de personnel'!$G256)</f>
        <v/>
      </c>
      <c r="H257" s="274" t="str">
        <f>IF('Frais de personnel'!$H256="","",'Frais de personnel'!$H256)</f>
        <v/>
      </c>
      <c r="I257" s="305" t="str">
        <f>IF('Frais de personnel'!$I256=0,"",'Frais de personnel'!$I256)</f>
        <v/>
      </c>
      <c r="J257" s="273"/>
      <c r="K257" s="121"/>
      <c r="L257" s="121"/>
      <c r="M257" s="186" t="str">
        <f t="shared" si="19"/>
        <v/>
      </c>
      <c r="N257" s="277" t="str">
        <f t="shared" si="20"/>
        <v/>
      </c>
      <c r="O257" s="280" t="str">
        <f t="shared" si="21"/>
        <v/>
      </c>
      <c r="P257" s="187" t="str">
        <f t="shared" si="22"/>
        <v/>
      </c>
      <c r="Q257" s="281" t="str">
        <f t="shared" si="23"/>
        <v/>
      </c>
      <c r="R257" s="284" t="str">
        <f t="shared" si="24"/>
        <v/>
      </c>
      <c r="S257" s="285"/>
    </row>
    <row r="258" spans="1:19" ht="20.100000000000001" customHeight="1" x14ac:dyDescent="0.25">
      <c r="A258" s="170">
        <v>252</v>
      </c>
      <c r="B258" s="295" t="str">
        <f>IF('Frais de personnel'!$B257="","",'Frais de personnel'!$B257)</f>
        <v/>
      </c>
      <c r="C258" s="295" t="str">
        <f>IF('Frais de personnel'!$C257="","",'Frais de personnel'!$C257)</f>
        <v/>
      </c>
      <c r="D258" s="296" t="str">
        <f>IF('Frais de personnel'!$D257="","",'Frais de personnel'!$D257)</f>
        <v/>
      </c>
      <c r="E258" s="166" t="str">
        <f>IF('Frais de personnel'!$E257="","",'Frais de personnel'!$E257)</f>
        <v/>
      </c>
      <c r="F258" s="185" t="str">
        <f>IF('Frais de personnel'!$F257="","",'Frais de personnel'!$F257)</f>
        <v/>
      </c>
      <c r="G258" s="274" t="str">
        <f>IF('Frais de personnel'!$G257="","",'Frais de personnel'!$G257)</f>
        <v/>
      </c>
      <c r="H258" s="274" t="str">
        <f>IF('Frais de personnel'!$H257="","",'Frais de personnel'!$H257)</f>
        <v/>
      </c>
      <c r="I258" s="305" t="str">
        <f>IF('Frais de personnel'!$I257=0,"",'Frais de personnel'!$I257)</f>
        <v/>
      </c>
      <c r="J258" s="273"/>
      <c r="K258" s="121"/>
      <c r="L258" s="121"/>
      <c r="M258" s="186" t="str">
        <f t="shared" si="19"/>
        <v/>
      </c>
      <c r="N258" s="277" t="str">
        <f t="shared" si="20"/>
        <v/>
      </c>
      <c r="O258" s="280" t="str">
        <f t="shared" si="21"/>
        <v/>
      </c>
      <c r="P258" s="187" t="str">
        <f t="shared" si="22"/>
        <v/>
      </c>
      <c r="Q258" s="281" t="str">
        <f t="shared" si="23"/>
        <v/>
      </c>
      <c r="R258" s="284" t="str">
        <f t="shared" si="24"/>
        <v/>
      </c>
      <c r="S258" s="285"/>
    </row>
    <row r="259" spans="1:19" ht="20.100000000000001" customHeight="1" x14ac:dyDescent="0.25">
      <c r="A259" s="170">
        <v>253</v>
      </c>
      <c r="B259" s="295" t="str">
        <f>IF('Frais de personnel'!$B258="","",'Frais de personnel'!$B258)</f>
        <v/>
      </c>
      <c r="C259" s="295" t="str">
        <f>IF('Frais de personnel'!$C258="","",'Frais de personnel'!$C258)</f>
        <v/>
      </c>
      <c r="D259" s="296" t="str">
        <f>IF('Frais de personnel'!$D258="","",'Frais de personnel'!$D258)</f>
        <v/>
      </c>
      <c r="E259" s="166" t="str">
        <f>IF('Frais de personnel'!$E258="","",'Frais de personnel'!$E258)</f>
        <v/>
      </c>
      <c r="F259" s="185" t="str">
        <f>IF('Frais de personnel'!$F258="","",'Frais de personnel'!$F258)</f>
        <v/>
      </c>
      <c r="G259" s="274" t="str">
        <f>IF('Frais de personnel'!$G258="","",'Frais de personnel'!$G258)</f>
        <v/>
      </c>
      <c r="H259" s="274" t="str">
        <f>IF('Frais de personnel'!$H258="","",'Frais de personnel'!$H258)</f>
        <v/>
      </c>
      <c r="I259" s="305" t="str">
        <f>IF('Frais de personnel'!$I258=0,"",'Frais de personnel'!$I258)</f>
        <v/>
      </c>
      <c r="J259" s="273"/>
      <c r="K259" s="121"/>
      <c r="L259" s="121"/>
      <c r="M259" s="186" t="str">
        <f t="shared" si="19"/>
        <v/>
      </c>
      <c r="N259" s="277" t="str">
        <f t="shared" si="20"/>
        <v/>
      </c>
      <c r="O259" s="280" t="str">
        <f t="shared" si="21"/>
        <v/>
      </c>
      <c r="P259" s="187" t="str">
        <f t="shared" si="22"/>
        <v/>
      </c>
      <c r="Q259" s="281" t="str">
        <f t="shared" si="23"/>
        <v/>
      </c>
      <c r="R259" s="284" t="str">
        <f t="shared" si="24"/>
        <v/>
      </c>
      <c r="S259" s="285"/>
    </row>
    <row r="260" spans="1:19" ht="20.100000000000001" customHeight="1" x14ac:dyDescent="0.25">
      <c r="A260" s="170">
        <v>254</v>
      </c>
      <c r="B260" s="295" t="str">
        <f>IF('Frais de personnel'!$B259="","",'Frais de personnel'!$B259)</f>
        <v/>
      </c>
      <c r="C260" s="295" t="str">
        <f>IF('Frais de personnel'!$C259="","",'Frais de personnel'!$C259)</f>
        <v/>
      </c>
      <c r="D260" s="296" t="str">
        <f>IF('Frais de personnel'!$D259="","",'Frais de personnel'!$D259)</f>
        <v/>
      </c>
      <c r="E260" s="166" t="str">
        <f>IF('Frais de personnel'!$E259="","",'Frais de personnel'!$E259)</f>
        <v/>
      </c>
      <c r="F260" s="185" t="str">
        <f>IF('Frais de personnel'!$F259="","",'Frais de personnel'!$F259)</f>
        <v/>
      </c>
      <c r="G260" s="274" t="str">
        <f>IF('Frais de personnel'!$G259="","",'Frais de personnel'!$G259)</f>
        <v/>
      </c>
      <c r="H260" s="274" t="str">
        <f>IF('Frais de personnel'!$H259="","",'Frais de personnel'!$H259)</f>
        <v/>
      </c>
      <c r="I260" s="305" t="str">
        <f>IF('Frais de personnel'!$I259=0,"",'Frais de personnel'!$I259)</f>
        <v/>
      </c>
      <c r="J260" s="273"/>
      <c r="K260" s="121"/>
      <c r="L260" s="121"/>
      <c r="M260" s="186" t="str">
        <f t="shared" si="19"/>
        <v/>
      </c>
      <c r="N260" s="277" t="str">
        <f t="shared" si="20"/>
        <v/>
      </c>
      <c r="O260" s="280" t="str">
        <f t="shared" si="21"/>
        <v/>
      </c>
      <c r="P260" s="187" t="str">
        <f t="shared" si="22"/>
        <v/>
      </c>
      <c r="Q260" s="281" t="str">
        <f t="shared" si="23"/>
        <v/>
      </c>
      <c r="R260" s="284" t="str">
        <f t="shared" si="24"/>
        <v/>
      </c>
      <c r="S260" s="285"/>
    </row>
    <row r="261" spans="1:19" ht="20.100000000000001" customHeight="1" x14ac:dyDescent="0.25">
      <c r="A261" s="170">
        <v>255</v>
      </c>
      <c r="B261" s="295" t="str">
        <f>IF('Frais de personnel'!$B260="","",'Frais de personnel'!$B260)</f>
        <v/>
      </c>
      <c r="C261" s="295" t="str">
        <f>IF('Frais de personnel'!$C260="","",'Frais de personnel'!$C260)</f>
        <v/>
      </c>
      <c r="D261" s="296" t="str">
        <f>IF('Frais de personnel'!$D260="","",'Frais de personnel'!$D260)</f>
        <v/>
      </c>
      <c r="E261" s="166" t="str">
        <f>IF('Frais de personnel'!$E260="","",'Frais de personnel'!$E260)</f>
        <v/>
      </c>
      <c r="F261" s="185" t="str">
        <f>IF('Frais de personnel'!$F260="","",'Frais de personnel'!$F260)</f>
        <v/>
      </c>
      <c r="G261" s="274" t="str">
        <f>IF('Frais de personnel'!$G260="","",'Frais de personnel'!$G260)</f>
        <v/>
      </c>
      <c r="H261" s="274" t="str">
        <f>IF('Frais de personnel'!$H260="","",'Frais de personnel'!$H260)</f>
        <v/>
      </c>
      <c r="I261" s="305" t="str">
        <f>IF('Frais de personnel'!$I260=0,"",'Frais de personnel'!$I260)</f>
        <v/>
      </c>
      <c r="J261" s="273"/>
      <c r="K261" s="121"/>
      <c r="L261" s="121"/>
      <c r="M261" s="186" t="str">
        <f t="shared" si="19"/>
        <v/>
      </c>
      <c r="N261" s="277" t="str">
        <f t="shared" si="20"/>
        <v/>
      </c>
      <c r="O261" s="280" t="str">
        <f t="shared" si="21"/>
        <v/>
      </c>
      <c r="P261" s="187" t="str">
        <f t="shared" si="22"/>
        <v/>
      </c>
      <c r="Q261" s="281" t="str">
        <f t="shared" si="23"/>
        <v/>
      </c>
      <c r="R261" s="284" t="str">
        <f t="shared" si="24"/>
        <v/>
      </c>
      <c r="S261" s="285"/>
    </row>
    <row r="262" spans="1:19" ht="20.100000000000001" customHeight="1" x14ac:dyDescent="0.25">
      <c r="A262" s="170">
        <v>256</v>
      </c>
      <c r="B262" s="295" t="str">
        <f>IF('Frais de personnel'!$B261="","",'Frais de personnel'!$B261)</f>
        <v/>
      </c>
      <c r="C262" s="295" t="str">
        <f>IF('Frais de personnel'!$C261="","",'Frais de personnel'!$C261)</f>
        <v/>
      </c>
      <c r="D262" s="296" t="str">
        <f>IF('Frais de personnel'!$D261="","",'Frais de personnel'!$D261)</f>
        <v/>
      </c>
      <c r="E262" s="166" t="str">
        <f>IF('Frais de personnel'!$E261="","",'Frais de personnel'!$E261)</f>
        <v/>
      </c>
      <c r="F262" s="185" t="str">
        <f>IF('Frais de personnel'!$F261="","",'Frais de personnel'!$F261)</f>
        <v/>
      </c>
      <c r="G262" s="274" t="str">
        <f>IF('Frais de personnel'!$G261="","",'Frais de personnel'!$G261)</f>
        <v/>
      </c>
      <c r="H262" s="274" t="str">
        <f>IF('Frais de personnel'!$H261="","",'Frais de personnel'!$H261)</f>
        <v/>
      </c>
      <c r="I262" s="305" t="str">
        <f>IF('Frais de personnel'!$I261=0,"",'Frais de personnel'!$I261)</f>
        <v/>
      </c>
      <c r="J262" s="273"/>
      <c r="K262" s="121"/>
      <c r="L262" s="121"/>
      <c r="M262" s="186" t="str">
        <f t="shared" si="19"/>
        <v/>
      </c>
      <c r="N262" s="277" t="str">
        <f t="shared" si="20"/>
        <v/>
      </c>
      <c r="O262" s="280" t="str">
        <f t="shared" si="21"/>
        <v/>
      </c>
      <c r="P262" s="187" t="str">
        <f t="shared" si="22"/>
        <v/>
      </c>
      <c r="Q262" s="281" t="str">
        <f t="shared" si="23"/>
        <v/>
      </c>
      <c r="R262" s="284" t="str">
        <f t="shared" si="24"/>
        <v/>
      </c>
      <c r="S262" s="285"/>
    </row>
    <row r="263" spans="1:19" ht="20.100000000000001" customHeight="1" x14ac:dyDescent="0.25">
      <c r="A263" s="170">
        <v>257</v>
      </c>
      <c r="B263" s="295" t="str">
        <f>IF('Frais de personnel'!$B262="","",'Frais de personnel'!$B262)</f>
        <v/>
      </c>
      <c r="C263" s="295" t="str">
        <f>IF('Frais de personnel'!$C262="","",'Frais de personnel'!$C262)</f>
        <v/>
      </c>
      <c r="D263" s="296" t="str">
        <f>IF('Frais de personnel'!$D262="","",'Frais de personnel'!$D262)</f>
        <v/>
      </c>
      <c r="E263" s="166" t="str">
        <f>IF('Frais de personnel'!$E262="","",'Frais de personnel'!$E262)</f>
        <v/>
      </c>
      <c r="F263" s="185" t="str">
        <f>IF('Frais de personnel'!$F262="","",'Frais de personnel'!$F262)</f>
        <v/>
      </c>
      <c r="G263" s="274" t="str">
        <f>IF('Frais de personnel'!$G262="","",'Frais de personnel'!$G262)</f>
        <v/>
      </c>
      <c r="H263" s="274" t="str">
        <f>IF('Frais de personnel'!$H262="","",'Frais de personnel'!$H262)</f>
        <v/>
      </c>
      <c r="I263" s="305" t="str">
        <f>IF('Frais de personnel'!$I262=0,"",'Frais de personnel'!$I262)</f>
        <v/>
      </c>
      <c r="J263" s="273"/>
      <c r="K263" s="121"/>
      <c r="L263" s="121"/>
      <c r="M263" s="186" t="str">
        <f t="shared" si="19"/>
        <v/>
      </c>
      <c r="N263" s="277" t="str">
        <f t="shared" si="20"/>
        <v/>
      </c>
      <c r="O263" s="280" t="str">
        <f t="shared" si="21"/>
        <v/>
      </c>
      <c r="P263" s="187" t="str">
        <f t="shared" si="22"/>
        <v/>
      </c>
      <c r="Q263" s="281" t="str">
        <f t="shared" si="23"/>
        <v/>
      </c>
      <c r="R263" s="284" t="str">
        <f t="shared" si="24"/>
        <v/>
      </c>
      <c r="S263" s="285"/>
    </row>
    <row r="264" spans="1:19" ht="20.100000000000001" customHeight="1" x14ac:dyDescent="0.25">
      <c r="A264" s="170">
        <v>258</v>
      </c>
      <c r="B264" s="295" t="str">
        <f>IF('Frais de personnel'!$B263="","",'Frais de personnel'!$B263)</f>
        <v/>
      </c>
      <c r="C264" s="295" t="str">
        <f>IF('Frais de personnel'!$C263="","",'Frais de personnel'!$C263)</f>
        <v/>
      </c>
      <c r="D264" s="296" t="str">
        <f>IF('Frais de personnel'!$D263="","",'Frais de personnel'!$D263)</f>
        <v/>
      </c>
      <c r="E264" s="166" t="str">
        <f>IF('Frais de personnel'!$E263="","",'Frais de personnel'!$E263)</f>
        <v/>
      </c>
      <c r="F264" s="185" t="str">
        <f>IF('Frais de personnel'!$F263="","",'Frais de personnel'!$F263)</f>
        <v/>
      </c>
      <c r="G264" s="274" t="str">
        <f>IF('Frais de personnel'!$G263="","",'Frais de personnel'!$G263)</f>
        <v/>
      </c>
      <c r="H264" s="274" t="str">
        <f>IF('Frais de personnel'!$H263="","",'Frais de personnel'!$H263)</f>
        <v/>
      </c>
      <c r="I264" s="305" t="str">
        <f>IF('Frais de personnel'!$I263=0,"",'Frais de personnel'!$I263)</f>
        <v/>
      </c>
      <c r="J264" s="273"/>
      <c r="K264" s="121"/>
      <c r="L264" s="121"/>
      <c r="M264" s="186" t="str">
        <f t="shared" ref="M264:M327" si="25">IF($E264="","",IF(OR(($J264=0),($K264=0)),0,$J264/$K264*$L264))</f>
        <v/>
      </c>
      <c r="N264" s="277" t="str">
        <f t="shared" ref="N264:N327" si="26">IF($I264="","",IF($M264&gt;$I264,"Le montant éligible ne peut etre supérieur au montant présenté",""))</f>
        <v/>
      </c>
      <c r="O264" s="280" t="str">
        <f t="shared" ref="O264:O327" si="27">IF(OR(M264=0, ISBLANK(M264)), "", M264)</f>
        <v/>
      </c>
      <c r="P264" s="187" t="str">
        <f t="shared" ref="P264:P327" si="28">IF(L264="","",IF(E264="Salaire_chercheur",MIN(140000/1607*L264,140000),IF(E264="Salaire_directeur",MIN(110000/1607*L264,110000),IF(E264="Salaire_ingénieur",MIN(80000/1607*L264,80000),IF(E264="Salaire_technicien",MIN(60000/1607*L264,60000),"")))))</f>
        <v/>
      </c>
      <c r="Q264" s="281" t="str">
        <f t="shared" ref="Q264:Q327" si="29">IF(MIN(O264,P264)=0,"",MIN(O264,P264))</f>
        <v/>
      </c>
      <c r="R264" s="284" t="str">
        <f t="shared" ref="R264:R327" si="30">IF($Q264 &gt; $O264, "Le montant éligible retenu ne peut pas être supérieur au montant raisonnable",IF($Q264 &gt; $P264, "Le montant éligible retenu ne peut pas être supérieur au montant du plafond", ""))</f>
        <v/>
      </c>
      <c r="S264" s="285"/>
    </row>
    <row r="265" spans="1:19" ht="20.100000000000001" customHeight="1" x14ac:dyDescent="0.25">
      <c r="A265" s="170">
        <v>259</v>
      </c>
      <c r="B265" s="295" t="str">
        <f>IF('Frais de personnel'!$B264="","",'Frais de personnel'!$B264)</f>
        <v/>
      </c>
      <c r="C265" s="295" t="str">
        <f>IF('Frais de personnel'!$C264="","",'Frais de personnel'!$C264)</f>
        <v/>
      </c>
      <c r="D265" s="296" t="str">
        <f>IF('Frais de personnel'!$D264="","",'Frais de personnel'!$D264)</f>
        <v/>
      </c>
      <c r="E265" s="166" t="str">
        <f>IF('Frais de personnel'!$E264="","",'Frais de personnel'!$E264)</f>
        <v/>
      </c>
      <c r="F265" s="185" t="str">
        <f>IF('Frais de personnel'!$F264="","",'Frais de personnel'!$F264)</f>
        <v/>
      </c>
      <c r="G265" s="274" t="str">
        <f>IF('Frais de personnel'!$G264="","",'Frais de personnel'!$G264)</f>
        <v/>
      </c>
      <c r="H265" s="274" t="str">
        <f>IF('Frais de personnel'!$H264="","",'Frais de personnel'!$H264)</f>
        <v/>
      </c>
      <c r="I265" s="305" t="str">
        <f>IF('Frais de personnel'!$I264=0,"",'Frais de personnel'!$I264)</f>
        <v/>
      </c>
      <c r="J265" s="273"/>
      <c r="K265" s="121"/>
      <c r="L265" s="121"/>
      <c r="M265" s="186" t="str">
        <f t="shared" si="25"/>
        <v/>
      </c>
      <c r="N265" s="277" t="str">
        <f t="shared" si="26"/>
        <v/>
      </c>
      <c r="O265" s="280" t="str">
        <f t="shared" si="27"/>
        <v/>
      </c>
      <c r="P265" s="187" t="str">
        <f t="shared" si="28"/>
        <v/>
      </c>
      <c r="Q265" s="281" t="str">
        <f t="shared" si="29"/>
        <v/>
      </c>
      <c r="R265" s="284" t="str">
        <f t="shared" si="30"/>
        <v/>
      </c>
      <c r="S265" s="285"/>
    </row>
    <row r="266" spans="1:19" ht="20.100000000000001" customHeight="1" x14ac:dyDescent="0.25">
      <c r="A266" s="170">
        <v>260</v>
      </c>
      <c r="B266" s="295" t="str">
        <f>IF('Frais de personnel'!$B265="","",'Frais de personnel'!$B265)</f>
        <v/>
      </c>
      <c r="C266" s="295" t="str">
        <f>IF('Frais de personnel'!$C265="","",'Frais de personnel'!$C265)</f>
        <v/>
      </c>
      <c r="D266" s="296" t="str">
        <f>IF('Frais de personnel'!$D265="","",'Frais de personnel'!$D265)</f>
        <v/>
      </c>
      <c r="E266" s="166" t="str">
        <f>IF('Frais de personnel'!$E265="","",'Frais de personnel'!$E265)</f>
        <v/>
      </c>
      <c r="F266" s="185" t="str">
        <f>IF('Frais de personnel'!$F265="","",'Frais de personnel'!$F265)</f>
        <v/>
      </c>
      <c r="G266" s="274" t="str">
        <f>IF('Frais de personnel'!$G265="","",'Frais de personnel'!$G265)</f>
        <v/>
      </c>
      <c r="H266" s="274" t="str">
        <f>IF('Frais de personnel'!$H265="","",'Frais de personnel'!$H265)</f>
        <v/>
      </c>
      <c r="I266" s="305" t="str">
        <f>IF('Frais de personnel'!$I265=0,"",'Frais de personnel'!$I265)</f>
        <v/>
      </c>
      <c r="J266" s="273"/>
      <c r="K266" s="121"/>
      <c r="L266" s="121"/>
      <c r="M266" s="186" t="str">
        <f t="shared" si="25"/>
        <v/>
      </c>
      <c r="N266" s="277" t="str">
        <f t="shared" si="26"/>
        <v/>
      </c>
      <c r="O266" s="280" t="str">
        <f t="shared" si="27"/>
        <v/>
      </c>
      <c r="P266" s="187" t="str">
        <f t="shared" si="28"/>
        <v/>
      </c>
      <c r="Q266" s="281" t="str">
        <f t="shared" si="29"/>
        <v/>
      </c>
      <c r="R266" s="284" t="str">
        <f t="shared" si="30"/>
        <v/>
      </c>
      <c r="S266" s="285"/>
    </row>
    <row r="267" spans="1:19" ht="20.100000000000001" customHeight="1" x14ac:dyDescent="0.25">
      <c r="A267" s="170">
        <v>261</v>
      </c>
      <c r="B267" s="295" t="str">
        <f>IF('Frais de personnel'!$B266="","",'Frais de personnel'!$B266)</f>
        <v/>
      </c>
      <c r="C267" s="295" t="str">
        <f>IF('Frais de personnel'!$C266="","",'Frais de personnel'!$C266)</f>
        <v/>
      </c>
      <c r="D267" s="296" t="str">
        <f>IF('Frais de personnel'!$D266="","",'Frais de personnel'!$D266)</f>
        <v/>
      </c>
      <c r="E267" s="166" t="str">
        <f>IF('Frais de personnel'!$E266="","",'Frais de personnel'!$E266)</f>
        <v/>
      </c>
      <c r="F267" s="185" t="str">
        <f>IF('Frais de personnel'!$F266="","",'Frais de personnel'!$F266)</f>
        <v/>
      </c>
      <c r="G267" s="274" t="str">
        <f>IF('Frais de personnel'!$G266="","",'Frais de personnel'!$G266)</f>
        <v/>
      </c>
      <c r="H267" s="274" t="str">
        <f>IF('Frais de personnel'!$H266="","",'Frais de personnel'!$H266)</f>
        <v/>
      </c>
      <c r="I267" s="305" t="str">
        <f>IF('Frais de personnel'!$I266=0,"",'Frais de personnel'!$I266)</f>
        <v/>
      </c>
      <c r="J267" s="273"/>
      <c r="K267" s="121"/>
      <c r="L267" s="121"/>
      <c r="M267" s="186" t="str">
        <f t="shared" si="25"/>
        <v/>
      </c>
      <c r="N267" s="277" t="str">
        <f t="shared" si="26"/>
        <v/>
      </c>
      <c r="O267" s="280" t="str">
        <f t="shared" si="27"/>
        <v/>
      </c>
      <c r="P267" s="187" t="str">
        <f t="shared" si="28"/>
        <v/>
      </c>
      <c r="Q267" s="281" t="str">
        <f t="shared" si="29"/>
        <v/>
      </c>
      <c r="R267" s="284" t="str">
        <f t="shared" si="30"/>
        <v/>
      </c>
      <c r="S267" s="285"/>
    </row>
    <row r="268" spans="1:19" ht="20.100000000000001" customHeight="1" x14ac:dyDescent="0.25">
      <c r="A268" s="170">
        <v>262</v>
      </c>
      <c r="B268" s="295" t="str">
        <f>IF('Frais de personnel'!$B267="","",'Frais de personnel'!$B267)</f>
        <v/>
      </c>
      <c r="C268" s="295" t="str">
        <f>IF('Frais de personnel'!$C267="","",'Frais de personnel'!$C267)</f>
        <v/>
      </c>
      <c r="D268" s="296" t="str">
        <f>IF('Frais de personnel'!$D267="","",'Frais de personnel'!$D267)</f>
        <v/>
      </c>
      <c r="E268" s="166" t="str">
        <f>IF('Frais de personnel'!$E267="","",'Frais de personnel'!$E267)</f>
        <v/>
      </c>
      <c r="F268" s="185" t="str">
        <f>IF('Frais de personnel'!$F267="","",'Frais de personnel'!$F267)</f>
        <v/>
      </c>
      <c r="G268" s="274" t="str">
        <f>IF('Frais de personnel'!$G267="","",'Frais de personnel'!$G267)</f>
        <v/>
      </c>
      <c r="H268" s="274" t="str">
        <f>IF('Frais de personnel'!$H267="","",'Frais de personnel'!$H267)</f>
        <v/>
      </c>
      <c r="I268" s="305" t="str">
        <f>IF('Frais de personnel'!$I267=0,"",'Frais de personnel'!$I267)</f>
        <v/>
      </c>
      <c r="J268" s="273"/>
      <c r="K268" s="121"/>
      <c r="L268" s="121"/>
      <c r="M268" s="186" t="str">
        <f t="shared" si="25"/>
        <v/>
      </c>
      <c r="N268" s="277" t="str">
        <f t="shared" si="26"/>
        <v/>
      </c>
      <c r="O268" s="280" t="str">
        <f t="shared" si="27"/>
        <v/>
      </c>
      <c r="P268" s="187" t="str">
        <f t="shared" si="28"/>
        <v/>
      </c>
      <c r="Q268" s="281" t="str">
        <f t="shared" si="29"/>
        <v/>
      </c>
      <c r="R268" s="284" t="str">
        <f t="shared" si="30"/>
        <v/>
      </c>
      <c r="S268" s="285"/>
    </row>
    <row r="269" spans="1:19" ht="20.100000000000001" customHeight="1" x14ac:dyDescent="0.25">
      <c r="A269" s="170">
        <v>263</v>
      </c>
      <c r="B269" s="295" t="str">
        <f>IF('Frais de personnel'!$B268="","",'Frais de personnel'!$B268)</f>
        <v/>
      </c>
      <c r="C269" s="295" t="str">
        <f>IF('Frais de personnel'!$C268="","",'Frais de personnel'!$C268)</f>
        <v/>
      </c>
      <c r="D269" s="296" t="str">
        <f>IF('Frais de personnel'!$D268="","",'Frais de personnel'!$D268)</f>
        <v/>
      </c>
      <c r="E269" s="166" t="str">
        <f>IF('Frais de personnel'!$E268="","",'Frais de personnel'!$E268)</f>
        <v/>
      </c>
      <c r="F269" s="185" t="str">
        <f>IF('Frais de personnel'!$F268="","",'Frais de personnel'!$F268)</f>
        <v/>
      </c>
      <c r="G269" s="274" t="str">
        <f>IF('Frais de personnel'!$G268="","",'Frais de personnel'!$G268)</f>
        <v/>
      </c>
      <c r="H269" s="274" t="str">
        <f>IF('Frais de personnel'!$H268="","",'Frais de personnel'!$H268)</f>
        <v/>
      </c>
      <c r="I269" s="305" t="str">
        <f>IF('Frais de personnel'!$I268=0,"",'Frais de personnel'!$I268)</f>
        <v/>
      </c>
      <c r="J269" s="273"/>
      <c r="K269" s="121"/>
      <c r="L269" s="121"/>
      <c r="M269" s="186" t="str">
        <f t="shared" si="25"/>
        <v/>
      </c>
      <c r="N269" s="277" t="str">
        <f t="shared" si="26"/>
        <v/>
      </c>
      <c r="O269" s="280" t="str">
        <f t="shared" si="27"/>
        <v/>
      </c>
      <c r="P269" s="187" t="str">
        <f t="shared" si="28"/>
        <v/>
      </c>
      <c r="Q269" s="281" t="str">
        <f t="shared" si="29"/>
        <v/>
      </c>
      <c r="R269" s="284" t="str">
        <f t="shared" si="30"/>
        <v/>
      </c>
      <c r="S269" s="285"/>
    </row>
    <row r="270" spans="1:19" ht="20.100000000000001" customHeight="1" x14ac:dyDescent="0.25">
      <c r="A270" s="170">
        <v>264</v>
      </c>
      <c r="B270" s="295" t="str">
        <f>IF('Frais de personnel'!$B269="","",'Frais de personnel'!$B269)</f>
        <v/>
      </c>
      <c r="C270" s="295" t="str">
        <f>IF('Frais de personnel'!$C269="","",'Frais de personnel'!$C269)</f>
        <v/>
      </c>
      <c r="D270" s="296" t="str">
        <f>IF('Frais de personnel'!$D269="","",'Frais de personnel'!$D269)</f>
        <v/>
      </c>
      <c r="E270" s="166" t="str">
        <f>IF('Frais de personnel'!$E269="","",'Frais de personnel'!$E269)</f>
        <v/>
      </c>
      <c r="F270" s="185" t="str">
        <f>IF('Frais de personnel'!$F269="","",'Frais de personnel'!$F269)</f>
        <v/>
      </c>
      <c r="G270" s="274" t="str">
        <f>IF('Frais de personnel'!$G269="","",'Frais de personnel'!$G269)</f>
        <v/>
      </c>
      <c r="H270" s="274" t="str">
        <f>IF('Frais de personnel'!$H269="","",'Frais de personnel'!$H269)</f>
        <v/>
      </c>
      <c r="I270" s="305" t="str">
        <f>IF('Frais de personnel'!$I269=0,"",'Frais de personnel'!$I269)</f>
        <v/>
      </c>
      <c r="J270" s="273"/>
      <c r="K270" s="121"/>
      <c r="L270" s="121"/>
      <c r="M270" s="186" t="str">
        <f t="shared" si="25"/>
        <v/>
      </c>
      <c r="N270" s="277" t="str">
        <f t="shared" si="26"/>
        <v/>
      </c>
      <c r="O270" s="280" t="str">
        <f t="shared" si="27"/>
        <v/>
      </c>
      <c r="P270" s="187" t="str">
        <f t="shared" si="28"/>
        <v/>
      </c>
      <c r="Q270" s="281" t="str">
        <f t="shared" si="29"/>
        <v/>
      </c>
      <c r="R270" s="284" t="str">
        <f t="shared" si="30"/>
        <v/>
      </c>
      <c r="S270" s="285"/>
    </row>
    <row r="271" spans="1:19" ht="20.100000000000001" customHeight="1" x14ac:dyDescent="0.25">
      <c r="A271" s="170">
        <v>265</v>
      </c>
      <c r="B271" s="295" t="str">
        <f>IF('Frais de personnel'!$B270="","",'Frais de personnel'!$B270)</f>
        <v/>
      </c>
      <c r="C271" s="295" t="str">
        <f>IF('Frais de personnel'!$C270="","",'Frais de personnel'!$C270)</f>
        <v/>
      </c>
      <c r="D271" s="296" t="str">
        <f>IF('Frais de personnel'!$D270="","",'Frais de personnel'!$D270)</f>
        <v/>
      </c>
      <c r="E271" s="166" t="str">
        <f>IF('Frais de personnel'!$E270="","",'Frais de personnel'!$E270)</f>
        <v/>
      </c>
      <c r="F271" s="185" t="str">
        <f>IF('Frais de personnel'!$F270="","",'Frais de personnel'!$F270)</f>
        <v/>
      </c>
      <c r="G271" s="274" t="str">
        <f>IF('Frais de personnel'!$G270="","",'Frais de personnel'!$G270)</f>
        <v/>
      </c>
      <c r="H271" s="274" t="str">
        <f>IF('Frais de personnel'!$H270="","",'Frais de personnel'!$H270)</f>
        <v/>
      </c>
      <c r="I271" s="305" t="str">
        <f>IF('Frais de personnel'!$I270=0,"",'Frais de personnel'!$I270)</f>
        <v/>
      </c>
      <c r="J271" s="273"/>
      <c r="K271" s="121"/>
      <c r="L271" s="121"/>
      <c r="M271" s="186" t="str">
        <f t="shared" si="25"/>
        <v/>
      </c>
      <c r="N271" s="277" t="str">
        <f t="shared" si="26"/>
        <v/>
      </c>
      <c r="O271" s="280" t="str">
        <f t="shared" si="27"/>
        <v/>
      </c>
      <c r="P271" s="187" t="str">
        <f t="shared" si="28"/>
        <v/>
      </c>
      <c r="Q271" s="281" t="str">
        <f t="shared" si="29"/>
        <v/>
      </c>
      <c r="R271" s="284" t="str">
        <f t="shared" si="30"/>
        <v/>
      </c>
      <c r="S271" s="285"/>
    </row>
    <row r="272" spans="1:19" ht="20.100000000000001" customHeight="1" x14ac:dyDescent="0.25">
      <c r="A272" s="170">
        <v>266</v>
      </c>
      <c r="B272" s="295" t="str">
        <f>IF('Frais de personnel'!$B271="","",'Frais de personnel'!$B271)</f>
        <v/>
      </c>
      <c r="C272" s="295" t="str">
        <f>IF('Frais de personnel'!$C271="","",'Frais de personnel'!$C271)</f>
        <v/>
      </c>
      <c r="D272" s="296" t="str">
        <f>IF('Frais de personnel'!$D271="","",'Frais de personnel'!$D271)</f>
        <v/>
      </c>
      <c r="E272" s="166" t="str">
        <f>IF('Frais de personnel'!$E271="","",'Frais de personnel'!$E271)</f>
        <v/>
      </c>
      <c r="F272" s="185" t="str">
        <f>IF('Frais de personnel'!$F271="","",'Frais de personnel'!$F271)</f>
        <v/>
      </c>
      <c r="G272" s="274" t="str">
        <f>IF('Frais de personnel'!$G271="","",'Frais de personnel'!$G271)</f>
        <v/>
      </c>
      <c r="H272" s="274" t="str">
        <f>IF('Frais de personnel'!$H271="","",'Frais de personnel'!$H271)</f>
        <v/>
      </c>
      <c r="I272" s="305" t="str">
        <f>IF('Frais de personnel'!$I271=0,"",'Frais de personnel'!$I271)</f>
        <v/>
      </c>
      <c r="J272" s="273"/>
      <c r="K272" s="121"/>
      <c r="L272" s="121"/>
      <c r="M272" s="186" t="str">
        <f t="shared" si="25"/>
        <v/>
      </c>
      <c r="N272" s="277" t="str">
        <f t="shared" si="26"/>
        <v/>
      </c>
      <c r="O272" s="280" t="str">
        <f t="shared" si="27"/>
        <v/>
      </c>
      <c r="P272" s="187" t="str">
        <f t="shared" si="28"/>
        <v/>
      </c>
      <c r="Q272" s="281" t="str">
        <f t="shared" si="29"/>
        <v/>
      </c>
      <c r="R272" s="284" t="str">
        <f t="shared" si="30"/>
        <v/>
      </c>
      <c r="S272" s="285"/>
    </row>
    <row r="273" spans="1:19" ht="20.100000000000001" customHeight="1" x14ac:dyDescent="0.25">
      <c r="A273" s="170">
        <v>267</v>
      </c>
      <c r="B273" s="295" t="str">
        <f>IF('Frais de personnel'!$B272="","",'Frais de personnel'!$B272)</f>
        <v/>
      </c>
      <c r="C273" s="295" t="str">
        <f>IF('Frais de personnel'!$C272="","",'Frais de personnel'!$C272)</f>
        <v/>
      </c>
      <c r="D273" s="296" t="str">
        <f>IF('Frais de personnel'!$D272="","",'Frais de personnel'!$D272)</f>
        <v/>
      </c>
      <c r="E273" s="166" t="str">
        <f>IF('Frais de personnel'!$E272="","",'Frais de personnel'!$E272)</f>
        <v/>
      </c>
      <c r="F273" s="185" t="str">
        <f>IF('Frais de personnel'!$F272="","",'Frais de personnel'!$F272)</f>
        <v/>
      </c>
      <c r="G273" s="274" t="str">
        <f>IF('Frais de personnel'!$G272="","",'Frais de personnel'!$G272)</f>
        <v/>
      </c>
      <c r="H273" s="274" t="str">
        <f>IF('Frais de personnel'!$H272="","",'Frais de personnel'!$H272)</f>
        <v/>
      </c>
      <c r="I273" s="305" t="str">
        <f>IF('Frais de personnel'!$I272=0,"",'Frais de personnel'!$I272)</f>
        <v/>
      </c>
      <c r="J273" s="273"/>
      <c r="K273" s="121"/>
      <c r="L273" s="121"/>
      <c r="M273" s="186" t="str">
        <f t="shared" si="25"/>
        <v/>
      </c>
      <c r="N273" s="277" t="str">
        <f t="shared" si="26"/>
        <v/>
      </c>
      <c r="O273" s="280" t="str">
        <f t="shared" si="27"/>
        <v/>
      </c>
      <c r="P273" s="187" t="str">
        <f t="shared" si="28"/>
        <v/>
      </c>
      <c r="Q273" s="281" t="str">
        <f t="shared" si="29"/>
        <v/>
      </c>
      <c r="R273" s="284" t="str">
        <f t="shared" si="30"/>
        <v/>
      </c>
      <c r="S273" s="285"/>
    </row>
    <row r="274" spans="1:19" ht="20.100000000000001" customHeight="1" x14ac:dyDescent="0.25">
      <c r="A274" s="170">
        <v>268</v>
      </c>
      <c r="B274" s="295" t="str">
        <f>IF('Frais de personnel'!$B273="","",'Frais de personnel'!$B273)</f>
        <v/>
      </c>
      <c r="C274" s="295" t="str">
        <f>IF('Frais de personnel'!$C273="","",'Frais de personnel'!$C273)</f>
        <v/>
      </c>
      <c r="D274" s="296" t="str">
        <f>IF('Frais de personnel'!$D273="","",'Frais de personnel'!$D273)</f>
        <v/>
      </c>
      <c r="E274" s="166" t="str">
        <f>IF('Frais de personnel'!$E273="","",'Frais de personnel'!$E273)</f>
        <v/>
      </c>
      <c r="F274" s="185" t="str">
        <f>IF('Frais de personnel'!$F273="","",'Frais de personnel'!$F273)</f>
        <v/>
      </c>
      <c r="G274" s="274" t="str">
        <f>IF('Frais de personnel'!$G273="","",'Frais de personnel'!$G273)</f>
        <v/>
      </c>
      <c r="H274" s="274" t="str">
        <f>IF('Frais de personnel'!$H273="","",'Frais de personnel'!$H273)</f>
        <v/>
      </c>
      <c r="I274" s="305" t="str">
        <f>IF('Frais de personnel'!$I273=0,"",'Frais de personnel'!$I273)</f>
        <v/>
      </c>
      <c r="J274" s="273"/>
      <c r="K274" s="121"/>
      <c r="L274" s="121"/>
      <c r="M274" s="186" t="str">
        <f t="shared" si="25"/>
        <v/>
      </c>
      <c r="N274" s="277" t="str">
        <f t="shared" si="26"/>
        <v/>
      </c>
      <c r="O274" s="280" t="str">
        <f t="shared" si="27"/>
        <v/>
      </c>
      <c r="P274" s="187" t="str">
        <f t="shared" si="28"/>
        <v/>
      </c>
      <c r="Q274" s="281" t="str">
        <f t="shared" si="29"/>
        <v/>
      </c>
      <c r="R274" s="284" t="str">
        <f t="shared" si="30"/>
        <v/>
      </c>
      <c r="S274" s="285"/>
    </row>
    <row r="275" spans="1:19" ht="20.100000000000001" customHeight="1" x14ac:dyDescent="0.25">
      <c r="A275" s="170">
        <v>269</v>
      </c>
      <c r="B275" s="295" t="str">
        <f>IF('Frais de personnel'!$B274="","",'Frais de personnel'!$B274)</f>
        <v/>
      </c>
      <c r="C275" s="295" t="str">
        <f>IF('Frais de personnel'!$C274="","",'Frais de personnel'!$C274)</f>
        <v/>
      </c>
      <c r="D275" s="296" t="str">
        <f>IF('Frais de personnel'!$D274="","",'Frais de personnel'!$D274)</f>
        <v/>
      </c>
      <c r="E275" s="166" t="str">
        <f>IF('Frais de personnel'!$E274="","",'Frais de personnel'!$E274)</f>
        <v/>
      </c>
      <c r="F275" s="185" t="str">
        <f>IF('Frais de personnel'!$F274="","",'Frais de personnel'!$F274)</f>
        <v/>
      </c>
      <c r="G275" s="274" t="str">
        <f>IF('Frais de personnel'!$G274="","",'Frais de personnel'!$G274)</f>
        <v/>
      </c>
      <c r="H275" s="274" t="str">
        <f>IF('Frais de personnel'!$H274="","",'Frais de personnel'!$H274)</f>
        <v/>
      </c>
      <c r="I275" s="305" t="str">
        <f>IF('Frais de personnel'!$I274=0,"",'Frais de personnel'!$I274)</f>
        <v/>
      </c>
      <c r="J275" s="273"/>
      <c r="K275" s="121"/>
      <c r="L275" s="121"/>
      <c r="M275" s="186" t="str">
        <f t="shared" si="25"/>
        <v/>
      </c>
      <c r="N275" s="277" t="str">
        <f t="shared" si="26"/>
        <v/>
      </c>
      <c r="O275" s="280" t="str">
        <f t="shared" si="27"/>
        <v/>
      </c>
      <c r="P275" s="187" t="str">
        <f t="shared" si="28"/>
        <v/>
      </c>
      <c r="Q275" s="281" t="str">
        <f t="shared" si="29"/>
        <v/>
      </c>
      <c r="R275" s="284" t="str">
        <f t="shared" si="30"/>
        <v/>
      </c>
      <c r="S275" s="285"/>
    </row>
    <row r="276" spans="1:19" ht="20.100000000000001" customHeight="1" x14ac:dyDescent="0.25">
      <c r="A276" s="170">
        <v>270</v>
      </c>
      <c r="B276" s="295" t="str">
        <f>IF('Frais de personnel'!$B275="","",'Frais de personnel'!$B275)</f>
        <v/>
      </c>
      <c r="C276" s="295" t="str">
        <f>IF('Frais de personnel'!$C275="","",'Frais de personnel'!$C275)</f>
        <v/>
      </c>
      <c r="D276" s="296" t="str">
        <f>IF('Frais de personnel'!$D275="","",'Frais de personnel'!$D275)</f>
        <v/>
      </c>
      <c r="E276" s="166" t="str">
        <f>IF('Frais de personnel'!$E275="","",'Frais de personnel'!$E275)</f>
        <v/>
      </c>
      <c r="F276" s="185" t="str">
        <f>IF('Frais de personnel'!$F275="","",'Frais de personnel'!$F275)</f>
        <v/>
      </c>
      <c r="G276" s="274" t="str">
        <f>IF('Frais de personnel'!$G275="","",'Frais de personnel'!$G275)</f>
        <v/>
      </c>
      <c r="H276" s="274" t="str">
        <f>IF('Frais de personnel'!$H275="","",'Frais de personnel'!$H275)</f>
        <v/>
      </c>
      <c r="I276" s="305" t="str">
        <f>IF('Frais de personnel'!$I275=0,"",'Frais de personnel'!$I275)</f>
        <v/>
      </c>
      <c r="J276" s="273"/>
      <c r="K276" s="121"/>
      <c r="L276" s="121"/>
      <c r="M276" s="186" t="str">
        <f t="shared" si="25"/>
        <v/>
      </c>
      <c r="N276" s="277" t="str">
        <f t="shared" si="26"/>
        <v/>
      </c>
      <c r="O276" s="280" t="str">
        <f t="shared" si="27"/>
        <v/>
      </c>
      <c r="P276" s="187" t="str">
        <f t="shared" si="28"/>
        <v/>
      </c>
      <c r="Q276" s="281" t="str">
        <f t="shared" si="29"/>
        <v/>
      </c>
      <c r="R276" s="284" t="str">
        <f t="shared" si="30"/>
        <v/>
      </c>
      <c r="S276" s="285"/>
    </row>
    <row r="277" spans="1:19" ht="20.100000000000001" customHeight="1" x14ac:dyDescent="0.25">
      <c r="A277" s="170">
        <v>271</v>
      </c>
      <c r="B277" s="295" t="str">
        <f>IF('Frais de personnel'!$B276="","",'Frais de personnel'!$B276)</f>
        <v/>
      </c>
      <c r="C277" s="295" t="str">
        <f>IF('Frais de personnel'!$C276="","",'Frais de personnel'!$C276)</f>
        <v/>
      </c>
      <c r="D277" s="296" t="str">
        <f>IF('Frais de personnel'!$D276="","",'Frais de personnel'!$D276)</f>
        <v/>
      </c>
      <c r="E277" s="166" t="str">
        <f>IF('Frais de personnel'!$E276="","",'Frais de personnel'!$E276)</f>
        <v/>
      </c>
      <c r="F277" s="185" t="str">
        <f>IF('Frais de personnel'!$F276="","",'Frais de personnel'!$F276)</f>
        <v/>
      </c>
      <c r="G277" s="274" t="str">
        <f>IF('Frais de personnel'!$G276="","",'Frais de personnel'!$G276)</f>
        <v/>
      </c>
      <c r="H277" s="274" t="str">
        <f>IF('Frais de personnel'!$H276="","",'Frais de personnel'!$H276)</f>
        <v/>
      </c>
      <c r="I277" s="305" t="str">
        <f>IF('Frais de personnel'!$I276=0,"",'Frais de personnel'!$I276)</f>
        <v/>
      </c>
      <c r="J277" s="273"/>
      <c r="K277" s="121"/>
      <c r="L277" s="121"/>
      <c r="M277" s="186" t="str">
        <f t="shared" si="25"/>
        <v/>
      </c>
      <c r="N277" s="277" t="str">
        <f t="shared" si="26"/>
        <v/>
      </c>
      <c r="O277" s="280" t="str">
        <f t="shared" si="27"/>
        <v/>
      </c>
      <c r="P277" s="187" t="str">
        <f t="shared" si="28"/>
        <v/>
      </c>
      <c r="Q277" s="281" t="str">
        <f t="shared" si="29"/>
        <v/>
      </c>
      <c r="R277" s="284" t="str">
        <f t="shared" si="30"/>
        <v/>
      </c>
      <c r="S277" s="285"/>
    </row>
    <row r="278" spans="1:19" ht="20.100000000000001" customHeight="1" x14ac:dyDescent="0.25">
      <c r="A278" s="170">
        <v>272</v>
      </c>
      <c r="B278" s="295" t="str">
        <f>IF('Frais de personnel'!$B277="","",'Frais de personnel'!$B277)</f>
        <v/>
      </c>
      <c r="C278" s="295" t="str">
        <f>IF('Frais de personnel'!$C277="","",'Frais de personnel'!$C277)</f>
        <v/>
      </c>
      <c r="D278" s="296" t="str">
        <f>IF('Frais de personnel'!$D277="","",'Frais de personnel'!$D277)</f>
        <v/>
      </c>
      <c r="E278" s="166" t="str">
        <f>IF('Frais de personnel'!$E277="","",'Frais de personnel'!$E277)</f>
        <v/>
      </c>
      <c r="F278" s="185" t="str">
        <f>IF('Frais de personnel'!$F277="","",'Frais de personnel'!$F277)</f>
        <v/>
      </c>
      <c r="G278" s="274" t="str">
        <f>IF('Frais de personnel'!$G277="","",'Frais de personnel'!$G277)</f>
        <v/>
      </c>
      <c r="H278" s="274" t="str">
        <f>IF('Frais de personnel'!$H277="","",'Frais de personnel'!$H277)</f>
        <v/>
      </c>
      <c r="I278" s="305" t="str">
        <f>IF('Frais de personnel'!$I277=0,"",'Frais de personnel'!$I277)</f>
        <v/>
      </c>
      <c r="J278" s="273"/>
      <c r="K278" s="121"/>
      <c r="L278" s="121"/>
      <c r="M278" s="186" t="str">
        <f t="shared" si="25"/>
        <v/>
      </c>
      <c r="N278" s="277" t="str">
        <f t="shared" si="26"/>
        <v/>
      </c>
      <c r="O278" s="280" t="str">
        <f t="shared" si="27"/>
        <v/>
      </c>
      <c r="P278" s="187" t="str">
        <f t="shared" si="28"/>
        <v/>
      </c>
      <c r="Q278" s="281" t="str">
        <f t="shared" si="29"/>
        <v/>
      </c>
      <c r="R278" s="284" t="str">
        <f t="shared" si="30"/>
        <v/>
      </c>
      <c r="S278" s="285"/>
    </row>
    <row r="279" spans="1:19" ht="20.100000000000001" customHeight="1" x14ac:dyDescent="0.25">
      <c r="A279" s="170">
        <v>273</v>
      </c>
      <c r="B279" s="295" t="str">
        <f>IF('Frais de personnel'!$B278="","",'Frais de personnel'!$B278)</f>
        <v/>
      </c>
      <c r="C279" s="295" t="str">
        <f>IF('Frais de personnel'!$C278="","",'Frais de personnel'!$C278)</f>
        <v/>
      </c>
      <c r="D279" s="296" t="str">
        <f>IF('Frais de personnel'!$D278="","",'Frais de personnel'!$D278)</f>
        <v/>
      </c>
      <c r="E279" s="166" t="str">
        <f>IF('Frais de personnel'!$E278="","",'Frais de personnel'!$E278)</f>
        <v/>
      </c>
      <c r="F279" s="185" t="str">
        <f>IF('Frais de personnel'!$F278="","",'Frais de personnel'!$F278)</f>
        <v/>
      </c>
      <c r="G279" s="274" t="str">
        <f>IF('Frais de personnel'!$G278="","",'Frais de personnel'!$G278)</f>
        <v/>
      </c>
      <c r="H279" s="274" t="str">
        <f>IF('Frais de personnel'!$H278="","",'Frais de personnel'!$H278)</f>
        <v/>
      </c>
      <c r="I279" s="305" t="str">
        <f>IF('Frais de personnel'!$I278=0,"",'Frais de personnel'!$I278)</f>
        <v/>
      </c>
      <c r="J279" s="273"/>
      <c r="K279" s="121"/>
      <c r="L279" s="121"/>
      <c r="M279" s="186" t="str">
        <f t="shared" si="25"/>
        <v/>
      </c>
      <c r="N279" s="277" t="str">
        <f t="shared" si="26"/>
        <v/>
      </c>
      <c r="O279" s="280" t="str">
        <f t="shared" si="27"/>
        <v/>
      </c>
      <c r="P279" s="187" t="str">
        <f t="shared" si="28"/>
        <v/>
      </c>
      <c r="Q279" s="281" t="str">
        <f t="shared" si="29"/>
        <v/>
      </c>
      <c r="R279" s="284" t="str">
        <f t="shared" si="30"/>
        <v/>
      </c>
      <c r="S279" s="285"/>
    </row>
    <row r="280" spans="1:19" ht="20.100000000000001" customHeight="1" x14ac:dyDescent="0.25">
      <c r="A280" s="170">
        <v>274</v>
      </c>
      <c r="B280" s="295" t="str">
        <f>IF('Frais de personnel'!$B279="","",'Frais de personnel'!$B279)</f>
        <v/>
      </c>
      <c r="C280" s="295" t="str">
        <f>IF('Frais de personnel'!$C279="","",'Frais de personnel'!$C279)</f>
        <v/>
      </c>
      <c r="D280" s="296" t="str">
        <f>IF('Frais de personnel'!$D279="","",'Frais de personnel'!$D279)</f>
        <v/>
      </c>
      <c r="E280" s="166" t="str">
        <f>IF('Frais de personnel'!$E279="","",'Frais de personnel'!$E279)</f>
        <v/>
      </c>
      <c r="F280" s="185" t="str">
        <f>IF('Frais de personnel'!$F279="","",'Frais de personnel'!$F279)</f>
        <v/>
      </c>
      <c r="G280" s="274" t="str">
        <f>IF('Frais de personnel'!$G279="","",'Frais de personnel'!$G279)</f>
        <v/>
      </c>
      <c r="H280" s="274" t="str">
        <f>IF('Frais de personnel'!$H279="","",'Frais de personnel'!$H279)</f>
        <v/>
      </c>
      <c r="I280" s="305" t="str">
        <f>IF('Frais de personnel'!$I279=0,"",'Frais de personnel'!$I279)</f>
        <v/>
      </c>
      <c r="J280" s="273"/>
      <c r="K280" s="121"/>
      <c r="L280" s="121"/>
      <c r="M280" s="186" t="str">
        <f t="shared" si="25"/>
        <v/>
      </c>
      <c r="N280" s="277" t="str">
        <f t="shared" si="26"/>
        <v/>
      </c>
      <c r="O280" s="280" t="str">
        <f t="shared" si="27"/>
        <v/>
      </c>
      <c r="P280" s="187" t="str">
        <f t="shared" si="28"/>
        <v/>
      </c>
      <c r="Q280" s="281" t="str">
        <f t="shared" si="29"/>
        <v/>
      </c>
      <c r="R280" s="284" t="str">
        <f t="shared" si="30"/>
        <v/>
      </c>
      <c r="S280" s="285"/>
    </row>
    <row r="281" spans="1:19" ht="20.100000000000001" customHeight="1" x14ac:dyDescent="0.25">
      <c r="A281" s="170">
        <v>275</v>
      </c>
      <c r="B281" s="295" t="str">
        <f>IF('Frais de personnel'!$B280="","",'Frais de personnel'!$B280)</f>
        <v/>
      </c>
      <c r="C281" s="295" t="str">
        <f>IF('Frais de personnel'!$C280="","",'Frais de personnel'!$C280)</f>
        <v/>
      </c>
      <c r="D281" s="296" t="str">
        <f>IF('Frais de personnel'!$D280="","",'Frais de personnel'!$D280)</f>
        <v/>
      </c>
      <c r="E281" s="166" t="str">
        <f>IF('Frais de personnel'!$E280="","",'Frais de personnel'!$E280)</f>
        <v/>
      </c>
      <c r="F281" s="185" t="str">
        <f>IF('Frais de personnel'!$F280="","",'Frais de personnel'!$F280)</f>
        <v/>
      </c>
      <c r="G281" s="274" t="str">
        <f>IF('Frais de personnel'!$G280="","",'Frais de personnel'!$G280)</f>
        <v/>
      </c>
      <c r="H281" s="274" t="str">
        <f>IF('Frais de personnel'!$H280="","",'Frais de personnel'!$H280)</f>
        <v/>
      </c>
      <c r="I281" s="305" t="str">
        <f>IF('Frais de personnel'!$I280=0,"",'Frais de personnel'!$I280)</f>
        <v/>
      </c>
      <c r="J281" s="273"/>
      <c r="K281" s="121"/>
      <c r="L281" s="121"/>
      <c r="M281" s="186" t="str">
        <f t="shared" si="25"/>
        <v/>
      </c>
      <c r="N281" s="277" t="str">
        <f t="shared" si="26"/>
        <v/>
      </c>
      <c r="O281" s="280" t="str">
        <f t="shared" si="27"/>
        <v/>
      </c>
      <c r="P281" s="187" t="str">
        <f t="shared" si="28"/>
        <v/>
      </c>
      <c r="Q281" s="281" t="str">
        <f t="shared" si="29"/>
        <v/>
      </c>
      <c r="R281" s="284" t="str">
        <f t="shared" si="30"/>
        <v/>
      </c>
      <c r="S281" s="285"/>
    </row>
    <row r="282" spans="1:19" ht="20.100000000000001" customHeight="1" x14ac:dyDescent="0.25">
      <c r="A282" s="170">
        <v>276</v>
      </c>
      <c r="B282" s="295" t="str">
        <f>IF('Frais de personnel'!$B281="","",'Frais de personnel'!$B281)</f>
        <v/>
      </c>
      <c r="C282" s="295" t="str">
        <f>IF('Frais de personnel'!$C281="","",'Frais de personnel'!$C281)</f>
        <v/>
      </c>
      <c r="D282" s="296" t="str">
        <f>IF('Frais de personnel'!$D281="","",'Frais de personnel'!$D281)</f>
        <v/>
      </c>
      <c r="E282" s="166" t="str">
        <f>IF('Frais de personnel'!$E281="","",'Frais de personnel'!$E281)</f>
        <v/>
      </c>
      <c r="F282" s="185" t="str">
        <f>IF('Frais de personnel'!$F281="","",'Frais de personnel'!$F281)</f>
        <v/>
      </c>
      <c r="G282" s="274" t="str">
        <f>IF('Frais de personnel'!$G281="","",'Frais de personnel'!$G281)</f>
        <v/>
      </c>
      <c r="H282" s="274" t="str">
        <f>IF('Frais de personnel'!$H281="","",'Frais de personnel'!$H281)</f>
        <v/>
      </c>
      <c r="I282" s="305" t="str">
        <f>IF('Frais de personnel'!$I281=0,"",'Frais de personnel'!$I281)</f>
        <v/>
      </c>
      <c r="J282" s="273"/>
      <c r="K282" s="121"/>
      <c r="L282" s="121"/>
      <c r="M282" s="186" t="str">
        <f t="shared" si="25"/>
        <v/>
      </c>
      <c r="N282" s="277" t="str">
        <f t="shared" si="26"/>
        <v/>
      </c>
      <c r="O282" s="280" t="str">
        <f t="shared" si="27"/>
        <v/>
      </c>
      <c r="P282" s="187" t="str">
        <f t="shared" si="28"/>
        <v/>
      </c>
      <c r="Q282" s="281" t="str">
        <f t="shared" si="29"/>
        <v/>
      </c>
      <c r="R282" s="284" t="str">
        <f t="shared" si="30"/>
        <v/>
      </c>
      <c r="S282" s="285"/>
    </row>
    <row r="283" spans="1:19" ht="20.100000000000001" customHeight="1" x14ac:dyDescent="0.25">
      <c r="A283" s="170">
        <v>277</v>
      </c>
      <c r="B283" s="295" t="str">
        <f>IF('Frais de personnel'!$B282="","",'Frais de personnel'!$B282)</f>
        <v/>
      </c>
      <c r="C283" s="295" t="str">
        <f>IF('Frais de personnel'!$C282="","",'Frais de personnel'!$C282)</f>
        <v/>
      </c>
      <c r="D283" s="296" t="str">
        <f>IF('Frais de personnel'!$D282="","",'Frais de personnel'!$D282)</f>
        <v/>
      </c>
      <c r="E283" s="166" t="str">
        <f>IF('Frais de personnel'!$E282="","",'Frais de personnel'!$E282)</f>
        <v/>
      </c>
      <c r="F283" s="185" t="str">
        <f>IF('Frais de personnel'!$F282="","",'Frais de personnel'!$F282)</f>
        <v/>
      </c>
      <c r="G283" s="274" t="str">
        <f>IF('Frais de personnel'!$G282="","",'Frais de personnel'!$G282)</f>
        <v/>
      </c>
      <c r="H283" s="274" t="str">
        <f>IF('Frais de personnel'!$H282="","",'Frais de personnel'!$H282)</f>
        <v/>
      </c>
      <c r="I283" s="305" t="str">
        <f>IF('Frais de personnel'!$I282=0,"",'Frais de personnel'!$I282)</f>
        <v/>
      </c>
      <c r="J283" s="273"/>
      <c r="K283" s="121"/>
      <c r="L283" s="121"/>
      <c r="M283" s="186" t="str">
        <f t="shared" si="25"/>
        <v/>
      </c>
      <c r="N283" s="277" t="str">
        <f t="shared" si="26"/>
        <v/>
      </c>
      <c r="O283" s="280" t="str">
        <f t="shared" si="27"/>
        <v/>
      </c>
      <c r="P283" s="187" t="str">
        <f t="shared" si="28"/>
        <v/>
      </c>
      <c r="Q283" s="281" t="str">
        <f t="shared" si="29"/>
        <v/>
      </c>
      <c r="R283" s="284" t="str">
        <f t="shared" si="30"/>
        <v/>
      </c>
      <c r="S283" s="285"/>
    </row>
    <row r="284" spans="1:19" ht="20.100000000000001" customHeight="1" x14ac:dyDescent="0.25">
      <c r="A284" s="170">
        <v>278</v>
      </c>
      <c r="B284" s="295" t="str">
        <f>IF('Frais de personnel'!$B283="","",'Frais de personnel'!$B283)</f>
        <v/>
      </c>
      <c r="C284" s="295" t="str">
        <f>IF('Frais de personnel'!$C283="","",'Frais de personnel'!$C283)</f>
        <v/>
      </c>
      <c r="D284" s="296" t="str">
        <f>IF('Frais de personnel'!$D283="","",'Frais de personnel'!$D283)</f>
        <v/>
      </c>
      <c r="E284" s="166" t="str">
        <f>IF('Frais de personnel'!$E283="","",'Frais de personnel'!$E283)</f>
        <v/>
      </c>
      <c r="F284" s="185" t="str">
        <f>IF('Frais de personnel'!$F283="","",'Frais de personnel'!$F283)</f>
        <v/>
      </c>
      <c r="G284" s="274" t="str">
        <f>IF('Frais de personnel'!$G283="","",'Frais de personnel'!$G283)</f>
        <v/>
      </c>
      <c r="H284" s="274" t="str">
        <f>IF('Frais de personnel'!$H283="","",'Frais de personnel'!$H283)</f>
        <v/>
      </c>
      <c r="I284" s="305" t="str">
        <f>IF('Frais de personnel'!$I283=0,"",'Frais de personnel'!$I283)</f>
        <v/>
      </c>
      <c r="J284" s="273"/>
      <c r="K284" s="121"/>
      <c r="L284" s="121"/>
      <c r="M284" s="186" t="str">
        <f t="shared" si="25"/>
        <v/>
      </c>
      <c r="N284" s="277" t="str">
        <f t="shared" si="26"/>
        <v/>
      </c>
      <c r="O284" s="280" t="str">
        <f t="shared" si="27"/>
        <v/>
      </c>
      <c r="P284" s="187" t="str">
        <f t="shared" si="28"/>
        <v/>
      </c>
      <c r="Q284" s="281" t="str">
        <f t="shared" si="29"/>
        <v/>
      </c>
      <c r="R284" s="284" t="str">
        <f t="shared" si="30"/>
        <v/>
      </c>
      <c r="S284" s="285"/>
    </row>
    <row r="285" spans="1:19" ht="20.100000000000001" customHeight="1" x14ac:dyDescent="0.25">
      <c r="A285" s="170">
        <v>279</v>
      </c>
      <c r="B285" s="295" t="str">
        <f>IF('Frais de personnel'!$B284="","",'Frais de personnel'!$B284)</f>
        <v/>
      </c>
      <c r="C285" s="295" t="str">
        <f>IF('Frais de personnel'!$C284="","",'Frais de personnel'!$C284)</f>
        <v/>
      </c>
      <c r="D285" s="296" t="str">
        <f>IF('Frais de personnel'!$D284="","",'Frais de personnel'!$D284)</f>
        <v/>
      </c>
      <c r="E285" s="166" t="str">
        <f>IF('Frais de personnel'!$E284="","",'Frais de personnel'!$E284)</f>
        <v/>
      </c>
      <c r="F285" s="185" t="str">
        <f>IF('Frais de personnel'!$F284="","",'Frais de personnel'!$F284)</f>
        <v/>
      </c>
      <c r="G285" s="274" t="str">
        <f>IF('Frais de personnel'!$G284="","",'Frais de personnel'!$G284)</f>
        <v/>
      </c>
      <c r="H285" s="274" t="str">
        <f>IF('Frais de personnel'!$H284="","",'Frais de personnel'!$H284)</f>
        <v/>
      </c>
      <c r="I285" s="305" t="str">
        <f>IF('Frais de personnel'!$I284=0,"",'Frais de personnel'!$I284)</f>
        <v/>
      </c>
      <c r="J285" s="273"/>
      <c r="K285" s="121"/>
      <c r="L285" s="121"/>
      <c r="M285" s="186" t="str">
        <f t="shared" si="25"/>
        <v/>
      </c>
      <c r="N285" s="277" t="str">
        <f t="shared" si="26"/>
        <v/>
      </c>
      <c r="O285" s="280" t="str">
        <f t="shared" si="27"/>
        <v/>
      </c>
      <c r="P285" s="187" t="str">
        <f t="shared" si="28"/>
        <v/>
      </c>
      <c r="Q285" s="281" t="str">
        <f t="shared" si="29"/>
        <v/>
      </c>
      <c r="R285" s="284" t="str">
        <f t="shared" si="30"/>
        <v/>
      </c>
      <c r="S285" s="285"/>
    </row>
    <row r="286" spans="1:19" ht="20.100000000000001" customHeight="1" x14ac:dyDescent="0.25">
      <c r="A286" s="170">
        <v>280</v>
      </c>
      <c r="B286" s="295" t="str">
        <f>IF('Frais de personnel'!$B285="","",'Frais de personnel'!$B285)</f>
        <v/>
      </c>
      <c r="C286" s="295" t="str">
        <f>IF('Frais de personnel'!$C285="","",'Frais de personnel'!$C285)</f>
        <v/>
      </c>
      <c r="D286" s="296" t="str">
        <f>IF('Frais de personnel'!$D285="","",'Frais de personnel'!$D285)</f>
        <v/>
      </c>
      <c r="E286" s="166" t="str">
        <f>IF('Frais de personnel'!$E285="","",'Frais de personnel'!$E285)</f>
        <v/>
      </c>
      <c r="F286" s="185" t="str">
        <f>IF('Frais de personnel'!$F285="","",'Frais de personnel'!$F285)</f>
        <v/>
      </c>
      <c r="G286" s="274" t="str">
        <f>IF('Frais de personnel'!$G285="","",'Frais de personnel'!$G285)</f>
        <v/>
      </c>
      <c r="H286" s="274" t="str">
        <f>IF('Frais de personnel'!$H285="","",'Frais de personnel'!$H285)</f>
        <v/>
      </c>
      <c r="I286" s="305" t="str">
        <f>IF('Frais de personnel'!$I285=0,"",'Frais de personnel'!$I285)</f>
        <v/>
      </c>
      <c r="J286" s="273"/>
      <c r="K286" s="121"/>
      <c r="L286" s="121"/>
      <c r="M286" s="186" t="str">
        <f t="shared" si="25"/>
        <v/>
      </c>
      <c r="N286" s="277" t="str">
        <f t="shared" si="26"/>
        <v/>
      </c>
      <c r="O286" s="280" t="str">
        <f t="shared" si="27"/>
        <v/>
      </c>
      <c r="P286" s="187" t="str">
        <f t="shared" si="28"/>
        <v/>
      </c>
      <c r="Q286" s="281" t="str">
        <f t="shared" si="29"/>
        <v/>
      </c>
      <c r="R286" s="284" t="str">
        <f t="shared" si="30"/>
        <v/>
      </c>
      <c r="S286" s="285"/>
    </row>
    <row r="287" spans="1:19" ht="20.100000000000001" customHeight="1" x14ac:dyDescent="0.25">
      <c r="A287" s="170">
        <v>281</v>
      </c>
      <c r="B287" s="295" t="str">
        <f>IF('Frais de personnel'!$B286="","",'Frais de personnel'!$B286)</f>
        <v/>
      </c>
      <c r="C287" s="295" t="str">
        <f>IF('Frais de personnel'!$C286="","",'Frais de personnel'!$C286)</f>
        <v/>
      </c>
      <c r="D287" s="296" t="str">
        <f>IF('Frais de personnel'!$D286="","",'Frais de personnel'!$D286)</f>
        <v/>
      </c>
      <c r="E287" s="166" t="str">
        <f>IF('Frais de personnel'!$E286="","",'Frais de personnel'!$E286)</f>
        <v/>
      </c>
      <c r="F287" s="185" t="str">
        <f>IF('Frais de personnel'!$F286="","",'Frais de personnel'!$F286)</f>
        <v/>
      </c>
      <c r="G287" s="274" t="str">
        <f>IF('Frais de personnel'!$G286="","",'Frais de personnel'!$G286)</f>
        <v/>
      </c>
      <c r="H287" s="274" t="str">
        <f>IF('Frais de personnel'!$H286="","",'Frais de personnel'!$H286)</f>
        <v/>
      </c>
      <c r="I287" s="305" t="str">
        <f>IF('Frais de personnel'!$I286=0,"",'Frais de personnel'!$I286)</f>
        <v/>
      </c>
      <c r="J287" s="273"/>
      <c r="K287" s="121"/>
      <c r="L287" s="121"/>
      <c r="M287" s="186" t="str">
        <f t="shared" si="25"/>
        <v/>
      </c>
      <c r="N287" s="277" t="str">
        <f t="shared" si="26"/>
        <v/>
      </c>
      <c r="O287" s="280" t="str">
        <f t="shared" si="27"/>
        <v/>
      </c>
      <c r="P287" s="187" t="str">
        <f t="shared" si="28"/>
        <v/>
      </c>
      <c r="Q287" s="281" t="str">
        <f t="shared" si="29"/>
        <v/>
      </c>
      <c r="R287" s="284" t="str">
        <f t="shared" si="30"/>
        <v/>
      </c>
      <c r="S287" s="285"/>
    </row>
    <row r="288" spans="1:19" ht="20.100000000000001" customHeight="1" x14ac:dyDescent="0.25">
      <c r="A288" s="170">
        <v>282</v>
      </c>
      <c r="B288" s="295" t="str">
        <f>IF('Frais de personnel'!$B287="","",'Frais de personnel'!$B287)</f>
        <v/>
      </c>
      <c r="C288" s="295" t="str">
        <f>IF('Frais de personnel'!$C287="","",'Frais de personnel'!$C287)</f>
        <v/>
      </c>
      <c r="D288" s="296" t="str">
        <f>IF('Frais de personnel'!$D287="","",'Frais de personnel'!$D287)</f>
        <v/>
      </c>
      <c r="E288" s="166" t="str">
        <f>IF('Frais de personnel'!$E287="","",'Frais de personnel'!$E287)</f>
        <v/>
      </c>
      <c r="F288" s="185" t="str">
        <f>IF('Frais de personnel'!$F287="","",'Frais de personnel'!$F287)</f>
        <v/>
      </c>
      <c r="G288" s="274" t="str">
        <f>IF('Frais de personnel'!$G287="","",'Frais de personnel'!$G287)</f>
        <v/>
      </c>
      <c r="H288" s="274" t="str">
        <f>IF('Frais de personnel'!$H287="","",'Frais de personnel'!$H287)</f>
        <v/>
      </c>
      <c r="I288" s="305" t="str">
        <f>IF('Frais de personnel'!$I287=0,"",'Frais de personnel'!$I287)</f>
        <v/>
      </c>
      <c r="J288" s="273"/>
      <c r="K288" s="121"/>
      <c r="L288" s="121"/>
      <c r="M288" s="186" t="str">
        <f t="shared" si="25"/>
        <v/>
      </c>
      <c r="N288" s="277" t="str">
        <f t="shared" si="26"/>
        <v/>
      </c>
      <c r="O288" s="280" t="str">
        <f t="shared" si="27"/>
        <v/>
      </c>
      <c r="P288" s="187" t="str">
        <f t="shared" si="28"/>
        <v/>
      </c>
      <c r="Q288" s="281" t="str">
        <f t="shared" si="29"/>
        <v/>
      </c>
      <c r="R288" s="284" t="str">
        <f t="shared" si="30"/>
        <v/>
      </c>
      <c r="S288" s="285"/>
    </row>
    <row r="289" spans="1:19" ht="20.100000000000001" customHeight="1" x14ac:dyDescent="0.25">
      <c r="A289" s="170">
        <v>283</v>
      </c>
      <c r="B289" s="295" t="str">
        <f>IF('Frais de personnel'!$B288="","",'Frais de personnel'!$B288)</f>
        <v/>
      </c>
      <c r="C289" s="295" t="str">
        <f>IF('Frais de personnel'!$C288="","",'Frais de personnel'!$C288)</f>
        <v/>
      </c>
      <c r="D289" s="296" t="str">
        <f>IF('Frais de personnel'!$D288="","",'Frais de personnel'!$D288)</f>
        <v/>
      </c>
      <c r="E289" s="166" t="str">
        <f>IF('Frais de personnel'!$E288="","",'Frais de personnel'!$E288)</f>
        <v/>
      </c>
      <c r="F289" s="185" t="str">
        <f>IF('Frais de personnel'!$F288="","",'Frais de personnel'!$F288)</f>
        <v/>
      </c>
      <c r="G289" s="274" t="str">
        <f>IF('Frais de personnel'!$G288="","",'Frais de personnel'!$G288)</f>
        <v/>
      </c>
      <c r="H289" s="274" t="str">
        <f>IF('Frais de personnel'!$H288="","",'Frais de personnel'!$H288)</f>
        <v/>
      </c>
      <c r="I289" s="305" t="str">
        <f>IF('Frais de personnel'!$I288=0,"",'Frais de personnel'!$I288)</f>
        <v/>
      </c>
      <c r="J289" s="273"/>
      <c r="K289" s="121"/>
      <c r="L289" s="121"/>
      <c r="M289" s="186" t="str">
        <f t="shared" si="25"/>
        <v/>
      </c>
      <c r="N289" s="277" t="str">
        <f t="shared" si="26"/>
        <v/>
      </c>
      <c r="O289" s="280" t="str">
        <f t="shared" si="27"/>
        <v/>
      </c>
      <c r="P289" s="187" t="str">
        <f t="shared" si="28"/>
        <v/>
      </c>
      <c r="Q289" s="281" t="str">
        <f t="shared" si="29"/>
        <v/>
      </c>
      <c r="R289" s="284" t="str">
        <f t="shared" si="30"/>
        <v/>
      </c>
      <c r="S289" s="285"/>
    </row>
    <row r="290" spans="1:19" ht="20.100000000000001" customHeight="1" x14ac:dyDescent="0.25">
      <c r="A290" s="170">
        <v>284</v>
      </c>
      <c r="B290" s="295" t="str">
        <f>IF('Frais de personnel'!$B289="","",'Frais de personnel'!$B289)</f>
        <v/>
      </c>
      <c r="C290" s="295" t="str">
        <f>IF('Frais de personnel'!$C289="","",'Frais de personnel'!$C289)</f>
        <v/>
      </c>
      <c r="D290" s="296" t="str">
        <f>IF('Frais de personnel'!$D289="","",'Frais de personnel'!$D289)</f>
        <v/>
      </c>
      <c r="E290" s="166" t="str">
        <f>IF('Frais de personnel'!$E289="","",'Frais de personnel'!$E289)</f>
        <v/>
      </c>
      <c r="F290" s="185" t="str">
        <f>IF('Frais de personnel'!$F289="","",'Frais de personnel'!$F289)</f>
        <v/>
      </c>
      <c r="G290" s="274" t="str">
        <f>IF('Frais de personnel'!$G289="","",'Frais de personnel'!$G289)</f>
        <v/>
      </c>
      <c r="H290" s="274" t="str">
        <f>IF('Frais de personnel'!$H289="","",'Frais de personnel'!$H289)</f>
        <v/>
      </c>
      <c r="I290" s="305" t="str">
        <f>IF('Frais de personnel'!$I289=0,"",'Frais de personnel'!$I289)</f>
        <v/>
      </c>
      <c r="J290" s="273"/>
      <c r="K290" s="121"/>
      <c r="L290" s="121"/>
      <c r="M290" s="186" t="str">
        <f t="shared" si="25"/>
        <v/>
      </c>
      <c r="N290" s="277" t="str">
        <f t="shared" si="26"/>
        <v/>
      </c>
      <c r="O290" s="280" t="str">
        <f t="shared" si="27"/>
        <v/>
      </c>
      <c r="P290" s="187" t="str">
        <f t="shared" si="28"/>
        <v/>
      </c>
      <c r="Q290" s="281" t="str">
        <f t="shared" si="29"/>
        <v/>
      </c>
      <c r="R290" s="284" t="str">
        <f t="shared" si="30"/>
        <v/>
      </c>
      <c r="S290" s="285"/>
    </row>
    <row r="291" spans="1:19" ht="20.100000000000001" customHeight="1" x14ac:dyDescent="0.25">
      <c r="A291" s="170">
        <v>285</v>
      </c>
      <c r="B291" s="295" t="str">
        <f>IF('Frais de personnel'!$B290="","",'Frais de personnel'!$B290)</f>
        <v/>
      </c>
      <c r="C291" s="295" t="str">
        <f>IF('Frais de personnel'!$C290="","",'Frais de personnel'!$C290)</f>
        <v/>
      </c>
      <c r="D291" s="296" t="str">
        <f>IF('Frais de personnel'!$D290="","",'Frais de personnel'!$D290)</f>
        <v/>
      </c>
      <c r="E291" s="166" t="str">
        <f>IF('Frais de personnel'!$E290="","",'Frais de personnel'!$E290)</f>
        <v/>
      </c>
      <c r="F291" s="185" t="str">
        <f>IF('Frais de personnel'!$F290="","",'Frais de personnel'!$F290)</f>
        <v/>
      </c>
      <c r="G291" s="274" t="str">
        <f>IF('Frais de personnel'!$G290="","",'Frais de personnel'!$G290)</f>
        <v/>
      </c>
      <c r="H291" s="274" t="str">
        <f>IF('Frais de personnel'!$H290="","",'Frais de personnel'!$H290)</f>
        <v/>
      </c>
      <c r="I291" s="305" t="str">
        <f>IF('Frais de personnel'!$I290=0,"",'Frais de personnel'!$I290)</f>
        <v/>
      </c>
      <c r="J291" s="273"/>
      <c r="K291" s="121"/>
      <c r="L291" s="121"/>
      <c r="M291" s="186" t="str">
        <f t="shared" si="25"/>
        <v/>
      </c>
      <c r="N291" s="277" t="str">
        <f t="shared" si="26"/>
        <v/>
      </c>
      <c r="O291" s="280" t="str">
        <f t="shared" si="27"/>
        <v/>
      </c>
      <c r="P291" s="187" t="str">
        <f t="shared" si="28"/>
        <v/>
      </c>
      <c r="Q291" s="281" t="str">
        <f t="shared" si="29"/>
        <v/>
      </c>
      <c r="R291" s="284" t="str">
        <f t="shared" si="30"/>
        <v/>
      </c>
      <c r="S291" s="285"/>
    </row>
    <row r="292" spans="1:19" ht="20.100000000000001" customHeight="1" x14ac:dyDescent="0.25">
      <c r="A292" s="170">
        <v>286</v>
      </c>
      <c r="B292" s="295" t="str">
        <f>IF('Frais de personnel'!$B291="","",'Frais de personnel'!$B291)</f>
        <v/>
      </c>
      <c r="C292" s="295" t="str">
        <f>IF('Frais de personnel'!$C291="","",'Frais de personnel'!$C291)</f>
        <v/>
      </c>
      <c r="D292" s="296" t="str">
        <f>IF('Frais de personnel'!$D291="","",'Frais de personnel'!$D291)</f>
        <v/>
      </c>
      <c r="E292" s="166" t="str">
        <f>IF('Frais de personnel'!$E291="","",'Frais de personnel'!$E291)</f>
        <v/>
      </c>
      <c r="F292" s="185" t="str">
        <f>IF('Frais de personnel'!$F291="","",'Frais de personnel'!$F291)</f>
        <v/>
      </c>
      <c r="G292" s="274" t="str">
        <f>IF('Frais de personnel'!$G291="","",'Frais de personnel'!$G291)</f>
        <v/>
      </c>
      <c r="H292" s="274" t="str">
        <f>IF('Frais de personnel'!$H291="","",'Frais de personnel'!$H291)</f>
        <v/>
      </c>
      <c r="I292" s="305" t="str">
        <f>IF('Frais de personnel'!$I291=0,"",'Frais de personnel'!$I291)</f>
        <v/>
      </c>
      <c r="J292" s="273"/>
      <c r="K292" s="121"/>
      <c r="L292" s="121"/>
      <c r="M292" s="186" t="str">
        <f t="shared" si="25"/>
        <v/>
      </c>
      <c r="N292" s="277" t="str">
        <f t="shared" si="26"/>
        <v/>
      </c>
      <c r="O292" s="280" t="str">
        <f t="shared" si="27"/>
        <v/>
      </c>
      <c r="P292" s="187" t="str">
        <f t="shared" si="28"/>
        <v/>
      </c>
      <c r="Q292" s="281" t="str">
        <f t="shared" si="29"/>
        <v/>
      </c>
      <c r="R292" s="284" t="str">
        <f t="shared" si="30"/>
        <v/>
      </c>
      <c r="S292" s="285"/>
    </row>
    <row r="293" spans="1:19" ht="20.100000000000001" customHeight="1" x14ac:dyDescent="0.25">
      <c r="A293" s="170">
        <v>287</v>
      </c>
      <c r="B293" s="295" t="str">
        <f>IF('Frais de personnel'!$B292="","",'Frais de personnel'!$B292)</f>
        <v/>
      </c>
      <c r="C293" s="295" t="str">
        <f>IF('Frais de personnel'!$C292="","",'Frais de personnel'!$C292)</f>
        <v/>
      </c>
      <c r="D293" s="296" t="str">
        <f>IF('Frais de personnel'!$D292="","",'Frais de personnel'!$D292)</f>
        <v/>
      </c>
      <c r="E293" s="166" t="str">
        <f>IF('Frais de personnel'!$E292="","",'Frais de personnel'!$E292)</f>
        <v/>
      </c>
      <c r="F293" s="185" t="str">
        <f>IF('Frais de personnel'!$F292="","",'Frais de personnel'!$F292)</f>
        <v/>
      </c>
      <c r="G293" s="274" t="str">
        <f>IF('Frais de personnel'!$G292="","",'Frais de personnel'!$G292)</f>
        <v/>
      </c>
      <c r="H293" s="274" t="str">
        <f>IF('Frais de personnel'!$H292="","",'Frais de personnel'!$H292)</f>
        <v/>
      </c>
      <c r="I293" s="305" t="str">
        <f>IF('Frais de personnel'!$I292=0,"",'Frais de personnel'!$I292)</f>
        <v/>
      </c>
      <c r="J293" s="273"/>
      <c r="K293" s="121"/>
      <c r="L293" s="121"/>
      <c r="M293" s="186" t="str">
        <f t="shared" si="25"/>
        <v/>
      </c>
      <c r="N293" s="277" t="str">
        <f t="shared" si="26"/>
        <v/>
      </c>
      <c r="O293" s="280" t="str">
        <f t="shared" si="27"/>
        <v/>
      </c>
      <c r="P293" s="187" t="str">
        <f t="shared" si="28"/>
        <v/>
      </c>
      <c r="Q293" s="281" t="str">
        <f t="shared" si="29"/>
        <v/>
      </c>
      <c r="R293" s="284" t="str">
        <f t="shared" si="30"/>
        <v/>
      </c>
      <c r="S293" s="285"/>
    </row>
    <row r="294" spans="1:19" ht="20.100000000000001" customHeight="1" x14ac:dyDescent="0.25">
      <c r="A294" s="170">
        <v>288</v>
      </c>
      <c r="B294" s="295" t="str">
        <f>IF('Frais de personnel'!$B293="","",'Frais de personnel'!$B293)</f>
        <v/>
      </c>
      <c r="C294" s="295" t="str">
        <f>IF('Frais de personnel'!$C293="","",'Frais de personnel'!$C293)</f>
        <v/>
      </c>
      <c r="D294" s="296" t="str">
        <f>IF('Frais de personnel'!$D293="","",'Frais de personnel'!$D293)</f>
        <v/>
      </c>
      <c r="E294" s="166" t="str">
        <f>IF('Frais de personnel'!$E293="","",'Frais de personnel'!$E293)</f>
        <v/>
      </c>
      <c r="F294" s="185" t="str">
        <f>IF('Frais de personnel'!$F293="","",'Frais de personnel'!$F293)</f>
        <v/>
      </c>
      <c r="G294" s="274" t="str">
        <f>IF('Frais de personnel'!$G293="","",'Frais de personnel'!$G293)</f>
        <v/>
      </c>
      <c r="H294" s="274" t="str">
        <f>IF('Frais de personnel'!$H293="","",'Frais de personnel'!$H293)</f>
        <v/>
      </c>
      <c r="I294" s="305" t="str">
        <f>IF('Frais de personnel'!$I293=0,"",'Frais de personnel'!$I293)</f>
        <v/>
      </c>
      <c r="J294" s="273"/>
      <c r="K294" s="121"/>
      <c r="L294" s="121"/>
      <c r="M294" s="186" t="str">
        <f t="shared" si="25"/>
        <v/>
      </c>
      <c r="N294" s="277" t="str">
        <f t="shared" si="26"/>
        <v/>
      </c>
      <c r="O294" s="280" t="str">
        <f t="shared" si="27"/>
        <v/>
      </c>
      <c r="P294" s="187" t="str">
        <f t="shared" si="28"/>
        <v/>
      </c>
      <c r="Q294" s="281" t="str">
        <f t="shared" si="29"/>
        <v/>
      </c>
      <c r="R294" s="284" t="str">
        <f t="shared" si="30"/>
        <v/>
      </c>
      <c r="S294" s="285"/>
    </row>
    <row r="295" spans="1:19" ht="20.100000000000001" customHeight="1" x14ac:dyDescent="0.25">
      <c r="A295" s="170">
        <v>289</v>
      </c>
      <c r="B295" s="295" t="str">
        <f>IF('Frais de personnel'!$B294="","",'Frais de personnel'!$B294)</f>
        <v/>
      </c>
      <c r="C295" s="295" t="str">
        <f>IF('Frais de personnel'!$C294="","",'Frais de personnel'!$C294)</f>
        <v/>
      </c>
      <c r="D295" s="296" t="str">
        <f>IF('Frais de personnel'!$D294="","",'Frais de personnel'!$D294)</f>
        <v/>
      </c>
      <c r="E295" s="166" t="str">
        <f>IF('Frais de personnel'!$E294="","",'Frais de personnel'!$E294)</f>
        <v/>
      </c>
      <c r="F295" s="185" t="str">
        <f>IF('Frais de personnel'!$F294="","",'Frais de personnel'!$F294)</f>
        <v/>
      </c>
      <c r="G295" s="274" t="str">
        <f>IF('Frais de personnel'!$G294="","",'Frais de personnel'!$G294)</f>
        <v/>
      </c>
      <c r="H295" s="274" t="str">
        <f>IF('Frais de personnel'!$H294="","",'Frais de personnel'!$H294)</f>
        <v/>
      </c>
      <c r="I295" s="305" t="str">
        <f>IF('Frais de personnel'!$I294=0,"",'Frais de personnel'!$I294)</f>
        <v/>
      </c>
      <c r="J295" s="273"/>
      <c r="K295" s="121"/>
      <c r="L295" s="121"/>
      <c r="M295" s="186" t="str">
        <f t="shared" si="25"/>
        <v/>
      </c>
      <c r="N295" s="277" t="str">
        <f t="shared" si="26"/>
        <v/>
      </c>
      <c r="O295" s="280" t="str">
        <f t="shared" si="27"/>
        <v/>
      </c>
      <c r="P295" s="187" t="str">
        <f t="shared" si="28"/>
        <v/>
      </c>
      <c r="Q295" s="281" t="str">
        <f t="shared" si="29"/>
        <v/>
      </c>
      <c r="R295" s="284" t="str">
        <f t="shared" si="30"/>
        <v/>
      </c>
      <c r="S295" s="285"/>
    </row>
    <row r="296" spans="1:19" ht="20.100000000000001" customHeight="1" x14ac:dyDescent="0.25">
      <c r="A296" s="170">
        <v>290</v>
      </c>
      <c r="B296" s="295" t="str">
        <f>IF('Frais de personnel'!$B295="","",'Frais de personnel'!$B295)</f>
        <v/>
      </c>
      <c r="C296" s="295" t="str">
        <f>IF('Frais de personnel'!$C295="","",'Frais de personnel'!$C295)</f>
        <v/>
      </c>
      <c r="D296" s="296" t="str">
        <f>IF('Frais de personnel'!$D295="","",'Frais de personnel'!$D295)</f>
        <v/>
      </c>
      <c r="E296" s="166" t="str">
        <f>IF('Frais de personnel'!$E295="","",'Frais de personnel'!$E295)</f>
        <v/>
      </c>
      <c r="F296" s="185" t="str">
        <f>IF('Frais de personnel'!$F295="","",'Frais de personnel'!$F295)</f>
        <v/>
      </c>
      <c r="G296" s="274" t="str">
        <f>IF('Frais de personnel'!$G295="","",'Frais de personnel'!$G295)</f>
        <v/>
      </c>
      <c r="H296" s="274" t="str">
        <f>IF('Frais de personnel'!$H295="","",'Frais de personnel'!$H295)</f>
        <v/>
      </c>
      <c r="I296" s="305" t="str">
        <f>IF('Frais de personnel'!$I295=0,"",'Frais de personnel'!$I295)</f>
        <v/>
      </c>
      <c r="J296" s="273"/>
      <c r="K296" s="121"/>
      <c r="L296" s="121"/>
      <c r="M296" s="186" t="str">
        <f t="shared" si="25"/>
        <v/>
      </c>
      <c r="N296" s="277" t="str">
        <f t="shared" si="26"/>
        <v/>
      </c>
      <c r="O296" s="280" t="str">
        <f t="shared" si="27"/>
        <v/>
      </c>
      <c r="P296" s="187" t="str">
        <f t="shared" si="28"/>
        <v/>
      </c>
      <c r="Q296" s="281" t="str">
        <f t="shared" si="29"/>
        <v/>
      </c>
      <c r="R296" s="284" t="str">
        <f t="shared" si="30"/>
        <v/>
      </c>
      <c r="S296" s="285"/>
    </row>
    <row r="297" spans="1:19" ht="20.100000000000001" customHeight="1" x14ac:dyDescent="0.25">
      <c r="A297" s="170">
        <v>291</v>
      </c>
      <c r="B297" s="295" t="str">
        <f>IF('Frais de personnel'!$B296="","",'Frais de personnel'!$B296)</f>
        <v/>
      </c>
      <c r="C297" s="295" t="str">
        <f>IF('Frais de personnel'!$C296="","",'Frais de personnel'!$C296)</f>
        <v/>
      </c>
      <c r="D297" s="296" t="str">
        <f>IF('Frais de personnel'!$D296="","",'Frais de personnel'!$D296)</f>
        <v/>
      </c>
      <c r="E297" s="166" t="str">
        <f>IF('Frais de personnel'!$E296="","",'Frais de personnel'!$E296)</f>
        <v/>
      </c>
      <c r="F297" s="185" t="str">
        <f>IF('Frais de personnel'!$F296="","",'Frais de personnel'!$F296)</f>
        <v/>
      </c>
      <c r="G297" s="274" t="str">
        <f>IF('Frais de personnel'!$G296="","",'Frais de personnel'!$G296)</f>
        <v/>
      </c>
      <c r="H297" s="274" t="str">
        <f>IF('Frais de personnel'!$H296="","",'Frais de personnel'!$H296)</f>
        <v/>
      </c>
      <c r="I297" s="305" t="str">
        <f>IF('Frais de personnel'!$I296=0,"",'Frais de personnel'!$I296)</f>
        <v/>
      </c>
      <c r="J297" s="273"/>
      <c r="K297" s="121"/>
      <c r="L297" s="121"/>
      <c r="M297" s="186" t="str">
        <f t="shared" si="25"/>
        <v/>
      </c>
      <c r="N297" s="277" t="str">
        <f t="shared" si="26"/>
        <v/>
      </c>
      <c r="O297" s="280" t="str">
        <f t="shared" si="27"/>
        <v/>
      </c>
      <c r="P297" s="187" t="str">
        <f t="shared" si="28"/>
        <v/>
      </c>
      <c r="Q297" s="281" t="str">
        <f t="shared" si="29"/>
        <v/>
      </c>
      <c r="R297" s="284" t="str">
        <f t="shared" si="30"/>
        <v/>
      </c>
      <c r="S297" s="285"/>
    </row>
    <row r="298" spans="1:19" ht="20.100000000000001" customHeight="1" x14ac:dyDescent="0.25">
      <c r="A298" s="170">
        <v>292</v>
      </c>
      <c r="B298" s="295" t="str">
        <f>IF('Frais de personnel'!$B297="","",'Frais de personnel'!$B297)</f>
        <v/>
      </c>
      <c r="C298" s="295" t="str">
        <f>IF('Frais de personnel'!$C297="","",'Frais de personnel'!$C297)</f>
        <v/>
      </c>
      <c r="D298" s="296" t="str">
        <f>IF('Frais de personnel'!$D297="","",'Frais de personnel'!$D297)</f>
        <v/>
      </c>
      <c r="E298" s="166" t="str">
        <f>IF('Frais de personnel'!$E297="","",'Frais de personnel'!$E297)</f>
        <v/>
      </c>
      <c r="F298" s="185" t="str">
        <f>IF('Frais de personnel'!$F297="","",'Frais de personnel'!$F297)</f>
        <v/>
      </c>
      <c r="G298" s="274" t="str">
        <f>IF('Frais de personnel'!$G297="","",'Frais de personnel'!$G297)</f>
        <v/>
      </c>
      <c r="H298" s="274" t="str">
        <f>IF('Frais de personnel'!$H297="","",'Frais de personnel'!$H297)</f>
        <v/>
      </c>
      <c r="I298" s="305" t="str">
        <f>IF('Frais de personnel'!$I297=0,"",'Frais de personnel'!$I297)</f>
        <v/>
      </c>
      <c r="J298" s="273"/>
      <c r="K298" s="121"/>
      <c r="L298" s="121"/>
      <c r="M298" s="186" t="str">
        <f t="shared" si="25"/>
        <v/>
      </c>
      <c r="N298" s="277" t="str">
        <f t="shared" si="26"/>
        <v/>
      </c>
      <c r="O298" s="280" t="str">
        <f t="shared" si="27"/>
        <v/>
      </c>
      <c r="P298" s="187" t="str">
        <f t="shared" si="28"/>
        <v/>
      </c>
      <c r="Q298" s="281" t="str">
        <f t="shared" si="29"/>
        <v/>
      </c>
      <c r="R298" s="284" t="str">
        <f t="shared" si="30"/>
        <v/>
      </c>
      <c r="S298" s="285"/>
    </row>
    <row r="299" spans="1:19" ht="20.100000000000001" customHeight="1" x14ac:dyDescent="0.25">
      <c r="A299" s="170">
        <v>293</v>
      </c>
      <c r="B299" s="295" t="str">
        <f>IF('Frais de personnel'!$B298="","",'Frais de personnel'!$B298)</f>
        <v/>
      </c>
      <c r="C299" s="295" t="str">
        <f>IF('Frais de personnel'!$C298="","",'Frais de personnel'!$C298)</f>
        <v/>
      </c>
      <c r="D299" s="296" t="str">
        <f>IF('Frais de personnel'!$D298="","",'Frais de personnel'!$D298)</f>
        <v/>
      </c>
      <c r="E299" s="166" t="str">
        <f>IF('Frais de personnel'!$E298="","",'Frais de personnel'!$E298)</f>
        <v/>
      </c>
      <c r="F299" s="185" t="str">
        <f>IF('Frais de personnel'!$F298="","",'Frais de personnel'!$F298)</f>
        <v/>
      </c>
      <c r="G299" s="274" t="str">
        <f>IF('Frais de personnel'!$G298="","",'Frais de personnel'!$G298)</f>
        <v/>
      </c>
      <c r="H299" s="274" t="str">
        <f>IF('Frais de personnel'!$H298="","",'Frais de personnel'!$H298)</f>
        <v/>
      </c>
      <c r="I299" s="305" t="str">
        <f>IF('Frais de personnel'!$I298=0,"",'Frais de personnel'!$I298)</f>
        <v/>
      </c>
      <c r="J299" s="273"/>
      <c r="K299" s="121"/>
      <c r="L299" s="121"/>
      <c r="M299" s="186" t="str">
        <f t="shared" si="25"/>
        <v/>
      </c>
      <c r="N299" s="277" t="str">
        <f t="shared" si="26"/>
        <v/>
      </c>
      <c r="O299" s="280" t="str">
        <f t="shared" si="27"/>
        <v/>
      </c>
      <c r="P299" s="187" t="str">
        <f t="shared" si="28"/>
        <v/>
      </c>
      <c r="Q299" s="281" t="str">
        <f t="shared" si="29"/>
        <v/>
      </c>
      <c r="R299" s="284" t="str">
        <f t="shared" si="30"/>
        <v/>
      </c>
      <c r="S299" s="285"/>
    </row>
    <row r="300" spans="1:19" ht="20.100000000000001" customHeight="1" x14ac:dyDescent="0.25">
      <c r="A300" s="170">
        <v>294</v>
      </c>
      <c r="B300" s="295" t="str">
        <f>IF('Frais de personnel'!$B299="","",'Frais de personnel'!$B299)</f>
        <v/>
      </c>
      <c r="C300" s="295" t="str">
        <f>IF('Frais de personnel'!$C299="","",'Frais de personnel'!$C299)</f>
        <v/>
      </c>
      <c r="D300" s="296" t="str">
        <f>IF('Frais de personnel'!$D299="","",'Frais de personnel'!$D299)</f>
        <v/>
      </c>
      <c r="E300" s="166" t="str">
        <f>IF('Frais de personnel'!$E299="","",'Frais de personnel'!$E299)</f>
        <v/>
      </c>
      <c r="F300" s="185" t="str">
        <f>IF('Frais de personnel'!$F299="","",'Frais de personnel'!$F299)</f>
        <v/>
      </c>
      <c r="G300" s="274" t="str">
        <f>IF('Frais de personnel'!$G299="","",'Frais de personnel'!$G299)</f>
        <v/>
      </c>
      <c r="H300" s="274" t="str">
        <f>IF('Frais de personnel'!$H299="","",'Frais de personnel'!$H299)</f>
        <v/>
      </c>
      <c r="I300" s="305" t="str">
        <f>IF('Frais de personnel'!$I299=0,"",'Frais de personnel'!$I299)</f>
        <v/>
      </c>
      <c r="J300" s="273"/>
      <c r="K300" s="121"/>
      <c r="L300" s="121"/>
      <c r="M300" s="186" t="str">
        <f t="shared" si="25"/>
        <v/>
      </c>
      <c r="N300" s="277" t="str">
        <f t="shared" si="26"/>
        <v/>
      </c>
      <c r="O300" s="280" t="str">
        <f t="shared" si="27"/>
        <v/>
      </c>
      <c r="P300" s="187" t="str">
        <f t="shared" si="28"/>
        <v/>
      </c>
      <c r="Q300" s="281" t="str">
        <f t="shared" si="29"/>
        <v/>
      </c>
      <c r="R300" s="284" t="str">
        <f t="shared" si="30"/>
        <v/>
      </c>
      <c r="S300" s="285"/>
    </row>
    <row r="301" spans="1:19" ht="20.100000000000001" customHeight="1" x14ac:dyDescent="0.25">
      <c r="A301" s="170">
        <v>295</v>
      </c>
      <c r="B301" s="295" t="str">
        <f>IF('Frais de personnel'!$B300="","",'Frais de personnel'!$B300)</f>
        <v/>
      </c>
      <c r="C301" s="295" t="str">
        <f>IF('Frais de personnel'!$C300="","",'Frais de personnel'!$C300)</f>
        <v/>
      </c>
      <c r="D301" s="296" t="str">
        <f>IF('Frais de personnel'!$D300="","",'Frais de personnel'!$D300)</f>
        <v/>
      </c>
      <c r="E301" s="166" t="str">
        <f>IF('Frais de personnel'!$E300="","",'Frais de personnel'!$E300)</f>
        <v/>
      </c>
      <c r="F301" s="185" t="str">
        <f>IF('Frais de personnel'!$F300="","",'Frais de personnel'!$F300)</f>
        <v/>
      </c>
      <c r="G301" s="274" t="str">
        <f>IF('Frais de personnel'!$G300="","",'Frais de personnel'!$G300)</f>
        <v/>
      </c>
      <c r="H301" s="274" t="str">
        <f>IF('Frais de personnel'!$H300="","",'Frais de personnel'!$H300)</f>
        <v/>
      </c>
      <c r="I301" s="305" t="str">
        <f>IF('Frais de personnel'!$I300=0,"",'Frais de personnel'!$I300)</f>
        <v/>
      </c>
      <c r="J301" s="273"/>
      <c r="K301" s="121"/>
      <c r="L301" s="121"/>
      <c r="M301" s="186" t="str">
        <f t="shared" si="25"/>
        <v/>
      </c>
      <c r="N301" s="277" t="str">
        <f t="shared" si="26"/>
        <v/>
      </c>
      <c r="O301" s="280" t="str">
        <f t="shared" si="27"/>
        <v/>
      </c>
      <c r="P301" s="187" t="str">
        <f t="shared" si="28"/>
        <v/>
      </c>
      <c r="Q301" s="281" t="str">
        <f t="shared" si="29"/>
        <v/>
      </c>
      <c r="R301" s="284" t="str">
        <f t="shared" si="30"/>
        <v/>
      </c>
      <c r="S301" s="285"/>
    </row>
    <row r="302" spans="1:19" ht="20.100000000000001" customHeight="1" x14ac:dyDescent="0.25">
      <c r="A302" s="170">
        <v>296</v>
      </c>
      <c r="B302" s="295" t="str">
        <f>IF('Frais de personnel'!$B301="","",'Frais de personnel'!$B301)</f>
        <v/>
      </c>
      <c r="C302" s="295" t="str">
        <f>IF('Frais de personnel'!$C301="","",'Frais de personnel'!$C301)</f>
        <v/>
      </c>
      <c r="D302" s="296" t="str">
        <f>IF('Frais de personnel'!$D301="","",'Frais de personnel'!$D301)</f>
        <v/>
      </c>
      <c r="E302" s="166" t="str">
        <f>IF('Frais de personnel'!$E301="","",'Frais de personnel'!$E301)</f>
        <v/>
      </c>
      <c r="F302" s="185" t="str">
        <f>IF('Frais de personnel'!$F301="","",'Frais de personnel'!$F301)</f>
        <v/>
      </c>
      <c r="G302" s="274" t="str">
        <f>IF('Frais de personnel'!$G301="","",'Frais de personnel'!$G301)</f>
        <v/>
      </c>
      <c r="H302" s="274" t="str">
        <f>IF('Frais de personnel'!$H301="","",'Frais de personnel'!$H301)</f>
        <v/>
      </c>
      <c r="I302" s="305" t="str">
        <f>IF('Frais de personnel'!$I301=0,"",'Frais de personnel'!$I301)</f>
        <v/>
      </c>
      <c r="J302" s="273"/>
      <c r="K302" s="121"/>
      <c r="L302" s="121"/>
      <c r="M302" s="186" t="str">
        <f t="shared" si="25"/>
        <v/>
      </c>
      <c r="N302" s="277" t="str">
        <f t="shared" si="26"/>
        <v/>
      </c>
      <c r="O302" s="280" t="str">
        <f t="shared" si="27"/>
        <v/>
      </c>
      <c r="P302" s="187" t="str">
        <f t="shared" si="28"/>
        <v/>
      </c>
      <c r="Q302" s="281" t="str">
        <f t="shared" si="29"/>
        <v/>
      </c>
      <c r="R302" s="284" t="str">
        <f t="shared" si="30"/>
        <v/>
      </c>
      <c r="S302" s="285"/>
    </row>
    <row r="303" spans="1:19" ht="20.100000000000001" customHeight="1" x14ac:dyDescent="0.25">
      <c r="A303" s="170">
        <v>297</v>
      </c>
      <c r="B303" s="295" t="str">
        <f>IF('Frais de personnel'!$B302="","",'Frais de personnel'!$B302)</f>
        <v/>
      </c>
      <c r="C303" s="295" t="str">
        <f>IF('Frais de personnel'!$C302="","",'Frais de personnel'!$C302)</f>
        <v/>
      </c>
      <c r="D303" s="296" t="str">
        <f>IF('Frais de personnel'!$D302="","",'Frais de personnel'!$D302)</f>
        <v/>
      </c>
      <c r="E303" s="166" t="str">
        <f>IF('Frais de personnel'!$E302="","",'Frais de personnel'!$E302)</f>
        <v/>
      </c>
      <c r="F303" s="185" t="str">
        <f>IF('Frais de personnel'!$F302="","",'Frais de personnel'!$F302)</f>
        <v/>
      </c>
      <c r="G303" s="274" t="str">
        <f>IF('Frais de personnel'!$G302="","",'Frais de personnel'!$G302)</f>
        <v/>
      </c>
      <c r="H303" s="274" t="str">
        <f>IF('Frais de personnel'!$H302="","",'Frais de personnel'!$H302)</f>
        <v/>
      </c>
      <c r="I303" s="305" t="str">
        <f>IF('Frais de personnel'!$I302=0,"",'Frais de personnel'!$I302)</f>
        <v/>
      </c>
      <c r="J303" s="273"/>
      <c r="K303" s="121"/>
      <c r="L303" s="121"/>
      <c r="M303" s="186" t="str">
        <f t="shared" si="25"/>
        <v/>
      </c>
      <c r="N303" s="277" t="str">
        <f t="shared" si="26"/>
        <v/>
      </c>
      <c r="O303" s="280" t="str">
        <f t="shared" si="27"/>
        <v/>
      </c>
      <c r="P303" s="187" t="str">
        <f t="shared" si="28"/>
        <v/>
      </c>
      <c r="Q303" s="281" t="str">
        <f t="shared" si="29"/>
        <v/>
      </c>
      <c r="R303" s="284" t="str">
        <f t="shared" si="30"/>
        <v/>
      </c>
      <c r="S303" s="285"/>
    </row>
    <row r="304" spans="1:19" ht="20.100000000000001" customHeight="1" x14ac:dyDescent="0.25">
      <c r="A304" s="170">
        <v>298</v>
      </c>
      <c r="B304" s="295" t="str">
        <f>IF('Frais de personnel'!$B303="","",'Frais de personnel'!$B303)</f>
        <v/>
      </c>
      <c r="C304" s="295" t="str">
        <f>IF('Frais de personnel'!$C303="","",'Frais de personnel'!$C303)</f>
        <v/>
      </c>
      <c r="D304" s="296" t="str">
        <f>IF('Frais de personnel'!$D303="","",'Frais de personnel'!$D303)</f>
        <v/>
      </c>
      <c r="E304" s="166" t="str">
        <f>IF('Frais de personnel'!$E303="","",'Frais de personnel'!$E303)</f>
        <v/>
      </c>
      <c r="F304" s="185" t="str">
        <f>IF('Frais de personnel'!$F303="","",'Frais de personnel'!$F303)</f>
        <v/>
      </c>
      <c r="G304" s="274" t="str">
        <f>IF('Frais de personnel'!$G303="","",'Frais de personnel'!$G303)</f>
        <v/>
      </c>
      <c r="H304" s="274" t="str">
        <f>IF('Frais de personnel'!$H303="","",'Frais de personnel'!$H303)</f>
        <v/>
      </c>
      <c r="I304" s="305" t="str">
        <f>IF('Frais de personnel'!$I303=0,"",'Frais de personnel'!$I303)</f>
        <v/>
      </c>
      <c r="J304" s="273"/>
      <c r="K304" s="121"/>
      <c r="L304" s="121"/>
      <c r="M304" s="186" t="str">
        <f t="shared" si="25"/>
        <v/>
      </c>
      <c r="N304" s="277" t="str">
        <f t="shared" si="26"/>
        <v/>
      </c>
      <c r="O304" s="280" t="str">
        <f t="shared" si="27"/>
        <v/>
      </c>
      <c r="P304" s="187" t="str">
        <f t="shared" si="28"/>
        <v/>
      </c>
      <c r="Q304" s="281" t="str">
        <f t="shared" si="29"/>
        <v/>
      </c>
      <c r="R304" s="284" t="str">
        <f t="shared" si="30"/>
        <v/>
      </c>
      <c r="S304" s="285"/>
    </row>
    <row r="305" spans="1:19" ht="20.100000000000001" customHeight="1" x14ac:dyDescent="0.25">
      <c r="A305" s="170">
        <v>299</v>
      </c>
      <c r="B305" s="295" t="str">
        <f>IF('Frais de personnel'!$B304="","",'Frais de personnel'!$B304)</f>
        <v/>
      </c>
      <c r="C305" s="295" t="str">
        <f>IF('Frais de personnel'!$C304="","",'Frais de personnel'!$C304)</f>
        <v/>
      </c>
      <c r="D305" s="296" t="str">
        <f>IF('Frais de personnel'!$D304="","",'Frais de personnel'!$D304)</f>
        <v/>
      </c>
      <c r="E305" s="166" t="str">
        <f>IF('Frais de personnel'!$E304="","",'Frais de personnel'!$E304)</f>
        <v/>
      </c>
      <c r="F305" s="185" t="str">
        <f>IF('Frais de personnel'!$F304="","",'Frais de personnel'!$F304)</f>
        <v/>
      </c>
      <c r="G305" s="274" t="str">
        <f>IF('Frais de personnel'!$G304="","",'Frais de personnel'!$G304)</f>
        <v/>
      </c>
      <c r="H305" s="274" t="str">
        <f>IF('Frais de personnel'!$H304="","",'Frais de personnel'!$H304)</f>
        <v/>
      </c>
      <c r="I305" s="305" t="str">
        <f>IF('Frais de personnel'!$I304=0,"",'Frais de personnel'!$I304)</f>
        <v/>
      </c>
      <c r="J305" s="273"/>
      <c r="K305" s="121"/>
      <c r="L305" s="121"/>
      <c r="M305" s="186" t="str">
        <f t="shared" si="25"/>
        <v/>
      </c>
      <c r="N305" s="277" t="str">
        <f t="shared" si="26"/>
        <v/>
      </c>
      <c r="O305" s="280" t="str">
        <f t="shared" si="27"/>
        <v/>
      </c>
      <c r="P305" s="187" t="str">
        <f t="shared" si="28"/>
        <v/>
      </c>
      <c r="Q305" s="281" t="str">
        <f t="shared" si="29"/>
        <v/>
      </c>
      <c r="R305" s="284" t="str">
        <f t="shared" si="30"/>
        <v/>
      </c>
      <c r="S305" s="285"/>
    </row>
    <row r="306" spans="1:19" ht="20.100000000000001" customHeight="1" x14ac:dyDescent="0.25">
      <c r="A306" s="170">
        <v>300</v>
      </c>
      <c r="B306" s="295" t="str">
        <f>IF('Frais de personnel'!$B305="","",'Frais de personnel'!$B305)</f>
        <v/>
      </c>
      <c r="C306" s="295" t="str">
        <f>IF('Frais de personnel'!$C305="","",'Frais de personnel'!$C305)</f>
        <v/>
      </c>
      <c r="D306" s="296" t="str">
        <f>IF('Frais de personnel'!$D305="","",'Frais de personnel'!$D305)</f>
        <v/>
      </c>
      <c r="E306" s="166" t="str">
        <f>IF('Frais de personnel'!$E305="","",'Frais de personnel'!$E305)</f>
        <v/>
      </c>
      <c r="F306" s="185" t="str">
        <f>IF('Frais de personnel'!$F305="","",'Frais de personnel'!$F305)</f>
        <v/>
      </c>
      <c r="G306" s="274" t="str">
        <f>IF('Frais de personnel'!$G305="","",'Frais de personnel'!$G305)</f>
        <v/>
      </c>
      <c r="H306" s="274" t="str">
        <f>IF('Frais de personnel'!$H305="","",'Frais de personnel'!$H305)</f>
        <v/>
      </c>
      <c r="I306" s="305" t="str">
        <f>IF('Frais de personnel'!$I305=0,"",'Frais de personnel'!$I305)</f>
        <v/>
      </c>
      <c r="J306" s="273"/>
      <c r="K306" s="121"/>
      <c r="L306" s="121"/>
      <c r="M306" s="186" t="str">
        <f t="shared" si="25"/>
        <v/>
      </c>
      <c r="N306" s="277" t="str">
        <f t="shared" si="26"/>
        <v/>
      </c>
      <c r="O306" s="280" t="str">
        <f t="shared" si="27"/>
        <v/>
      </c>
      <c r="P306" s="187" t="str">
        <f t="shared" si="28"/>
        <v/>
      </c>
      <c r="Q306" s="281" t="str">
        <f t="shared" si="29"/>
        <v/>
      </c>
      <c r="R306" s="284" t="str">
        <f t="shared" si="30"/>
        <v/>
      </c>
      <c r="S306" s="285"/>
    </row>
    <row r="307" spans="1:19" ht="20.100000000000001" customHeight="1" x14ac:dyDescent="0.25">
      <c r="A307" s="170">
        <v>301</v>
      </c>
      <c r="B307" s="295" t="str">
        <f>IF('Frais de personnel'!$B306="","",'Frais de personnel'!$B306)</f>
        <v/>
      </c>
      <c r="C307" s="295" t="str">
        <f>IF('Frais de personnel'!$C306="","",'Frais de personnel'!$C306)</f>
        <v/>
      </c>
      <c r="D307" s="296" t="str">
        <f>IF('Frais de personnel'!$D306="","",'Frais de personnel'!$D306)</f>
        <v/>
      </c>
      <c r="E307" s="166" t="str">
        <f>IF('Frais de personnel'!$E306="","",'Frais de personnel'!$E306)</f>
        <v/>
      </c>
      <c r="F307" s="185" t="str">
        <f>IF('Frais de personnel'!$F306="","",'Frais de personnel'!$F306)</f>
        <v/>
      </c>
      <c r="G307" s="274" t="str">
        <f>IF('Frais de personnel'!$G306="","",'Frais de personnel'!$G306)</f>
        <v/>
      </c>
      <c r="H307" s="274" t="str">
        <f>IF('Frais de personnel'!$H306="","",'Frais de personnel'!$H306)</f>
        <v/>
      </c>
      <c r="I307" s="305" t="str">
        <f>IF('Frais de personnel'!$I306=0,"",'Frais de personnel'!$I306)</f>
        <v/>
      </c>
      <c r="J307" s="273"/>
      <c r="K307" s="121"/>
      <c r="L307" s="121"/>
      <c r="M307" s="186" t="str">
        <f t="shared" si="25"/>
        <v/>
      </c>
      <c r="N307" s="277" t="str">
        <f t="shared" si="26"/>
        <v/>
      </c>
      <c r="O307" s="280" t="str">
        <f t="shared" si="27"/>
        <v/>
      </c>
      <c r="P307" s="187" t="str">
        <f t="shared" si="28"/>
        <v/>
      </c>
      <c r="Q307" s="281" t="str">
        <f t="shared" si="29"/>
        <v/>
      </c>
      <c r="R307" s="284" t="str">
        <f t="shared" si="30"/>
        <v/>
      </c>
      <c r="S307" s="285"/>
    </row>
    <row r="308" spans="1:19" ht="20.100000000000001" customHeight="1" x14ac:dyDescent="0.25">
      <c r="A308" s="170">
        <v>302</v>
      </c>
      <c r="B308" s="295" t="str">
        <f>IF('Frais de personnel'!$B307="","",'Frais de personnel'!$B307)</f>
        <v/>
      </c>
      <c r="C308" s="295" t="str">
        <f>IF('Frais de personnel'!$C307="","",'Frais de personnel'!$C307)</f>
        <v/>
      </c>
      <c r="D308" s="296" t="str">
        <f>IF('Frais de personnel'!$D307="","",'Frais de personnel'!$D307)</f>
        <v/>
      </c>
      <c r="E308" s="166" t="str">
        <f>IF('Frais de personnel'!$E307="","",'Frais de personnel'!$E307)</f>
        <v/>
      </c>
      <c r="F308" s="185" t="str">
        <f>IF('Frais de personnel'!$F307="","",'Frais de personnel'!$F307)</f>
        <v/>
      </c>
      <c r="G308" s="274" t="str">
        <f>IF('Frais de personnel'!$G307="","",'Frais de personnel'!$G307)</f>
        <v/>
      </c>
      <c r="H308" s="274" t="str">
        <f>IF('Frais de personnel'!$H307="","",'Frais de personnel'!$H307)</f>
        <v/>
      </c>
      <c r="I308" s="305" t="str">
        <f>IF('Frais de personnel'!$I307=0,"",'Frais de personnel'!$I307)</f>
        <v/>
      </c>
      <c r="J308" s="273"/>
      <c r="K308" s="121"/>
      <c r="L308" s="121"/>
      <c r="M308" s="186" t="str">
        <f t="shared" si="25"/>
        <v/>
      </c>
      <c r="N308" s="277" t="str">
        <f t="shared" si="26"/>
        <v/>
      </c>
      <c r="O308" s="280" t="str">
        <f t="shared" si="27"/>
        <v/>
      </c>
      <c r="P308" s="187" t="str">
        <f t="shared" si="28"/>
        <v/>
      </c>
      <c r="Q308" s="281" t="str">
        <f t="shared" si="29"/>
        <v/>
      </c>
      <c r="R308" s="284" t="str">
        <f t="shared" si="30"/>
        <v/>
      </c>
      <c r="S308" s="285"/>
    </row>
    <row r="309" spans="1:19" ht="20.100000000000001" customHeight="1" x14ac:dyDescent="0.25">
      <c r="A309" s="170">
        <v>303</v>
      </c>
      <c r="B309" s="295" t="str">
        <f>IF('Frais de personnel'!$B308="","",'Frais de personnel'!$B308)</f>
        <v/>
      </c>
      <c r="C309" s="295" t="str">
        <f>IF('Frais de personnel'!$C308="","",'Frais de personnel'!$C308)</f>
        <v/>
      </c>
      <c r="D309" s="296" t="str">
        <f>IF('Frais de personnel'!$D308="","",'Frais de personnel'!$D308)</f>
        <v/>
      </c>
      <c r="E309" s="166" t="str">
        <f>IF('Frais de personnel'!$E308="","",'Frais de personnel'!$E308)</f>
        <v/>
      </c>
      <c r="F309" s="185" t="str">
        <f>IF('Frais de personnel'!$F308="","",'Frais de personnel'!$F308)</f>
        <v/>
      </c>
      <c r="G309" s="274" t="str">
        <f>IF('Frais de personnel'!$G308="","",'Frais de personnel'!$G308)</f>
        <v/>
      </c>
      <c r="H309" s="274" t="str">
        <f>IF('Frais de personnel'!$H308="","",'Frais de personnel'!$H308)</f>
        <v/>
      </c>
      <c r="I309" s="305" t="str">
        <f>IF('Frais de personnel'!$I308=0,"",'Frais de personnel'!$I308)</f>
        <v/>
      </c>
      <c r="J309" s="273"/>
      <c r="K309" s="121"/>
      <c r="L309" s="121"/>
      <c r="M309" s="186" t="str">
        <f t="shared" si="25"/>
        <v/>
      </c>
      <c r="N309" s="277" t="str">
        <f t="shared" si="26"/>
        <v/>
      </c>
      <c r="O309" s="280" t="str">
        <f t="shared" si="27"/>
        <v/>
      </c>
      <c r="P309" s="187" t="str">
        <f t="shared" si="28"/>
        <v/>
      </c>
      <c r="Q309" s="281" t="str">
        <f t="shared" si="29"/>
        <v/>
      </c>
      <c r="R309" s="284" t="str">
        <f t="shared" si="30"/>
        <v/>
      </c>
      <c r="S309" s="285"/>
    </row>
    <row r="310" spans="1:19" ht="20.100000000000001" customHeight="1" x14ac:dyDescent="0.25">
      <c r="A310" s="170">
        <v>304</v>
      </c>
      <c r="B310" s="295" t="str">
        <f>IF('Frais de personnel'!$B309="","",'Frais de personnel'!$B309)</f>
        <v/>
      </c>
      <c r="C310" s="295" t="str">
        <f>IF('Frais de personnel'!$C309="","",'Frais de personnel'!$C309)</f>
        <v/>
      </c>
      <c r="D310" s="296" t="str">
        <f>IF('Frais de personnel'!$D309="","",'Frais de personnel'!$D309)</f>
        <v/>
      </c>
      <c r="E310" s="166" t="str">
        <f>IF('Frais de personnel'!$E309="","",'Frais de personnel'!$E309)</f>
        <v/>
      </c>
      <c r="F310" s="185" t="str">
        <f>IF('Frais de personnel'!$F309="","",'Frais de personnel'!$F309)</f>
        <v/>
      </c>
      <c r="G310" s="274" t="str">
        <f>IF('Frais de personnel'!$G309="","",'Frais de personnel'!$G309)</f>
        <v/>
      </c>
      <c r="H310" s="274" t="str">
        <f>IF('Frais de personnel'!$H309="","",'Frais de personnel'!$H309)</f>
        <v/>
      </c>
      <c r="I310" s="305" t="str">
        <f>IF('Frais de personnel'!$I309=0,"",'Frais de personnel'!$I309)</f>
        <v/>
      </c>
      <c r="J310" s="273"/>
      <c r="K310" s="121"/>
      <c r="L310" s="121"/>
      <c r="M310" s="186" t="str">
        <f t="shared" si="25"/>
        <v/>
      </c>
      <c r="N310" s="277" t="str">
        <f t="shared" si="26"/>
        <v/>
      </c>
      <c r="O310" s="280" t="str">
        <f t="shared" si="27"/>
        <v/>
      </c>
      <c r="P310" s="187" t="str">
        <f t="shared" si="28"/>
        <v/>
      </c>
      <c r="Q310" s="281" t="str">
        <f t="shared" si="29"/>
        <v/>
      </c>
      <c r="R310" s="284" t="str">
        <f t="shared" si="30"/>
        <v/>
      </c>
      <c r="S310" s="285"/>
    </row>
    <row r="311" spans="1:19" ht="20.100000000000001" customHeight="1" x14ac:dyDescent="0.25">
      <c r="A311" s="170">
        <v>305</v>
      </c>
      <c r="B311" s="295" t="str">
        <f>IF('Frais de personnel'!$B310="","",'Frais de personnel'!$B310)</f>
        <v/>
      </c>
      <c r="C311" s="295" t="str">
        <f>IF('Frais de personnel'!$C310="","",'Frais de personnel'!$C310)</f>
        <v/>
      </c>
      <c r="D311" s="296" t="str">
        <f>IF('Frais de personnel'!$D310="","",'Frais de personnel'!$D310)</f>
        <v/>
      </c>
      <c r="E311" s="166" t="str">
        <f>IF('Frais de personnel'!$E310="","",'Frais de personnel'!$E310)</f>
        <v/>
      </c>
      <c r="F311" s="185" t="str">
        <f>IF('Frais de personnel'!$F310="","",'Frais de personnel'!$F310)</f>
        <v/>
      </c>
      <c r="G311" s="274" t="str">
        <f>IF('Frais de personnel'!$G310="","",'Frais de personnel'!$G310)</f>
        <v/>
      </c>
      <c r="H311" s="274" t="str">
        <f>IF('Frais de personnel'!$H310="","",'Frais de personnel'!$H310)</f>
        <v/>
      </c>
      <c r="I311" s="305" t="str">
        <f>IF('Frais de personnel'!$I310=0,"",'Frais de personnel'!$I310)</f>
        <v/>
      </c>
      <c r="J311" s="273"/>
      <c r="K311" s="121"/>
      <c r="L311" s="121"/>
      <c r="M311" s="186" t="str">
        <f t="shared" si="25"/>
        <v/>
      </c>
      <c r="N311" s="277" t="str">
        <f t="shared" si="26"/>
        <v/>
      </c>
      <c r="O311" s="280" t="str">
        <f t="shared" si="27"/>
        <v/>
      </c>
      <c r="P311" s="187" t="str">
        <f t="shared" si="28"/>
        <v/>
      </c>
      <c r="Q311" s="281" t="str">
        <f t="shared" si="29"/>
        <v/>
      </c>
      <c r="R311" s="284" t="str">
        <f t="shared" si="30"/>
        <v/>
      </c>
      <c r="S311" s="285"/>
    </row>
    <row r="312" spans="1:19" ht="20.100000000000001" customHeight="1" x14ac:dyDescent="0.25">
      <c r="A312" s="170">
        <v>306</v>
      </c>
      <c r="B312" s="295" t="str">
        <f>IF('Frais de personnel'!$B311="","",'Frais de personnel'!$B311)</f>
        <v/>
      </c>
      <c r="C312" s="295" t="str">
        <f>IF('Frais de personnel'!$C311="","",'Frais de personnel'!$C311)</f>
        <v/>
      </c>
      <c r="D312" s="296" t="str">
        <f>IF('Frais de personnel'!$D311="","",'Frais de personnel'!$D311)</f>
        <v/>
      </c>
      <c r="E312" s="166" t="str">
        <f>IF('Frais de personnel'!$E311="","",'Frais de personnel'!$E311)</f>
        <v/>
      </c>
      <c r="F312" s="185" t="str">
        <f>IF('Frais de personnel'!$F311="","",'Frais de personnel'!$F311)</f>
        <v/>
      </c>
      <c r="G312" s="274" t="str">
        <f>IF('Frais de personnel'!$G311="","",'Frais de personnel'!$G311)</f>
        <v/>
      </c>
      <c r="H312" s="274" t="str">
        <f>IF('Frais de personnel'!$H311="","",'Frais de personnel'!$H311)</f>
        <v/>
      </c>
      <c r="I312" s="305" t="str">
        <f>IF('Frais de personnel'!$I311=0,"",'Frais de personnel'!$I311)</f>
        <v/>
      </c>
      <c r="J312" s="273"/>
      <c r="K312" s="121"/>
      <c r="L312" s="121"/>
      <c r="M312" s="186" t="str">
        <f t="shared" si="25"/>
        <v/>
      </c>
      <c r="N312" s="277" t="str">
        <f t="shared" si="26"/>
        <v/>
      </c>
      <c r="O312" s="280" t="str">
        <f t="shared" si="27"/>
        <v/>
      </c>
      <c r="P312" s="187" t="str">
        <f t="shared" si="28"/>
        <v/>
      </c>
      <c r="Q312" s="281" t="str">
        <f t="shared" si="29"/>
        <v/>
      </c>
      <c r="R312" s="284" t="str">
        <f t="shared" si="30"/>
        <v/>
      </c>
      <c r="S312" s="285"/>
    </row>
    <row r="313" spans="1:19" ht="20.100000000000001" customHeight="1" x14ac:dyDescent="0.25">
      <c r="A313" s="170">
        <v>307</v>
      </c>
      <c r="B313" s="295" t="str">
        <f>IF('Frais de personnel'!$B312="","",'Frais de personnel'!$B312)</f>
        <v/>
      </c>
      <c r="C313" s="295" t="str">
        <f>IF('Frais de personnel'!$C312="","",'Frais de personnel'!$C312)</f>
        <v/>
      </c>
      <c r="D313" s="296" t="str">
        <f>IF('Frais de personnel'!$D312="","",'Frais de personnel'!$D312)</f>
        <v/>
      </c>
      <c r="E313" s="166" t="str">
        <f>IF('Frais de personnel'!$E312="","",'Frais de personnel'!$E312)</f>
        <v/>
      </c>
      <c r="F313" s="185" t="str">
        <f>IF('Frais de personnel'!$F312="","",'Frais de personnel'!$F312)</f>
        <v/>
      </c>
      <c r="G313" s="274" t="str">
        <f>IF('Frais de personnel'!$G312="","",'Frais de personnel'!$G312)</f>
        <v/>
      </c>
      <c r="H313" s="274" t="str">
        <f>IF('Frais de personnel'!$H312="","",'Frais de personnel'!$H312)</f>
        <v/>
      </c>
      <c r="I313" s="305" t="str">
        <f>IF('Frais de personnel'!$I312=0,"",'Frais de personnel'!$I312)</f>
        <v/>
      </c>
      <c r="J313" s="273"/>
      <c r="K313" s="121"/>
      <c r="L313" s="121"/>
      <c r="M313" s="186" t="str">
        <f t="shared" si="25"/>
        <v/>
      </c>
      <c r="N313" s="277" t="str">
        <f t="shared" si="26"/>
        <v/>
      </c>
      <c r="O313" s="280" t="str">
        <f t="shared" si="27"/>
        <v/>
      </c>
      <c r="P313" s="187" t="str">
        <f t="shared" si="28"/>
        <v/>
      </c>
      <c r="Q313" s="281" t="str">
        <f t="shared" si="29"/>
        <v/>
      </c>
      <c r="R313" s="284" t="str">
        <f t="shared" si="30"/>
        <v/>
      </c>
      <c r="S313" s="285"/>
    </row>
    <row r="314" spans="1:19" ht="20.100000000000001" customHeight="1" x14ac:dyDescent="0.25">
      <c r="A314" s="170">
        <v>308</v>
      </c>
      <c r="B314" s="295" t="str">
        <f>IF('Frais de personnel'!$B313="","",'Frais de personnel'!$B313)</f>
        <v/>
      </c>
      <c r="C314" s="295" t="str">
        <f>IF('Frais de personnel'!$C313="","",'Frais de personnel'!$C313)</f>
        <v/>
      </c>
      <c r="D314" s="296" t="str">
        <f>IF('Frais de personnel'!$D313="","",'Frais de personnel'!$D313)</f>
        <v/>
      </c>
      <c r="E314" s="166" t="str">
        <f>IF('Frais de personnel'!$E313="","",'Frais de personnel'!$E313)</f>
        <v/>
      </c>
      <c r="F314" s="185" t="str">
        <f>IF('Frais de personnel'!$F313="","",'Frais de personnel'!$F313)</f>
        <v/>
      </c>
      <c r="G314" s="274" t="str">
        <f>IF('Frais de personnel'!$G313="","",'Frais de personnel'!$G313)</f>
        <v/>
      </c>
      <c r="H314" s="274" t="str">
        <f>IF('Frais de personnel'!$H313="","",'Frais de personnel'!$H313)</f>
        <v/>
      </c>
      <c r="I314" s="305" t="str">
        <f>IF('Frais de personnel'!$I313=0,"",'Frais de personnel'!$I313)</f>
        <v/>
      </c>
      <c r="J314" s="273"/>
      <c r="K314" s="121"/>
      <c r="L314" s="121"/>
      <c r="M314" s="186" t="str">
        <f t="shared" si="25"/>
        <v/>
      </c>
      <c r="N314" s="277" t="str">
        <f t="shared" si="26"/>
        <v/>
      </c>
      <c r="O314" s="280" t="str">
        <f t="shared" si="27"/>
        <v/>
      </c>
      <c r="P314" s="187" t="str">
        <f t="shared" si="28"/>
        <v/>
      </c>
      <c r="Q314" s="281" t="str">
        <f t="shared" si="29"/>
        <v/>
      </c>
      <c r="R314" s="284" t="str">
        <f t="shared" si="30"/>
        <v/>
      </c>
      <c r="S314" s="285"/>
    </row>
    <row r="315" spans="1:19" ht="20.100000000000001" customHeight="1" x14ac:dyDescent="0.25">
      <c r="A315" s="170">
        <v>309</v>
      </c>
      <c r="B315" s="295" t="str">
        <f>IF('Frais de personnel'!$B314="","",'Frais de personnel'!$B314)</f>
        <v/>
      </c>
      <c r="C315" s="295" t="str">
        <f>IF('Frais de personnel'!$C314="","",'Frais de personnel'!$C314)</f>
        <v/>
      </c>
      <c r="D315" s="296" t="str">
        <f>IF('Frais de personnel'!$D314="","",'Frais de personnel'!$D314)</f>
        <v/>
      </c>
      <c r="E315" s="166" t="str">
        <f>IF('Frais de personnel'!$E314="","",'Frais de personnel'!$E314)</f>
        <v/>
      </c>
      <c r="F315" s="185" t="str">
        <f>IF('Frais de personnel'!$F314="","",'Frais de personnel'!$F314)</f>
        <v/>
      </c>
      <c r="G315" s="274" t="str">
        <f>IF('Frais de personnel'!$G314="","",'Frais de personnel'!$G314)</f>
        <v/>
      </c>
      <c r="H315" s="274" t="str">
        <f>IF('Frais de personnel'!$H314="","",'Frais de personnel'!$H314)</f>
        <v/>
      </c>
      <c r="I315" s="305" t="str">
        <f>IF('Frais de personnel'!$I314=0,"",'Frais de personnel'!$I314)</f>
        <v/>
      </c>
      <c r="J315" s="273"/>
      <c r="K315" s="121"/>
      <c r="L315" s="121"/>
      <c r="M315" s="186" t="str">
        <f t="shared" si="25"/>
        <v/>
      </c>
      <c r="N315" s="277" t="str">
        <f t="shared" si="26"/>
        <v/>
      </c>
      <c r="O315" s="280" t="str">
        <f t="shared" si="27"/>
        <v/>
      </c>
      <c r="P315" s="187" t="str">
        <f t="shared" si="28"/>
        <v/>
      </c>
      <c r="Q315" s="281" t="str">
        <f t="shared" si="29"/>
        <v/>
      </c>
      <c r="R315" s="284" t="str">
        <f t="shared" si="30"/>
        <v/>
      </c>
      <c r="S315" s="285"/>
    </row>
    <row r="316" spans="1:19" ht="20.100000000000001" customHeight="1" x14ac:dyDescent="0.25">
      <c r="A316" s="170">
        <v>310</v>
      </c>
      <c r="B316" s="295" t="str">
        <f>IF('Frais de personnel'!$B315="","",'Frais de personnel'!$B315)</f>
        <v/>
      </c>
      <c r="C316" s="295" t="str">
        <f>IF('Frais de personnel'!$C315="","",'Frais de personnel'!$C315)</f>
        <v/>
      </c>
      <c r="D316" s="296" t="str">
        <f>IF('Frais de personnel'!$D315="","",'Frais de personnel'!$D315)</f>
        <v/>
      </c>
      <c r="E316" s="166" t="str">
        <f>IF('Frais de personnel'!$E315="","",'Frais de personnel'!$E315)</f>
        <v/>
      </c>
      <c r="F316" s="185" t="str">
        <f>IF('Frais de personnel'!$F315="","",'Frais de personnel'!$F315)</f>
        <v/>
      </c>
      <c r="G316" s="274" t="str">
        <f>IF('Frais de personnel'!$G315="","",'Frais de personnel'!$G315)</f>
        <v/>
      </c>
      <c r="H316" s="274" t="str">
        <f>IF('Frais de personnel'!$H315="","",'Frais de personnel'!$H315)</f>
        <v/>
      </c>
      <c r="I316" s="305" t="str">
        <f>IF('Frais de personnel'!$I315=0,"",'Frais de personnel'!$I315)</f>
        <v/>
      </c>
      <c r="J316" s="273"/>
      <c r="K316" s="121"/>
      <c r="L316" s="121"/>
      <c r="M316" s="186" t="str">
        <f t="shared" si="25"/>
        <v/>
      </c>
      <c r="N316" s="277" t="str">
        <f t="shared" si="26"/>
        <v/>
      </c>
      <c r="O316" s="280" t="str">
        <f t="shared" si="27"/>
        <v/>
      </c>
      <c r="P316" s="187" t="str">
        <f t="shared" si="28"/>
        <v/>
      </c>
      <c r="Q316" s="281" t="str">
        <f t="shared" si="29"/>
        <v/>
      </c>
      <c r="R316" s="284" t="str">
        <f t="shared" si="30"/>
        <v/>
      </c>
      <c r="S316" s="285"/>
    </row>
    <row r="317" spans="1:19" ht="20.100000000000001" customHeight="1" x14ac:dyDescent="0.25">
      <c r="A317" s="170">
        <v>311</v>
      </c>
      <c r="B317" s="295" t="str">
        <f>IF('Frais de personnel'!$B316="","",'Frais de personnel'!$B316)</f>
        <v/>
      </c>
      <c r="C317" s="295" t="str">
        <f>IF('Frais de personnel'!$C316="","",'Frais de personnel'!$C316)</f>
        <v/>
      </c>
      <c r="D317" s="296" t="str">
        <f>IF('Frais de personnel'!$D316="","",'Frais de personnel'!$D316)</f>
        <v/>
      </c>
      <c r="E317" s="166" t="str">
        <f>IF('Frais de personnel'!$E316="","",'Frais de personnel'!$E316)</f>
        <v/>
      </c>
      <c r="F317" s="185" t="str">
        <f>IF('Frais de personnel'!$F316="","",'Frais de personnel'!$F316)</f>
        <v/>
      </c>
      <c r="G317" s="274" t="str">
        <f>IF('Frais de personnel'!$G316="","",'Frais de personnel'!$G316)</f>
        <v/>
      </c>
      <c r="H317" s="274" t="str">
        <f>IF('Frais de personnel'!$H316="","",'Frais de personnel'!$H316)</f>
        <v/>
      </c>
      <c r="I317" s="305" t="str">
        <f>IF('Frais de personnel'!$I316=0,"",'Frais de personnel'!$I316)</f>
        <v/>
      </c>
      <c r="J317" s="273"/>
      <c r="K317" s="121"/>
      <c r="L317" s="121"/>
      <c r="M317" s="186" t="str">
        <f t="shared" si="25"/>
        <v/>
      </c>
      <c r="N317" s="277" t="str">
        <f t="shared" si="26"/>
        <v/>
      </c>
      <c r="O317" s="280" t="str">
        <f t="shared" si="27"/>
        <v/>
      </c>
      <c r="P317" s="187" t="str">
        <f t="shared" si="28"/>
        <v/>
      </c>
      <c r="Q317" s="281" t="str">
        <f t="shared" si="29"/>
        <v/>
      </c>
      <c r="R317" s="284" t="str">
        <f t="shared" si="30"/>
        <v/>
      </c>
      <c r="S317" s="285"/>
    </row>
    <row r="318" spans="1:19" ht="20.100000000000001" customHeight="1" x14ac:dyDescent="0.25">
      <c r="A318" s="170">
        <v>312</v>
      </c>
      <c r="B318" s="295" t="str">
        <f>IF('Frais de personnel'!$B317="","",'Frais de personnel'!$B317)</f>
        <v/>
      </c>
      <c r="C318" s="295" t="str">
        <f>IF('Frais de personnel'!$C317="","",'Frais de personnel'!$C317)</f>
        <v/>
      </c>
      <c r="D318" s="296" t="str">
        <f>IF('Frais de personnel'!$D317="","",'Frais de personnel'!$D317)</f>
        <v/>
      </c>
      <c r="E318" s="166" t="str">
        <f>IF('Frais de personnel'!$E317="","",'Frais de personnel'!$E317)</f>
        <v/>
      </c>
      <c r="F318" s="185" t="str">
        <f>IF('Frais de personnel'!$F317="","",'Frais de personnel'!$F317)</f>
        <v/>
      </c>
      <c r="G318" s="274" t="str">
        <f>IF('Frais de personnel'!$G317="","",'Frais de personnel'!$G317)</f>
        <v/>
      </c>
      <c r="H318" s="274" t="str">
        <f>IF('Frais de personnel'!$H317="","",'Frais de personnel'!$H317)</f>
        <v/>
      </c>
      <c r="I318" s="305" t="str">
        <f>IF('Frais de personnel'!$I317=0,"",'Frais de personnel'!$I317)</f>
        <v/>
      </c>
      <c r="J318" s="273"/>
      <c r="K318" s="121"/>
      <c r="L318" s="121"/>
      <c r="M318" s="186" t="str">
        <f t="shared" si="25"/>
        <v/>
      </c>
      <c r="N318" s="277" t="str">
        <f t="shared" si="26"/>
        <v/>
      </c>
      <c r="O318" s="280" t="str">
        <f t="shared" si="27"/>
        <v/>
      </c>
      <c r="P318" s="187" t="str">
        <f t="shared" si="28"/>
        <v/>
      </c>
      <c r="Q318" s="281" t="str">
        <f t="shared" si="29"/>
        <v/>
      </c>
      <c r="R318" s="284" t="str">
        <f t="shared" si="30"/>
        <v/>
      </c>
      <c r="S318" s="285"/>
    </row>
    <row r="319" spans="1:19" ht="20.100000000000001" customHeight="1" x14ac:dyDescent="0.25">
      <c r="A319" s="170">
        <v>313</v>
      </c>
      <c r="B319" s="295" t="str">
        <f>IF('Frais de personnel'!$B318="","",'Frais de personnel'!$B318)</f>
        <v/>
      </c>
      <c r="C319" s="295" t="str">
        <f>IF('Frais de personnel'!$C318="","",'Frais de personnel'!$C318)</f>
        <v/>
      </c>
      <c r="D319" s="296" t="str">
        <f>IF('Frais de personnel'!$D318="","",'Frais de personnel'!$D318)</f>
        <v/>
      </c>
      <c r="E319" s="166" t="str">
        <f>IF('Frais de personnel'!$E318="","",'Frais de personnel'!$E318)</f>
        <v/>
      </c>
      <c r="F319" s="185" t="str">
        <f>IF('Frais de personnel'!$F318="","",'Frais de personnel'!$F318)</f>
        <v/>
      </c>
      <c r="G319" s="274" t="str">
        <f>IF('Frais de personnel'!$G318="","",'Frais de personnel'!$G318)</f>
        <v/>
      </c>
      <c r="H319" s="274" t="str">
        <f>IF('Frais de personnel'!$H318="","",'Frais de personnel'!$H318)</f>
        <v/>
      </c>
      <c r="I319" s="305" t="str">
        <f>IF('Frais de personnel'!$I318=0,"",'Frais de personnel'!$I318)</f>
        <v/>
      </c>
      <c r="J319" s="273"/>
      <c r="K319" s="121"/>
      <c r="L319" s="121"/>
      <c r="M319" s="186" t="str">
        <f t="shared" si="25"/>
        <v/>
      </c>
      <c r="N319" s="277" t="str">
        <f t="shared" si="26"/>
        <v/>
      </c>
      <c r="O319" s="280" t="str">
        <f t="shared" si="27"/>
        <v/>
      </c>
      <c r="P319" s="187" t="str">
        <f t="shared" si="28"/>
        <v/>
      </c>
      <c r="Q319" s="281" t="str">
        <f t="shared" si="29"/>
        <v/>
      </c>
      <c r="R319" s="284" t="str">
        <f t="shared" si="30"/>
        <v/>
      </c>
      <c r="S319" s="285"/>
    </row>
    <row r="320" spans="1:19" ht="20.100000000000001" customHeight="1" x14ac:dyDescent="0.25">
      <c r="A320" s="170">
        <v>314</v>
      </c>
      <c r="B320" s="295" t="str">
        <f>IF('Frais de personnel'!$B319="","",'Frais de personnel'!$B319)</f>
        <v/>
      </c>
      <c r="C320" s="295" t="str">
        <f>IF('Frais de personnel'!$C319="","",'Frais de personnel'!$C319)</f>
        <v/>
      </c>
      <c r="D320" s="296" t="str">
        <f>IF('Frais de personnel'!$D319="","",'Frais de personnel'!$D319)</f>
        <v/>
      </c>
      <c r="E320" s="166" t="str">
        <f>IF('Frais de personnel'!$E319="","",'Frais de personnel'!$E319)</f>
        <v/>
      </c>
      <c r="F320" s="185" t="str">
        <f>IF('Frais de personnel'!$F319="","",'Frais de personnel'!$F319)</f>
        <v/>
      </c>
      <c r="G320" s="274" t="str">
        <f>IF('Frais de personnel'!$G319="","",'Frais de personnel'!$G319)</f>
        <v/>
      </c>
      <c r="H320" s="274" t="str">
        <f>IF('Frais de personnel'!$H319="","",'Frais de personnel'!$H319)</f>
        <v/>
      </c>
      <c r="I320" s="305" t="str">
        <f>IF('Frais de personnel'!$I319=0,"",'Frais de personnel'!$I319)</f>
        <v/>
      </c>
      <c r="J320" s="273"/>
      <c r="K320" s="121"/>
      <c r="L320" s="121"/>
      <c r="M320" s="186" t="str">
        <f t="shared" si="25"/>
        <v/>
      </c>
      <c r="N320" s="277" t="str">
        <f t="shared" si="26"/>
        <v/>
      </c>
      <c r="O320" s="280" t="str">
        <f t="shared" si="27"/>
        <v/>
      </c>
      <c r="P320" s="187" t="str">
        <f t="shared" si="28"/>
        <v/>
      </c>
      <c r="Q320" s="281" t="str">
        <f t="shared" si="29"/>
        <v/>
      </c>
      <c r="R320" s="284" t="str">
        <f t="shared" si="30"/>
        <v/>
      </c>
      <c r="S320" s="285"/>
    </row>
    <row r="321" spans="1:19" ht="20.100000000000001" customHeight="1" x14ac:dyDescent="0.25">
      <c r="A321" s="170">
        <v>315</v>
      </c>
      <c r="B321" s="295" t="str">
        <f>IF('Frais de personnel'!$B320="","",'Frais de personnel'!$B320)</f>
        <v/>
      </c>
      <c r="C321" s="295" t="str">
        <f>IF('Frais de personnel'!$C320="","",'Frais de personnel'!$C320)</f>
        <v/>
      </c>
      <c r="D321" s="296" t="str">
        <f>IF('Frais de personnel'!$D320="","",'Frais de personnel'!$D320)</f>
        <v/>
      </c>
      <c r="E321" s="166" t="str">
        <f>IF('Frais de personnel'!$E320="","",'Frais de personnel'!$E320)</f>
        <v/>
      </c>
      <c r="F321" s="185" t="str">
        <f>IF('Frais de personnel'!$F320="","",'Frais de personnel'!$F320)</f>
        <v/>
      </c>
      <c r="G321" s="274" t="str">
        <f>IF('Frais de personnel'!$G320="","",'Frais de personnel'!$G320)</f>
        <v/>
      </c>
      <c r="H321" s="274" t="str">
        <f>IF('Frais de personnel'!$H320="","",'Frais de personnel'!$H320)</f>
        <v/>
      </c>
      <c r="I321" s="305" t="str">
        <f>IF('Frais de personnel'!$I320=0,"",'Frais de personnel'!$I320)</f>
        <v/>
      </c>
      <c r="J321" s="273"/>
      <c r="K321" s="121"/>
      <c r="L321" s="121"/>
      <c r="M321" s="186" t="str">
        <f t="shared" si="25"/>
        <v/>
      </c>
      <c r="N321" s="277" t="str">
        <f t="shared" si="26"/>
        <v/>
      </c>
      <c r="O321" s="280" t="str">
        <f t="shared" si="27"/>
        <v/>
      </c>
      <c r="P321" s="187" t="str">
        <f t="shared" si="28"/>
        <v/>
      </c>
      <c r="Q321" s="281" t="str">
        <f t="shared" si="29"/>
        <v/>
      </c>
      <c r="R321" s="284" t="str">
        <f t="shared" si="30"/>
        <v/>
      </c>
      <c r="S321" s="285"/>
    </row>
    <row r="322" spans="1:19" ht="20.100000000000001" customHeight="1" x14ac:dyDescent="0.25">
      <c r="A322" s="170">
        <v>316</v>
      </c>
      <c r="B322" s="295" t="str">
        <f>IF('Frais de personnel'!$B321="","",'Frais de personnel'!$B321)</f>
        <v/>
      </c>
      <c r="C322" s="295" t="str">
        <f>IF('Frais de personnel'!$C321="","",'Frais de personnel'!$C321)</f>
        <v/>
      </c>
      <c r="D322" s="296" t="str">
        <f>IF('Frais de personnel'!$D321="","",'Frais de personnel'!$D321)</f>
        <v/>
      </c>
      <c r="E322" s="166" t="str">
        <f>IF('Frais de personnel'!$E321="","",'Frais de personnel'!$E321)</f>
        <v/>
      </c>
      <c r="F322" s="185" t="str">
        <f>IF('Frais de personnel'!$F321="","",'Frais de personnel'!$F321)</f>
        <v/>
      </c>
      <c r="G322" s="274" t="str">
        <f>IF('Frais de personnel'!$G321="","",'Frais de personnel'!$G321)</f>
        <v/>
      </c>
      <c r="H322" s="274" t="str">
        <f>IF('Frais de personnel'!$H321="","",'Frais de personnel'!$H321)</f>
        <v/>
      </c>
      <c r="I322" s="305" t="str">
        <f>IF('Frais de personnel'!$I321=0,"",'Frais de personnel'!$I321)</f>
        <v/>
      </c>
      <c r="J322" s="273"/>
      <c r="K322" s="121"/>
      <c r="L322" s="121"/>
      <c r="M322" s="186" t="str">
        <f t="shared" si="25"/>
        <v/>
      </c>
      <c r="N322" s="277" t="str">
        <f t="shared" si="26"/>
        <v/>
      </c>
      <c r="O322" s="280" t="str">
        <f t="shared" si="27"/>
        <v/>
      </c>
      <c r="P322" s="187" t="str">
        <f t="shared" si="28"/>
        <v/>
      </c>
      <c r="Q322" s="281" t="str">
        <f t="shared" si="29"/>
        <v/>
      </c>
      <c r="R322" s="284" t="str">
        <f t="shared" si="30"/>
        <v/>
      </c>
      <c r="S322" s="285"/>
    </row>
    <row r="323" spans="1:19" ht="20.100000000000001" customHeight="1" x14ac:dyDescent="0.25">
      <c r="A323" s="170">
        <v>317</v>
      </c>
      <c r="B323" s="295" t="str">
        <f>IF('Frais de personnel'!$B322="","",'Frais de personnel'!$B322)</f>
        <v/>
      </c>
      <c r="C323" s="295" t="str">
        <f>IF('Frais de personnel'!$C322="","",'Frais de personnel'!$C322)</f>
        <v/>
      </c>
      <c r="D323" s="296" t="str">
        <f>IF('Frais de personnel'!$D322="","",'Frais de personnel'!$D322)</f>
        <v/>
      </c>
      <c r="E323" s="166" t="str">
        <f>IF('Frais de personnel'!$E322="","",'Frais de personnel'!$E322)</f>
        <v/>
      </c>
      <c r="F323" s="185" t="str">
        <f>IF('Frais de personnel'!$F322="","",'Frais de personnel'!$F322)</f>
        <v/>
      </c>
      <c r="G323" s="274" t="str">
        <f>IF('Frais de personnel'!$G322="","",'Frais de personnel'!$G322)</f>
        <v/>
      </c>
      <c r="H323" s="274" t="str">
        <f>IF('Frais de personnel'!$H322="","",'Frais de personnel'!$H322)</f>
        <v/>
      </c>
      <c r="I323" s="305" t="str">
        <f>IF('Frais de personnel'!$I322=0,"",'Frais de personnel'!$I322)</f>
        <v/>
      </c>
      <c r="J323" s="273"/>
      <c r="K323" s="121"/>
      <c r="L323" s="121"/>
      <c r="M323" s="186" t="str">
        <f t="shared" si="25"/>
        <v/>
      </c>
      <c r="N323" s="277" t="str">
        <f t="shared" si="26"/>
        <v/>
      </c>
      <c r="O323" s="280" t="str">
        <f t="shared" si="27"/>
        <v/>
      </c>
      <c r="P323" s="187" t="str">
        <f t="shared" si="28"/>
        <v/>
      </c>
      <c r="Q323" s="281" t="str">
        <f t="shared" si="29"/>
        <v/>
      </c>
      <c r="R323" s="284" t="str">
        <f t="shared" si="30"/>
        <v/>
      </c>
      <c r="S323" s="285"/>
    </row>
    <row r="324" spans="1:19" ht="20.100000000000001" customHeight="1" x14ac:dyDescent="0.25">
      <c r="A324" s="170">
        <v>318</v>
      </c>
      <c r="B324" s="295" t="str">
        <f>IF('Frais de personnel'!$B323="","",'Frais de personnel'!$B323)</f>
        <v/>
      </c>
      <c r="C324" s="295" t="str">
        <f>IF('Frais de personnel'!$C323="","",'Frais de personnel'!$C323)</f>
        <v/>
      </c>
      <c r="D324" s="296" t="str">
        <f>IF('Frais de personnel'!$D323="","",'Frais de personnel'!$D323)</f>
        <v/>
      </c>
      <c r="E324" s="166" t="str">
        <f>IF('Frais de personnel'!$E323="","",'Frais de personnel'!$E323)</f>
        <v/>
      </c>
      <c r="F324" s="185" t="str">
        <f>IF('Frais de personnel'!$F323="","",'Frais de personnel'!$F323)</f>
        <v/>
      </c>
      <c r="G324" s="274" t="str">
        <f>IF('Frais de personnel'!$G323="","",'Frais de personnel'!$G323)</f>
        <v/>
      </c>
      <c r="H324" s="274" t="str">
        <f>IF('Frais de personnel'!$H323="","",'Frais de personnel'!$H323)</f>
        <v/>
      </c>
      <c r="I324" s="305" t="str">
        <f>IF('Frais de personnel'!$I323=0,"",'Frais de personnel'!$I323)</f>
        <v/>
      </c>
      <c r="J324" s="273"/>
      <c r="K324" s="121"/>
      <c r="L324" s="121"/>
      <c r="M324" s="186" t="str">
        <f t="shared" si="25"/>
        <v/>
      </c>
      <c r="N324" s="277" t="str">
        <f t="shared" si="26"/>
        <v/>
      </c>
      <c r="O324" s="280" t="str">
        <f t="shared" si="27"/>
        <v/>
      </c>
      <c r="P324" s="187" t="str">
        <f t="shared" si="28"/>
        <v/>
      </c>
      <c r="Q324" s="281" t="str">
        <f t="shared" si="29"/>
        <v/>
      </c>
      <c r="R324" s="284" t="str">
        <f t="shared" si="30"/>
        <v/>
      </c>
      <c r="S324" s="285"/>
    </row>
    <row r="325" spans="1:19" ht="20.100000000000001" customHeight="1" x14ac:dyDescent="0.25">
      <c r="A325" s="170">
        <v>319</v>
      </c>
      <c r="B325" s="295" t="str">
        <f>IF('Frais de personnel'!$B324="","",'Frais de personnel'!$B324)</f>
        <v/>
      </c>
      <c r="C325" s="295" t="str">
        <f>IF('Frais de personnel'!$C324="","",'Frais de personnel'!$C324)</f>
        <v/>
      </c>
      <c r="D325" s="296" t="str">
        <f>IF('Frais de personnel'!$D324="","",'Frais de personnel'!$D324)</f>
        <v/>
      </c>
      <c r="E325" s="166" t="str">
        <f>IF('Frais de personnel'!$E324="","",'Frais de personnel'!$E324)</f>
        <v/>
      </c>
      <c r="F325" s="185" t="str">
        <f>IF('Frais de personnel'!$F324="","",'Frais de personnel'!$F324)</f>
        <v/>
      </c>
      <c r="G325" s="274" t="str">
        <f>IF('Frais de personnel'!$G324="","",'Frais de personnel'!$G324)</f>
        <v/>
      </c>
      <c r="H325" s="274" t="str">
        <f>IF('Frais de personnel'!$H324="","",'Frais de personnel'!$H324)</f>
        <v/>
      </c>
      <c r="I325" s="305" t="str">
        <f>IF('Frais de personnel'!$I324=0,"",'Frais de personnel'!$I324)</f>
        <v/>
      </c>
      <c r="J325" s="273"/>
      <c r="K325" s="121"/>
      <c r="L325" s="121"/>
      <c r="M325" s="186" t="str">
        <f t="shared" si="25"/>
        <v/>
      </c>
      <c r="N325" s="277" t="str">
        <f t="shared" si="26"/>
        <v/>
      </c>
      <c r="O325" s="280" t="str">
        <f t="shared" si="27"/>
        <v/>
      </c>
      <c r="P325" s="187" t="str">
        <f t="shared" si="28"/>
        <v/>
      </c>
      <c r="Q325" s="281" t="str">
        <f t="shared" si="29"/>
        <v/>
      </c>
      <c r="R325" s="284" t="str">
        <f t="shared" si="30"/>
        <v/>
      </c>
      <c r="S325" s="285"/>
    </row>
    <row r="326" spans="1:19" ht="20.100000000000001" customHeight="1" x14ac:dyDescent="0.25">
      <c r="A326" s="170">
        <v>320</v>
      </c>
      <c r="B326" s="295" t="str">
        <f>IF('Frais de personnel'!$B325="","",'Frais de personnel'!$B325)</f>
        <v/>
      </c>
      <c r="C326" s="295" t="str">
        <f>IF('Frais de personnel'!$C325="","",'Frais de personnel'!$C325)</f>
        <v/>
      </c>
      <c r="D326" s="296" t="str">
        <f>IF('Frais de personnel'!$D325="","",'Frais de personnel'!$D325)</f>
        <v/>
      </c>
      <c r="E326" s="166" t="str">
        <f>IF('Frais de personnel'!$E325="","",'Frais de personnel'!$E325)</f>
        <v/>
      </c>
      <c r="F326" s="185" t="str">
        <f>IF('Frais de personnel'!$F325="","",'Frais de personnel'!$F325)</f>
        <v/>
      </c>
      <c r="G326" s="274" t="str">
        <f>IF('Frais de personnel'!$G325="","",'Frais de personnel'!$G325)</f>
        <v/>
      </c>
      <c r="H326" s="274" t="str">
        <f>IF('Frais de personnel'!$H325="","",'Frais de personnel'!$H325)</f>
        <v/>
      </c>
      <c r="I326" s="305" t="str">
        <f>IF('Frais de personnel'!$I325=0,"",'Frais de personnel'!$I325)</f>
        <v/>
      </c>
      <c r="J326" s="273"/>
      <c r="K326" s="121"/>
      <c r="L326" s="121"/>
      <c r="M326" s="186" t="str">
        <f t="shared" si="25"/>
        <v/>
      </c>
      <c r="N326" s="277" t="str">
        <f t="shared" si="26"/>
        <v/>
      </c>
      <c r="O326" s="280" t="str">
        <f t="shared" si="27"/>
        <v/>
      </c>
      <c r="P326" s="187" t="str">
        <f t="shared" si="28"/>
        <v/>
      </c>
      <c r="Q326" s="281" t="str">
        <f t="shared" si="29"/>
        <v/>
      </c>
      <c r="R326" s="284" t="str">
        <f t="shared" si="30"/>
        <v/>
      </c>
      <c r="S326" s="285"/>
    </row>
    <row r="327" spans="1:19" ht="20.100000000000001" customHeight="1" x14ac:dyDescent="0.25">
      <c r="A327" s="170">
        <v>321</v>
      </c>
      <c r="B327" s="295" t="str">
        <f>IF('Frais de personnel'!$B326="","",'Frais de personnel'!$B326)</f>
        <v/>
      </c>
      <c r="C327" s="295" t="str">
        <f>IF('Frais de personnel'!$C326="","",'Frais de personnel'!$C326)</f>
        <v/>
      </c>
      <c r="D327" s="296" t="str">
        <f>IF('Frais de personnel'!$D326="","",'Frais de personnel'!$D326)</f>
        <v/>
      </c>
      <c r="E327" s="166" t="str">
        <f>IF('Frais de personnel'!$E326="","",'Frais de personnel'!$E326)</f>
        <v/>
      </c>
      <c r="F327" s="185" t="str">
        <f>IF('Frais de personnel'!$F326="","",'Frais de personnel'!$F326)</f>
        <v/>
      </c>
      <c r="G327" s="274" t="str">
        <f>IF('Frais de personnel'!$G326="","",'Frais de personnel'!$G326)</f>
        <v/>
      </c>
      <c r="H327" s="274" t="str">
        <f>IF('Frais de personnel'!$H326="","",'Frais de personnel'!$H326)</f>
        <v/>
      </c>
      <c r="I327" s="305" t="str">
        <f>IF('Frais de personnel'!$I326=0,"",'Frais de personnel'!$I326)</f>
        <v/>
      </c>
      <c r="J327" s="273"/>
      <c r="K327" s="121"/>
      <c r="L327" s="121"/>
      <c r="M327" s="186" t="str">
        <f t="shared" si="25"/>
        <v/>
      </c>
      <c r="N327" s="277" t="str">
        <f t="shared" si="26"/>
        <v/>
      </c>
      <c r="O327" s="280" t="str">
        <f t="shared" si="27"/>
        <v/>
      </c>
      <c r="P327" s="187" t="str">
        <f t="shared" si="28"/>
        <v/>
      </c>
      <c r="Q327" s="281" t="str">
        <f t="shared" si="29"/>
        <v/>
      </c>
      <c r="R327" s="284" t="str">
        <f t="shared" si="30"/>
        <v/>
      </c>
      <c r="S327" s="285"/>
    </row>
    <row r="328" spans="1:19" ht="20.100000000000001" customHeight="1" x14ac:dyDescent="0.25">
      <c r="A328" s="170">
        <v>322</v>
      </c>
      <c r="B328" s="295" t="str">
        <f>IF('Frais de personnel'!$B327="","",'Frais de personnel'!$B327)</f>
        <v/>
      </c>
      <c r="C328" s="295" t="str">
        <f>IF('Frais de personnel'!$C327="","",'Frais de personnel'!$C327)</f>
        <v/>
      </c>
      <c r="D328" s="296" t="str">
        <f>IF('Frais de personnel'!$D327="","",'Frais de personnel'!$D327)</f>
        <v/>
      </c>
      <c r="E328" s="166" t="str">
        <f>IF('Frais de personnel'!$E327="","",'Frais de personnel'!$E327)</f>
        <v/>
      </c>
      <c r="F328" s="185" t="str">
        <f>IF('Frais de personnel'!$F327="","",'Frais de personnel'!$F327)</f>
        <v/>
      </c>
      <c r="G328" s="274" t="str">
        <f>IF('Frais de personnel'!$G327="","",'Frais de personnel'!$G327)</f>
        <v/>
      </c>
      <c r="H328" s="274" t="str">
        <f>IF('Frais de personnel'!$H327="","",'Frais de personnel'!$H327)</f>
        <v/>
      </c>
      <c r="I328" s="305" t="str">
        <f>IF('Frais de personnel'!$I327=0,"",'Frais de personnel'!$I327)</f>
        <v/>
      </c>
      <c r="J328" s="273"/>
      <c r="K328" s="121"/>
      <c r="L328" s="121"/>
      <c r="M328" s="186" t="str">
        <f t="shared" ref="M328:M391" si="31">IF($E328="","",IF(OR(($J328=0),($K328=0)),0,$J328/$K328*$L328))</f>
        <v/>
      </c>
      <c r="N328" s="277" t="str">
        <f t="shared" ref="N328:N391" si="32">IF($I328="","",IF($M328&gt;$I328,"Le montant éligible ne peut etre supérieur au montant présenté",""))</f>
        <v/>
      </c>
      <c r="O328" s="280" t="str">
        <f t="shared" ref="O328:O391" si="33">IF(OR(M328=0, ISBLANK(M328)), "", M328)</f>
        <v/>
      </c>
      <c r="P328" s="187" t="str">
        <f t="shared" ref="P328:P391" si="34">IF(L328="","",IF(E328="Salaire_chercheur",MIN(140000/1607*L328,140000),IF(E328="Salaire_directeur",MIN(110000/1607*L328,110000),IF(E328="Salaire_ingénieur",MIN(80000/1607*L328,80000),IF(E328="Salaire_technicien",MIN(60000/1607*L328,60000),"")))))</f>
        <v/>
      </c>
      <c r="Q328" s="281" t="str">
        <f t="shared" ref="Q328:Q391" si="35">IF(MIN(O328,P328)=0,"",MIN(O328,P328))</f>
        <v/>
      </c>
      <c r="R328" s="284" t="str">
        <f t="shared" ref="R328:R391" si="36">IF($Q328 &gt; $O328, "Le montant éligible retenu ne peut pas être supérieur au montant raisonnable",IF($Q328 &gt; $P328, "Le montant éligible retenu ne peut pas être supérieur au montant du plafond", ""))</f>
        <v/>
      </c>
      <c r="S328" s="285"/>
    </row>
    <row r="329" spans="1:19" ht="20.100000000000001" customHeight="1" x14ac:dyDescent="0.25">
      <c r="A329" s="170">
        <v>323</v>
      </c>
      <c r="B329" s="295" t="str">
        <f>IF('Frais de personnel'!$B328="","",'Frais de personnel'!$B328)</f>
        <v/>
      </c>
      <c r="C329" s="295" t="str">
        <f>IF('Frais de personnel'!$C328="","",'Frais de personnel'!$C328)</f>
        <v/>
      </c>
      <c r="D329" s="296" t="str">
        <f>IF('Frais de personnel'!$D328="","",'Frais de personnel'!$D328)</f>
        <v/>
      </c>
      <c r="E329" s="166" t="str">
        <f>IF('Frais de personnel'!$E328="","",'Frais de personnel'!$E328)</f>
        <v/>
      </c>
      <c r="F329" s="185" t="str">
        <f>IF('Frais de personnel'!$F328="","",'Frais de personnel'!$F328)</f>
        <v/>
      </c>
      <c r="G329" s="274" t="str">
        <f>IF('Frais de personnel'!$G328="","",'Frais de personnel'!$G328)</f>
        <v/>
      </c>
      <c r="H329" s="274" t="str">
        <f>IF('Frais de personnel'!$H328="","",'Frais de personnel'!$H328)</f>
        <v/>
      </c>
      <c r="I329" s="305" t="str">
        <f>IF('Frais de personnel'!$I328=0,"",'Frais de personnel'!$I328)</f>
        <v/>
      </c>
      <c r="J329" s="273"/>
      <c r="K329" s="121"/>
      <c r="L329" s="121"/>
      <c r="M329" s="186" t="str">
        <f t="shared" si="31"/>
        <v/>
      </c>
      <c r="N329" s="277" t="str">
        <f t="shared" si="32"/>
        <v/>
      </c>
      <c r="O329" s="280" t="str">
        <f t="shared" si="33"/>
        <v/>
      </c>
      <c r="P329" s="187" t="str">
        <f t="shared" si="34"/>
        <v/>
      </c>
      <c r="Q329" s="281" t="str">
        <f t="shared" si="35"/>
        <v/>
      </c>
      <c r="R329" s="284" t="str">
        <f t="shared" si="36"/>
        <v/>
      </c>
      <c r="S329" s="285"/>
    </row>
    <row r="330" spans="1:19" ht="20.100000000000001" customHeight="1" x14ac:dyDescent="0.25">
      <c r="A330" s="170">
        <v>324</v>
      </c>
      <c r="B330" s="295" t="str">
        <f>IF('Frais de personnel'!$B329="","",'Frais de personnel'!$B329)</f>
        <v/>
      </c>
      <c r="C330" s="295" t="str">
        <f>IF('Frais de personnel'!$C329="","",'Frais de personnel'!$C329)</f>
        <v/>
      </c>
      <c r="D330" s="296" t="str">
        <f>IF('Frais de personnel'!$D329="","",'Frais de personnel'!$D329)</f>
        <v/>
      </c>
      <c r="E330" s="166" t="str">
        <f>IF('Frais de personnel'!$E329="","",'Frais de personnel'!$E329)</f>
        <v/>
      </c>
      <c r="F330" s="185" t="str">
        <f>IF('Frais de personnel'!$F329="","",'Frais de personnel'!$F329)</f>
        <v/>
      </c>
      <c r="G330" s="274" t="str">
        <f>IF('Frais de personnel'!$G329="","",'Frais de personnel'!$G329)</f>
        <v/>
      </c>
      <c r="H330" s="274" t="str">
        <f>IF('Frais de personnel'!$H329="","",'Frais de personnel'!$H329)</f>
        <v/>
      </c>
      <c r="I330" s="305" t="str">
        <f>IF('Frais de personnel'!$I329=0,"",'Frais de personnel'!$I329)</f>
        <v/>
      </c>
      <c r="J330" s="273"/>
      <c r="K330" s="121"/>
      <c r="L330" s="121"/>
      <c r="M330" s="186" t="str">
        <f t="shared" si="31"/>
        <v/>
      </c>
      <c r="N330" s="277" t="str">
        <f t="shared" si="32"/>
        <v/>
      </c>
      <c r="O330" s="280" t="str">
        <f t="shared" si="33"/>
        <v/>
      </c>
      <c r="P330" s="187" t="str">
        <f t="shared" si="34"/>
        <v/>
      </c>
      <c r="Q330" s="281" t="str">
        <f t="shared" si="35"/>
        <v/>
      </c>
      <c r="R330" s="284" t="str">
        <f t="shared" si="36"/>
        <v/>
      </c>
      <c r="S330" s="285"/>
    </row>
    <row r="331" spans="1:19" ht="20.100000000000001" customHeight="1" x14ac:dyDescent="0.25">
      <c r="A331" s="170">
        <v>325</v>
      </c>
      <c r="B331" s="295" t="str">
        <f>IF('Frais de personnel'!$B330="","",'Frais de personnel'!$B330)</f>
        <v/>
      </c>
      <c r="C331" s="295" t="str">
        <f>IF('Frais de personnel'!$C330="","",'Frais de personnel'!$C330)</f>
        <v/>
      </c>
      <c r="D331" s="296" t="str">
        <f>IF('Frais de personnel'!$D330="","",'Frais de personnel'!$D330)</f>
        <v/>
      </c>
      <c r="E331" s="166" t="str">
        <f>IF('Frais de personnel'!$E330="","",'Frais de personnel'!$E330)</f>
        <v/>
      </c>
      <c r="F331" s="185" t="str">
        <f>IF('Frais de personnel'!$F330="","",'Frais de personnel'!$F330)</f>
        <v/>
      </c>
      <c r="G331" s="274" t="str">
        <f>IF('Frais de personnel'!$G330="","",'Frais de personnel'!$G330)</f>
        <v/>
      </c>
      <c r="H331" s="274" t="str">
        <f>IF('Frais de personnel'!$H330="","",'Frais de personnel'!$H330)</f>
        <v/>
      </c>
      <c r="I331" s="305" t="str">
        <f>IF('Frais de personnel'!$I330=0,"",'Frais de personnel'!$I330)</f>
        <v/>
      </c>
      <c r="J331" s="273"/>
      <c r="K331" s="121"/>
      <c r="L331" s="121"/>
      <c r="M331" s="186" t="str">
        <f t="shared" si="31"/>
        <v/>
      </c>
      <c r="N331" s="277" t="str">
        <f t="shared" si="32"/>
        <v/>
      </c>
      <c r="O331" s="280" t="str">
        <f t="shared" si="33"/>
        <v/>
      </c>
      <c r="P331" s="187" t="str">
        <f t="shared" si="34"/>
        <v/>
      </c>
      <c r="Q331" s="281" t="str">
        <f t="shared" si="35"/>
        <v/>
      </c>
      <c r="R331" s="284" t="str">
        <f t="shared" si="36"/>
        <v/>
      </c>
      <c r="S331" s="285"/>
    </row>
    <row r="332" spans="1:19" ht="20.100000000000001" customHeight="1" x14ac:dyDescent="0.25">
      <c r="A332" s="170">
        <v>326</v>
      </c>
      <c r="B332" s="295" t="str">
        <f>IF('Frais de personnel'!$B331="","",'Frais de personnel'!$B331)</f>
        <v/>
      </c>
      <c r="C332" s="295" t="str">
        <f>IF('Frais de personnel'!$C331="","",'Frais de personnel'!$C331)</f>
        <v/>
      </c>
      <c r="D332" s="296" t="str">
        <f>IF('Frais de personnel'!$D331="","",'Frais de personnel'!$D331)</f>
        <v/>
      </c>
      <c r="E332" s="166" t="str">
        <f>IF('Frais de personnel'!$E331="","",'Frais de personnel'!$E331)</f>
        <v/>
      </c>
      <c r="F332" s="185" t="str">
        <f>IF('Frais de personnel'!$F331="","",'Frais de personnel'!$F331)</f>
        <v/>
      </c>
      <c r="G332" s="274" t="str">
        <f>IF('Frais de personnel'!$G331="","",'Frais de personnel'!$G331)</f>
        <v/>
      </c>
      <c r="H332" s="274" t="str">
        <f>IF('Frais de personnel'!$H331="","",'Frais de personnel'!$H331)</f>
        <v/>
      </c>
      <c r="I332" s="305" t="str">
        <f>IF('Frais de personnel'!$I331=0,"",'Frais de personnel'!$I331)</f>
        <v/>
      </c>
      <c r="J332" s="273"/>
      <c r="K332" s="121"/>
      <c r="L332" s="121"/>
      <c r="M332" s="186" t="str">
        <f t="shared" si="31"/>
        <v/>
      </c>
      <c r="N332" s="277" t="str">
        <f t="shared" si="32"/>
        <v/>
      </c>
      <c r="O332" s="280" t="str">
        <f t="shared" si="33"/>
        <v/>
      </c>
      <c r="P332" s="187" t="str">
        <f t="shared" si="34"/>
        <v/>
      </c>
      <c r="Q332" s="281" t="str">
        <f t="shared" si="35"/>
        <v/>
      </c>
      <c r="R332" s="284" t="str">
        <f t="shared" si="36"/>
        <v/>
      </c>
      <c r="S332" s="285"/>
    </row>
    <row r="333" spans="1:19" ht="20.100000000000001" customHeight="1" x14ac:dyDescent="0.25">
      <c r="A333" s="170">
        <v>327</v>
      </c>
      <c r="B333" s="295" t="str">
        <f>IF('Frais de personnel'!$B332="","",'Frais de personnel'!$B332)</f>
        <v/>
      </c>
      <c r="C333" s="295" t="str">
        <f>IF('Frais de personnel'!$C332="","",'Frais de personnel'!$C332)</f>
        <v/>
      </c>
      <c r="D333" s="296" t="str">
        <f>IF('Frais de personnel'!$D332="","",'Frais de personnel'!$D332)</f>
        <v/>
      </c>
      <c r="E333" s="166" t="str">
        <f>IF('Frais de personnel'!$E332="","",'Frais de personnel'!$E332)</f>
        <v/>
      </c>
      <c r="F333" s="185" t="str">
        <f>IF('Frais de personnel'!$F332="","",'Frais de personnel'!$F332)</f>
        <v/>
      </c>
      <c r="G333" s="274" t="str">
        <f>IF('Frais de personnel'!$G332="","",'Frais de personnel'!$G332)</f>
        <v/>
      </c>
      <c r="H333" s="274" t="str">
        <f>IF('Frais de personnel'!$H332="","",'Frais de personnel'!$H332)</f>
        <v/>
      </c>
      <c r="I333" s="305" t="str">
        <f>IF('Frais de personnel'!$I332=0,"",'Frais de personnel'!$I332)</f>
        <v/>
      </c>
      <c r="J333" s="273"/>
      <c r="K333" s="121"/>
      <c r="L333" s="121"/>
      <c r="M333" s="186" t="str">
        <f t="shared" si="31"/>
        <v/>
      </c>
      <c r="N333" s="277" t="str">
        <f t="shared" si="32"/>
        <v/>
      </c>
      <c r="O333" s="280" t="str">
        <f t="shared" si="33"/>
        <v/>
      </c>
      <c r="P333" s="187" t="str">
        <f t="shared" si="34"/>
        <v/>
      </c>
      <c r="Q333" s="281" t="str">
        <f t="shared" si="35"/>
        <v/>
      </c>
      <c r="R333" s="284" t="str">
        <f t="shared" si="36"/>
        <v/>
      </c>
      <c r="S333" s="285"/>
    </row>
    <row r="334" spans="1:19" ht="20.100000000000001" customHeight="1" x14ac:dyDescent="0.25">
      <c r="A334" s="170">
        <v>328</v>
      </c>
      <c r="B334" s="295" t="str">
        <f>IF('Frais de personnel'!$B333="","",'Frais de personnel'!$B333)</f>
        <v/>
      </c>
      <c r="C334" s="295" t="str">
        <f>IF('Frais de personnel'!$C333="","",'Frais de personnel'!$C333)</f>
        <v/>
      </c>
      <c r="D334" s="296" t="str">
        <f>IF('Frais de personnel'!$D333="","",'Frais de personnel'!$D333)</f>
        <v/>
      </c>
      <c r="E334" s="166" t="str">
        <f>IF('Frais de personnel'!$E333="","",'Frais de personnel'!$E333)</f>
        <v/>
      </c>
      <c r="F334" s="185" t="str">
        <f>IF('Frais de personnel'!$F333="","",'Frais de personnel'!$F333)</f>
        <v/>
      </c>
      <c r="G334" s="274" t="str">
        <f>IF('Frais de personnel'!$G333="","",'Frais de personnel'!$G333)</f>
        <v/>
      </c>
      <c r="H334" s="274" t="str">
        <f>IF('Frais de personnel'!$H333="","",'Frais de personnel'!$H333)</f>
        <v/>
      </c>
      <c r="I334" s="305" t="str">
        <f>IF('Frais de personnel'!$I333=0,"",'Frais de personnel'!$I333)</f>
        <v/>
      </c>
      <c r="J334" s="273"/>
      <c r="K334" s="121"/>
      <c r="L334" s="121"/>
      <c r="M334" s="186" t="str">
        <f t="shared" si="31"/>
        <v/>
      </c>
      <c r="N334" s="277" t="str">
        <f t="shared" si="32"/>
        <v/>
      </c>
      <c r="O334" s="280" t="str">
        <f t="shared" si="33"/>
        <v/>
      </c>
      <c r="P334" s="187" t="str">
        <f t="shared" si="34"/>
        <v/>
      </c>
      <c r="Q334" s="281" t="str">
        <f t="shared" si="35"/>
        <v/>
      </c>
      <c r="R334" s="284" t="str">
        <f t="shared" si="36"/>
        <v/>
      </c>
      <c r="S334" s="285"/>
    </row>
    <row r="335" spans="1:19" ht="20.100000000000001" customHeight="1" x14ac:dyDescent="0.25">
      <c r="A335" s="170">
        <v>329</v>
      </c>
      <c r="B335" s="295" t="str">
        <f>IF('Frais de personnel'!$B334="","",'Frais de personnel'!$B334)</f>
        <v/>
      </c>
      <c r="C335" s="295" t="str">
        <f>IF('Frais de personnel'!$C334="","",'Frais de personnel'!$C334)</f>
        <v/>
      </c>
      <c r="D335" s="296" t="str">
        <f>IF('Frais de personnel'!$D334="","",'Frais de personnel'!$D334)</f>
        <v/>
      </c>
      <c r="E335" s="166" t="str">
        <f>IF('Frais de personnel'!$E334="","",'Frais de personnel'!$E334)</f>
        <v/>
      </c>
      <c r="F335" s="185" t="str">
        <f>IF('Frais de personnel'!$F334="","",'Frais de personnel'!$F334)</f>
        <v/>
      </c>
      <c r="G335" s="274" t="str">
        <f>IF('Frais de personnel'!$G334="","",'Frais de personnel'!$G334)</f>
        <v/>
      </c>
      <c r="H335" s="274" t="str">
        <f>IF('Frais de personnel'!$H334="","",'Frais de personnel'!$H334)</f>
        <v/>
      </c>
      <c r="I335" s="305" t="str">
        <f>IF('Frais de personnel'!$I334=0,"",'Frais de personnel'!$I334)</f>
        <v/>
      </c>
      <c r="J335" s="273"/>
      <c r="K335" s="121"/>
      <c r="L335" s="121"/>
      <c r="M335" s="186" t="str">
        <f t="shared" si="31"/>
        <v/>
      </c>
      <c r="N335" s="277" t="str">
        <f t="shared" si="32"/>
        <v/>
      </c>
      <c r="O335" s="280" t="str">
        <f t="shared" si="33"/>
        <v/>
      </c>
      <c r="P335" s="187" t="str">
        <f t="shared" si="34"/>
        <v/>
      </c>
      <c r="Q335" s="281" t="str">
        <f t="shared" si="35"/>
        <v/>
      </c>
      <c r="R335" s="284" t="str">
        <f t="shared" si="36"/>
        <v/>
      </c>
      <c r="S335" s="285"/>
    </row>
    <row r="336" spans="1:19" ht="20.100000000000001" customHeight="1" x14ac:dyDescent="0.25">
      <c r="A336" s="170">
        <v>330</v>
      </c>
      <c r="B336" s="295" t="str">
        <f>IF('Frais de personnel'!$B335="","",'Frais de personnel'!$B335)</f>
        <v/>
      </c>
      <c r="C336" s="295" t="str">
        <f>IF('Frais de personnel'!$C335="","",'Frais de personnel'!$C335)</f>
        <v/>
      </c>
      <c r="D336" s="296" t="str">
        <f>IF('Frais de personnel'!$D335="","",'Frais de personnel'!$D335)</f>
        <v/>
      </c>
      <c r="E336" s="166" t="str">
        <f>IF('Frais de personnel'!$E335="","",'Frais de personnel'!$E335)</f>
        <v/>
      </c>
      <c r="F336" s="185" t="str">
        <f>IF('Frais de personnel'!$F335="","",'Frais de personnel'!$F335)</f>
        <v/>
      </c>
      <c r="G336" s="274" t="str">
        <f>IF('Frais de personnel'!$G335="","",'Frais de personnel'!$G335)</f>
        <v/>
      </c>
      <c r="H336" s="274" t="str">
        <f>IF('Frais de personnel'!$H335="","",'Frais de personnel'!$H335)</f>
        <v/>
      </c>
      <c r="I336" s="305" t="str">
        <f>IF('Frais de personnel'!$I335=0,"",'Frais de personnel'!$I335)</f>
        <v/>
      </c>
      <c r="J336" s="273"/>
      <c r="K336" s="121"/>
      <c r="L336" s="121"/>
      <c r="M336" s="186" t="str">
        <f t="shared" si="31"/>
        <v/>
      </c>
      <c r="N336" s="277" t="str">
        <f t="shared" si="32"/>
        <v/>
      </c>
      <c r="O336" s="280" t="str">
        <f t="shared" si="33"/>
        <v/>
      </c>
      <c r="P336" s="187" t="str">
        <f t="shared" si="34"/>
        <v/>
      </c>
      <c r="Q336" s="281" t="str">
        <f t="shared" si="35"/>
        <v/>
      </c>
      <c r="R336" s="284" t="str">
        <f t="shared" si="36"/>
        <v/>
      </c>
      <c r="S336" s="285"/>
    </row>
    <row r="337" spans="1:19" ht="20.100000000000001" customHeight="1" x14ac:dyDescent="0.25">
      <c r="A337" s="170">
        <v>331</v>
      </c>
      <c r="B337" s="295" t="str">
        <f>IF('Frais de personnel'!$B336="","",'Frais de personnel'!$B336)</f>
        <v/>
      </c>
      <c r="C337" s="295" t="str">
        <f>IF('Frais de personnel'!$C336="","",'Frais de personnel'!$C336)</f>
        <v/>
      </c>
      <c r="D337" s="296" t="str">
        <f>IF('Frais de personnel'!$D336="","",'Frais de personnel'!$D336)</f>
        <v/>
      </c>
      <c r="E337" s="166" t="str">
        <f>IF('Frais de personnel'!$E336="","",'Frais de personnel'!$E336)</f>
        <v/>
      </c>
      <c r="F337" s="185" t="str">
        <f>IF('Frais de personnel'!$F336="","",'Frais de personnel'!$F336)</f>
        <v/>
      </c>
      <c r="G337" s="274" t="str">
        <f>IF('Frais de personnel'!$G336="","",'Frais de personnel'!$G336)</f>
        <v/>
      </c>
      <c r="H337" s="274" t="str">
        <f>IF('Frais de personnel'!$H336="","",'Frais de personnel'!$H336)</f>
        <v/>
      </c>
      <c r="I337" s="305" t="str">
        <f>IF('Frais de personnel'!$I336=0,"",'Frais de personnel'!$I336)</f>
        <v/>
      </c>
      <c r="J337" s="273"/>
      <c r="K337" s="121"/>
      <c r="L337" s="121"/>
      <c r="M337" s="186" t="str">
        <f t="shared" si="31"/>
        <v/>
      </c>
      <c r="N337" s="277" t="str">
        <f t="shared" si="32"/>
        <v/>
      </c>
      <c r="O337" s="280" t="str">
        <f t="shared" si="33"/>
        <v/>
      </c>
      <c r="P337" s="187" t="str">
        <f t="shared" si="34"/>
        <v/>
      </c>
      <c r="Q337" s="281" t="str">
        <f t="shared" si="35"/>
        <v/>
      </c>
      <c r="R337" s="284" t="str">
        <f t="shared" si="36"/>
        <v/>
      </c>
      <c r="S337" s="285"/>
    </row>
    <row r="338" spans="1:19" ht="20.100000000000001" customHeight="1" x14ac:dyDescent="0.25">
      <c r="A338" s="170">
        <v>332</v>
      </c>
      <c r="B338" s="295" t="str">
        <f>IF('Frais de personnel'!$B337="","",'Frais de personnel'!$B337)</f>
        <v/>
      </c>
      <c r="C338" s="295" t="str">
        <f>IF('Frais de personnel'!$C337="","",'Frais de personnel'!$C337)</f>
        <v/>
      </c>
      <c r="D338" s="296" t="str">
        <f>IF('Frais de personnel'!$D337="","",'Frais de personnel'!$D337)</f>
        <v/>
      </c>
      <c r="E338" s="166" t="str">
        <f>IF('Frais de personnel'!$E337="","",'Frais de personnel'!$E337)</f>
        <v/>
      </c>
      <c r="F338" s="185" t="str">
        <f>IF('Frais de personnel'!$F337="","",'Frais de personnel'!$F337)</f>
        <v/>
      </c>
      <c r="G338" s="274" t="str">
        <f>IF('Frais de personnel'!$G337="","",'Frais de personnel'!$G337)</f>
        <v/>
      </c>
      <c r="H338" s="274" t="str">
        <f>IF('Frais de personnel'!$H337="","",'Frais de personnel'!$H337)</f>
        <v/>
      </c>
      <c r="I338" s="305" t="str">
        <f>IF('Frais de personnel'!$I337=0,"",'Frais de personnel'!$I337)</f>
        <v/>
      </c>
      <c r="J338" s="273"/>
      <c r="K338" s="121"/>
      <c r="L338" s="121"/>
      <c r="M338" s="186" t="str">
        <f t="shared" si="31"/>
        <v/>
      </c>
      <c r="N338" s="277" t="str">
        <f t="shared" si="32"/>
        <v/>
      </c>
      <c r="O338" s="280" t="str">
        <f t="shared" si="33"/>
        <v/>
      </c>
      <c r="P338" s="187" t="str">
        <f t="shared" si="34"/>
        <v/>
      </c>
      <c r="Q338" s="281" t="str">
        <f t="shared" si="35"/>
        <v/>
      </c>
      <c r="R338" s="284" t="str">
        <f t="shared" si="36"/>
        <v/>
      </c>
      <c r="S338" s="285"/>
    </row>
    <row r="339" spans="1:19" ht="20.100000000000001" customHeight="1" x14ac:dyDescent="0.25">
      <c r="A339" s="170">
        <v>333</v>
      </c>
      <c r="B339" s="295" t="str">
        <f>IF('Frais de personnel'!$B338="","",'Frais de personnel'!$B338)</f>
        <v/>
      </c>
      <c r="C339" s="295" t="str">
        <f>IF('Frais de personnel'!$C338="","",'Frais de personnel'!$C338)</f>
        <v/>
      </c>
      <c r="D339" s="296" t="str">
        <f>IF('Frais de personnel'!$D338="","",'Frais de personnel'!$D338)</f>
        <v/>
      </c>
      <c r="E339" s="166" t="str">
        <f>IF('Frais de personnel'!$E338="","",'Frais de personnel'!$E338)</f>
        <v/>
      </c>
      <c r="F339" s="185" t="str">
        <f>IF('Frais de personnel'!$F338="","",'Frais de personnel'!$F338)</f>
        <v/>
      </c>
      <c r="G339" s="274" t="str">
        <f>IF('Frais de personnel'!$G338="","",'Frais de personnel'!$G338)</f>
        <v/>
      </c>
      <c r="H339" s="274" t="str">
        <f>IF('Frais de personnel'!$H338="","",'Frais de personnel'!$H338)</f>
        <v/>
      </c>
      <c r="I339" s="305" t="str">
        <f>IF('Frais de personnel'!$I338=0,"",'Frais de personnel'!$I338)</f>
        <v/>
      </c>
      <c r="J339" s="273"/>
      <c r="K339" s="121"/>
      <c r="L339" s="121"/>
      <c r="M339" s="186" t="str">
        <f t="shared" si="31"/>
        <v/>
      </c>
      <c r="N339" s="277" t="str">
        <f t="shared" si="32"/>
        <v/>
      </c>
      <c r="O339" s="280" t="str">
        <f t="shared" si="33"/>
        <v/>
      </c>
      <c r="P339" s="187" t="str">
        <f t="shared" si="34"/>
        <v/>
      </c>
      <c r="Q339" s="281" t="str">
        <f t="shared" si="35"/>
        <v/>
      </c>
      <c r="R339" s="284" t="str">
        <f t="shared" si="36"/>
        <v/>
      </c>
      <c r="S339" s="285"/>
    </row>
    <row r="340" spans="1:19" ht="20.100000000000001" customHeight="1" x14ac:dyDescent="0.25">
      <c r="A340" s="170">
        <v>334</v>
      </c>
      <c r="B340" s="295" t="str">
        <f>IF('Frais de personnel'!$B339="","",'Frais de personnel'!$B339)</f>
        <v/>
      </c>
      <c r="C340" s="295" t="str">
        <f>IF('Frais de personnel'!$C339="","",'Frais de personnel'!$C339)</f>
        <v/>
      </c>
      <c r="D340" s="296" t="str">
        <f>IF('Frais de personnel'!$D339="","",'Frais de personnel'!$D339)</f>
        <v/>
      </c>
      <c r="E340" s="166" t="str">
        <f>IF('Frais de personnel'!$E339="","",'Frais de personnel'!$E339)</f>
        <v/>
      </c>
      <c r="F340" s="185" t="str">
        <f>IF('Frais de personnel'!$F339="","",'Frais de personnel'!$F339)</f>
        <v/>
      </c>
      <c r="G340" s="274" t="str">
        <f>IF('Frais de personnel'!$G339="","",'Frais de personnel'!$G339)</f>
        <v/>
      </c>
      <c r="H340" s="274" t="str">
        <f>IF('Frais de personnel'!$H339="","",'Frais de personnel'!$H339)</f>
        <v/>
      </c>
      <c r="I340" s="305" t="str">
        <f>IF('Frais de personnel'!$I339=0,"",'Frais de personnel'!$I339)</f>
        <v/>
      </c>
      <c r="J340" s="273"/>
      <c r="K340" s="121"/>
      <c r="L340" s="121"/>
      <c r="M340" s="186" t="str">
        <f t="shared" si="31"/>
        <v/>
      </c>
      <c r="N340" s="277" t="str">
        <f t="shared" si="32"/>
        <v/>
      </c>
      <c r="O340" s="280" t="str">
        <f t="shared" si="33"/>
        <v/>
      </c>
      <c r="P340" s="187" t="str">
        <f t="shared" si="34"/>
        <v/>
      </c>
      <c r="Q340" s="281" t="str">
        <f t="shared" si="35"/>
        <v/>
      </c>
      <c r="R340" s="284" t="str">
        <f t="shared" si="36"/>
        <v/>
      </c>
      <c r="S340" s="285"/>
    </row>
    <row r="341" spans="1:19" ht="20.100000000000001" customHeight="1" x14ac:dyDescent="0.25">
      <c r="A341" s="170">
        <v>335</v>
      </c>
      <c r="B341" s="295" t="str">
        <f>IF('Frais de personnel'!$B340="","",'Frais de personnel'!$B340)</f>
        <v/>
      </c>
      <c r="C341" s="295" t="str">
        <f>IF('Frais de personnel'!$C340="","",'Frais de personnel'!$C340)</f>
        <v/>
      </c>
      <c r="D341" s="296" t="str">
        <f>IF('Frais de personnel'!$D340="","",'Frais de personnel'!$D340)</f>
        <v/>
      </c>
      <c r="E341" s="166" t="str">
        <f>IF('Frais de personnel'!$E340="","",'Frais de personnel'!$E340)</f>
        <v/>
      </c>
      <c r="F341" s="185" t="str">
        <f>IF('Frais de personnel'!$F340="","",'Frais de personnel'!$F340)</f>
        <v/>
      </c>
      <c r="G341" s="274" t="str">
        <f>IF('Frais de personnel'!$G340="","",'Frais de personnel'!$G340)</f>
        <v/>
      </c>
      <c r="H341" s="274" t="str">
        <f>IF('Frais de personnel'!$H340="","",'Frais de personnel'!$H340)</f>
        <v/>
      </c>
      <c r="I341" s="305" t="str">
        <f>IF('Frais de personnel'!$I340=0,"",'Frais de personnel'!$I340)</f>
        <v/>
      </c>
      <c r="J341" s="273"/>
      <c r="K341" s="121"/>
      <c r="L341" s="121"/>
      <c r="M341" s="186" t="str">
        <f t="shared" si="31"/>
        <v/>
      </c>
      <c r="N341" s="277" t="str">
        <f t="shared" si="32"/>
        <v/>
      </c>
      <c r="O341" s="280" t="str">
        <f t="shared" si="33"/>
        <v/>
      </c>
      <c r="P341" s="187" t="str">
        <f t="shared" si="34"/>
        <v/>
      </c>
      <c r="Q341" s="281" t="str">
        <f t="shared" si="35"/>
        <v/>
      </c>
      <c r="R341" s="284" t="str">
        <f t="shared" si="36"/>
        <v/>
      </c>
      <c r="S341" s="285"/>
    </row>
    <row r="342" spans="1:19" ht="20.100000000000001" customHeight="1" x14ac:dyDescent="0.25">
      <c r="A342" s="170">
        <v>336</v>
      </c>
      <c r="B342" s="295" t="str">
        <f>IF('Frais de personnel'!$B341="","",'Frais de personnel'!$B341)</f>
        <v/>
      </c>
      <c r="C342" s="295" t="str">
        <f>IF('Frais de personnel'!$C341="","",'Frais de personnel'!$C341)</f>
        <v/>
      </c>
      <c r="D342" s="296" t="str">
        <f>IF('Frais de personnel'!$D341="","",'Frais de personnel'!$D341)</f>
        <v/>
      </c>
      <c r="E342" s="166" t="str">
        <f>IF('Frais de personnel'!$E341="","",'Frais de personnel'!$E341)</f>
        <v/>
      </c>
      <c r="F342" s="185" t="str">
        <f>IF('Frais de personnel'!$F341="","",'Frais de personnel'!$F341)</f>
        <v/>
      </c>
      <c r="G342" s="274" t="str">
        <f>IF('Frais de personnel'!$G341="","",'Frais de personnel'!$G341)</f>
        <v/>
      </c>
      <c r="H342" s="274" t="str">
        <f>IF('Frais de personnel'!$H341="","",'Frais de personnel'!$H341)</f>
        <v/>
      </c>
      <c r="I342" s="305" t="str">
        <f>IF('Frais de personnel'!$I341=0,"",'Frais de personnel'!$I341)</f>
        <v/>
      </c>
      <c r="J342" s="273"/>
      <c r="K342" s="121"/>
      <c r="L342" s="121"/>
      <c r="M342" s="186" t="str">
        <f t="shared" si="31"/>
        <v/>
      </c>
      <c r="N342" s="277" t="str">
        <f t="shared" si="32"/>
        <v/>
      </c>
      <c r="O342" s="280" t="str">
        <f t="shared" si="33"/>
        <v/>
      </c>
      <c r="P342" s="187" t="str">
        <f t="shared" si="34"/>
        <v/>
      </c>
      <c r="Q342" s="281" t="str">
        <f t="shared" si="35"/>
        <v/>
      </c>
      <c r="R342" s="284" t="str">
        <f t="shared" si="36"/>
        <v/>
      </c>
      <c r="S342" s="285"/>
    </row>
    <row r="343" spans="1:19" ht="20.100000000000001" customHeight="1" x14ac:dyDescent="0.25">
      <c r="A343" s="170">
        <v>337</v>
      </c>
      <c r="B343" s="295" t="str">
        <f>IF('Frais de personnel'!$B342="","",'Frais de personnel'!$B342)</f>
        <v/>
      </c>
      <c r="C343" s="295" t="str">
        <f>IF('Frais de personnel'!$C342="","",'Frais de personnel'!$C342)</f>
        <v/>
      </c>
      <c r="D343" s="296" t="str">
        <f>IF('Frais de personnel'!$D342="","",'Frais de personnel'!$D342)</f>
        <v/>
      </c>
      <c r="E343" s="166" t="str">
        <f>IF('Frais de personnel'!$E342="","",'Frais de personnel'!$E342)</f>
        <v/>
      </c>
      <c r="F343" s="185" t="str">
        <f>IF('Frais de personnel'!$F342="","",'Frais de personnel'!$F342)</f>
        <v/>
      </c>
      <c r="G343" s="274" t="str">
        <f>IF('Frais de personnel'!$G342="","",'Frais de personnel'!$G342)</f>
        <v/>
      </c>
      <c r="H343" s="274" t="str">
        <f>IF('Frais de personnel'!$H342="","",'Frais de personnel'!$H342)</f>
        <v/>
      </c>
      <c r="I343" s="305" t="str">
        <f>IF('Frais de personnel'!$I342=0,"",'Frais de personnel'!$I342)</f>
        <v/>
      </c>
      <c r="J343" s="273"/>
      <c r="K343" s="121"/>
      <c r="L343" s="121"/>
      <c r="M343" s="186" t="str">
        <f t="shared" si="31"/>
        <v/>
      </c>
      <c r="N343" s="277" t="str">
        <f t="shared" si="32"/>
        <v/>
      </c>
      <c r="O343" s="280" t="str">
        <f t="shared" si="33"/>
        <v/>
      </c>
      <c r="P343" s="187" t="str">
        <f t="shared" si="34"/>
        <v/>
      </c>
      <c r="Q343" s="281" t="str">
        <f t="shared" si="35"/>
        <v/>
      </c>
      <c r="R343" s="284" t="str">
        <f t="shared" si="36"/>
        <v/>
      </c>
      <c r="S343" s="285"/>
    </row>
    <row r="344" spans="1:19" ht="20.100000000000001" customHeight="1" x14ac:dyDescent="0.25">
      <c r="A344" s="170">
        <v>338</v>
      </c>
      <c r="B344" s="295" t="str">
        <f>IF('Frais de personnel'!$B343="","",'Frais de personnel'!$B343)</f>
        <v/>
      </c>
      <c r="C344" s="295" t="str">
        <f>IF('Frais de personnel'!$C343="","",'Frais de personnel'!$C343)</f>
        <v/>
      </c>
      <c r="D344" s="296" t="str">
        <f>IF('Frais de personnel'!$D343="","",'Frais de personnel'!$D343)</f>
        <v/>
      </c>
      <c r="E344" s="166" t="str">
        <f>IF('Frais de personnel'!$E343="","",'Frais de personnel'!$E343)</f>
        <v/>
      </c>
      <c r="F344" s="185" t="str">
        <f>IF('Frais de personnel'!$F343="","",'Frais de personnel'!$F343)</f>
        <v/>
      </c>
      <c r="G344" s="274" t="str">
        <f>IF('Frais de personnel'!$G343="","",'Frais de personnel'!$G343)</f>
        <v/>
      </c>
      <c r="H344" s="274" t="str">
        <f>IF('Frais de personnel'!$H343="","",'Frais de personnel'!$H343)</f>
        <v/>
      </c>
      <c r="I344" s="305" t="str">
        <f>IF('Frais de personnel'!$I343=0,"",'Frais de personnel'!$I343)</f>
        <v/>
      </c>
      <c r="J344" s="273"/>
      <c r="K344" s="121"/>
      <c r="L344" s="121"/>
      <c r="M344" s="186" t="str">
        <f t="shared" si="31"/>
        <v/>
      </c>
      <c r="N344" s="277" t="str">
        <f t="shared" si="32"/>
        <v/>
      </c>
      <c r="O344" s="280" t="str">
        <f t="shared" si="33"/>
        <v/>
      </c>
      <c r="P344" s="187" t="str">
        <f t="shared" si="34"/>
        <v/>
      </c>
      <c r="Q344" s="281" t="str">
        <f t="shared" si="35"/>
        <v/>
      </c>
      <c r="R344" s="284" t="str">
        <f t="shared" si="36"/>
        <v/>
      </c>
      <c r="S344" s="285"/>
    </row>
    <row r="345" spans="1:19" ht="20.100000000000001" customHeight="1" x14ac:dyDescent="0.25">
      <c r="A345" s="170">
        <v>339</v>
      </c>
      <c r="B345" s="295" t="str">
        <f>IF('Frais de personnel'!$B344="","",'Frais de personnel'!$B344)</f>
        <v/>
      </c>
      <c r="C345" s="295" t="str">
        <f>IF('Frais de personnel'!$C344="","",'Frais de personnel'!$C344)</f>
        <v/>
      </c>
      <c r="D345" s="296" t="str">
        <f>IF('Frais de personnel'!$D344="","",'Frais de personnel'!$D344)</f>
        <v/>
      </c>
      <c r="E345" s="166" t="str">
        <f>IF('Frais de personnel'!$E344="","",'Frais de personnel'!$E344)</f>
        <v/>
      </c>
      <c r="F345" s="185" t="str">
        <f>IF('Frais de personnel'!$F344="","",'Frais de personnel'!$F344)</f>
        <v/>
      </c>
      <c r="G345" s="274" t="str">
        <f>IF('Frais de personnel'!$G344="","",'Frais de personnel'!$G344)</f>
        <v/>
      </c>
      <c r="H345" s="274" t="str">
        <f>IF('Frais de personnel'!$H344="","",'Frais de personnel'!$H344)</f>
        <v/>
      </c>
      <c r="I345" s="305" t="str">
        <f>IF('Frais de personnel'!$I344=0,"",'Frais de personnel'!$I344)</f>
        <v/>
      </c>
      <c r="J345" s="273"/>
      <c r="K345" s="121"/>
      <c r="L345" s="121"/>
      <c r="M345" s="186" t="str">
        <f t="shared" si="31"/>
        <v/>
      </c>
      <c r="N345" s="277" t="str">
        <f t="shared" si="32"/>
        <v/>
      </c>
      <c r="O345" s="280" t="str">
        <f t="shared" si="33"/>
        <v/>
      </c>
      <c r="P345" s="187" t="str">
        <f t="shared" si="34"/>
        <v/>
      </c>
      <c r="Q345" s="281" t="str">
        <f t="shared" si="35"/>
        <v/>
      </c>
      <c r="R345" s="284" t="str">
        <f t="shared" si="36"/>
        <v/>
      </c>
      <c r="S345" s="285"/>
    </row>
    <row r="346" spans="1:19" ht="20.100000000000001" customHeight="1" x14ac:dyDescent="0.25">
      <c r="A346" s="170">
        <v>340</v>
      </c>
      <c r="B346" s="295" t="str">
        <f>IF('Frais de personnel'!$B345="","",'Frais de personnel'!$B345)</f>
        <v/>
      </c>
      <c r="C346" s="295" t="str">
        <f>IF('Frais de personnel'!$C345="","",'Frais de personnel'!$C345)</f>
        <v/>
      </c>
      <c r="D346" s="296" t="str">
        <f>IF('Frais de personnel'!$D345="","",'Frais de personnel'!$D345)</f>
        <v/>
      </c>
      <c r="E346" s="166" t="str">
        <f>IF('Frais de personnel'!$E345="","",'Frais de personnel'!$E345)</f>
        <v/>
      </c>
      <c r="F346" s="185" t="str">
        <f>IF('Frais de personnel'!$F345="","",'Frais de personnel'!$F345)</f>
        <v/>
      </c>
      <c r="G346" s="274" t="str">
        <f>IF('Frais de personnel'!$G345="","",'Frais de personnel'!$G345)</f>
        <v/>
      </c>
      <c r="H346" s="274" t="str">
        <f>IF('Frais de personnel'!$H345="","",'Frais de personnel'!$H345)</f>
        <v/>
      </c>
      <c r="I346" s="305" t="str">
        <f>IF('Frais de personnel'!$I345=0,"",'Frais de personnel'!$I345)</f>
        <v/>
      </c>
      <c r="J346" s="273"/>
      <c r="K346" s="121"/>
      <c r="L346" s="121"/>
      <c r="M346" s="186" t="str">
        <f t="shared" si="31"/>
        <v/>
      </c>
      <c r="N346" s="277" t="str">
        <f t="shared" si="32"/>
        <v/>
      </c>
      <c r="O346" s="280" t="str">
        <f t="shared" si="33"/>
        <v/>
      </c>
      <c r="P346" s="187" t="str">
        <f t="shared" si="34"/>
        <v/>
      </c>
      <c r="Q346" s="281" t="str">
        <f t="shared" si="35"/>
        <v/>
      </c>
      <c r="R346" s="284" t="str">
        <f t="shared" si="36"/>
        <v/>
      </c>
      <c r="S346" s="285"/>
    </row>
    <row r="347" spans="1:19" ht="20.100000000000001" customHeight="1" x14ac:dyDescent="0.25">
      <c r="A347" s="170">
        <v>341</v>
      </c>
      <c r="B347" s="295" t="str">
        <f>IF('Frais de personnel'!$B346="","",'Frais de personnel'!$B346)</f>
        <v/>
      </c>
      <c r="C347" s="295" t="str">
        <f>IF('Frais de personnel'!$C346="","",'Frais de personnel'!$C346)</f>
        <v/>
      </c>
      <c r="D347" s="296" t="str">
        <f>IF('Frais de personnel'!$D346="","",'Frais de personnel'!$D346)</f>
        <v/>
      </c>
      <c r="E347" s="166" t="str">
        <f>IF('Frais de personnel'!$E346="","",'Frais de personnel'!$E346)</f>
        <v/>
      </c>
      <c r="F347" s="185" t="str">
        <f>IF('Frais de personnel'!$F346="","",'Frais de personnel'!$F346)</f>
        <v/>
      </c>
      <c r="G347" s="274" t="str">
        <f>IF('Frais de personnel'!$G346="","",'Frais de personnel'!$G346)</f>
        <v/>
      </c>
      <c r="H347" s="274" t="str">
        <f>IF('Frais de personnel'!$H346="","",'Frais de personnel'!$H346)</f>
        <v/>
      </c>
      <c r="I347" s="305" t="str">
        <f>IF('Frais de personnel'!$I346=0,"",'Frais de personnel'!$I346)</f>
        <v/>
      </c>
      <c r="J347" s="273"/>
      <c r="K347" s="121"/>
      <c r="L347" s="121"/>
      <c r="M347" s="186" t="str">
        <f t="shared" si="31"/>
        <v/>
      </c>
      <c r="N347" s="277" t="str">
        <f t="shared" si="32"/>
        <v/>
      </c>
      <c r="O347" s="280" t="str">
        <f t="shared" si="33"/>
        <v/>
      </c>
      <c r="P347" s="187" t="str">
        <f t="shared" si="34"/>
        <v/>
      </c>
      <c r="Q347" s="281" t="str">
        <f t="shared" si="35"/>
        <v/>
      </c>
      <c r="R347" s="284" t="str">
        <f t="shared" si="36"/>
        <v/>
      </c>
      <c r="S347" s="285"/>
    </row>
    <row r="348" spans="1:19" ht="20.100000000000001" customHeight="1" x14ac:dyDescent="0.25">
      <c r="A348" s="170">
        <v>342</v>
      </c>
      <c r="B348" s="295" t="str">
        <f>IF('Frais de personnel'!$B347="","",'Frais de personnel'!$B347)</f>
        <v/>
      </c>
      <c r="C348" s="295" t="str">
        <f>IF('Frais de personnel'!$C347="","",'Frais de personnel'!$C347)</f>
        <v/>
      </c>
      <c r="D348" s="296" t="str">
        <f>IF('Frais de personnel'!$D347="","",'Frais de personnel'!$D347)</f>
        <v/>
      </c>
      <c r="E348" s="166" t="str">
        <f>IF('Frais de personnel'!$E347="","",'Frais de personnel'!$E347)</f>
        <v/>
      </c>
      <c r="F348" s="185" t="str">
        <f>IF('Frais de personnel'!$F347="","",'Frais de personnel'!$F347)</f>
        <v/>
      </c>
      <c r="G348" s="274" t="str">
        <f>IF('Frais de personnel'!$G347="","",'Frais de personnel'!$G347)</f>
        <v/>
      </c>
      <c r="H348" s="274" t="str">
        <f>IF('Frais de personnel'!$H347="","",'Frais de personnel'!$H347)</f>
        <v/>
      </c>
      <c r="I348" s="305" t="str">
        <f>IF('Frais de personnel'!$I347=0,"",'Frais de personnel'!$I347)</f>
        <v/>
      </c>
      <c r="J348" s="273"/>
      <c r="K348" s="121"/>
      <c r="L348" s="121"/>
      <c r="M348" s="186" t="str">
        <f t="shared" si="31"/>
        <v/>
      </c>
      <c r="N348" s="277" t="str">
        <f t="shared" si="32"/>
        <v/>
      </c>
      <c r="O348" s="280" t="str">
        <f t="shared" si="33"/>
        <v/>
      </c>
      <c r="P348" s="187" t="str">
        <f t="shared" si="34"/>
        <v/>
      </c>
      <c r="Q348" s="281" t="str">
        <f t="shared" si="35"/>
        <v/>
      </c>
      <c r="R348" s="284" t="str">
        <f t="shared" si="36"/>
        <v/>
      </c>
      <c r="S348" s="285"/>
    </row>
    <row r="349" spans="1:19" ht="20.100000000000001" customHeight="1" x14ac:dyDescent="0.25">
      <c r="A349" s="170">
        <v>343</v>
      </c>
      <c r="B349" s="295" t="str">
        <f>IF('Frais de personnel'!$B348="","",'Frais de personnel'!$B348)</f>
        <v/>
      </c>
      <c r="C349" s="295" t="str">
        <f>IF('Frais de personnel'!$C348="","",'Frais de personnel'!$C348)</f>
        <v/>
      </c>
      <c r="D349" s="296" t="str">
        <f>IF('Frais de personnel'!$D348="","",'Frais de personnel'!$D348)</f>
        <v/>
      </c>
      <c r="E349" s="166" t="str">
        <f>IF('Frais de personnel'!$E348="","",'Frais de personnel'!$E348)</f>
        <v/>
      </c>
      <c r="F349" s="185" t="str">
        <f>IF('Frais de personnel'!$F348="","",'Frais de personnel'!$F348)</f>
        <v/>
      </c>
      <c r="G349" s="274" t="str">
        <f>IF('Frais de personnel'!$G348="","",'Frais de personnel'!$G348)</f>
        <v/>
      </c>
      <c r="H349" s="274" t="str">
        <f>IF('Frais de personnel'!$H348="","",'Frais de personnel'!$H348)</f>
        <v/>
      </c>
      <c r="I349" s="305" t="str">
        <f>IF('Frais de personnel'!$I348=0,"",'Frais de personnel'!$I348)</f>
        <v/>
      </c>
      <c r="J349" s="273"/>
      <c r="K349" s="121"/>
      <c r="L349" s="121"/>
      <c r="M349" s="186" t="str">
        <f t="shared" si="31"/>
        <v/>
      </c>
      <c r="N349" s="277" t="str">
        <f t="shared" si="32"/>
        <v/>
      </c>
      <c r="O349" s="280" t="str">
        <f t="shared" si="33"/>
        <v/>
      </c>
      <c r="P349" s="187" t="str">
        <f t="shared" si="34"/>
        <v/>
      </c>
      <c r="Q349" s="281" t="str">
        <f t="shared" si="35"/>
        <v/>
      </c>
      <c r="R349" s="284" t="str">
        <f t="shared" si="36"/>
        <v/>
      </c>
      <c r="S349" s="285"/>
    </row>
    <row r="350" spans="1:19" ht="20.100000000000001" customHeight="1" x14ac:dyDescent="0.25">
      <c r="A350" s="170">
        <v>344</v>
      </c>
      <c r="B350" s="295" t="str">
        <f>IF('Frais de personnel'!$B349="","",'Frais de personnel'!$B349)</f>
        <v/>
      </c>
      <c r="C350" s="295" t="str">
        <f>IF('Frais de personnel'!$C349="","",'Frais de personnel'!$C349)</f>
        <v/>
      </c>
      <c r="D350" s="296" t="str">
        <f>IF('Frais de personnel'!$D349="","",'Frais de personnel'!$D349)</f>
        <v/>
      </c>
      <c r="E350" s="166" t="str">
        <f>IF('Frais de personnel'!$E349="","",'Frais de personnel'!$E349)</f>
        <v/>
      </c>
      <c r="F350" s="185" t="str">
        <f>IF('Frais de personnel'!$F349="","",'Frais de personnel'!$F349)</f>
        <v/>
      </c>
      <c r="G350" s="274" t="str">
        <f>IF('Frais de personnel'!$G349="","",'Frais de personnel'!$G349)</f>
        <v/>
      </c>
      <c r="H350" s="274" t="str">
        <f>IF('Frais de personnel'!$H349="","",'Frais de personnel'!$H349)</f>
        <v/>
      </c>
      <c r="I350" s="305" t="str">
        <f>IF('Frais de personnel'!$I349=0,"",'Frais de personnel'!$I349)</f>
        <v/>
      </c>
      <c r="J350" s="273"/>
      <c r="K350" s="121"/>
      <c r="L350" s="121"/>
      <c r="M350" s="186" t="str">
        <f t="shared" si="31"/>
        <v/>
      </c>
      <c r="N350" s="277" t="str">
        <f t="shared" si="32"/>
        <v/>
      </c>
      <c r="O350" s="280" t="str">
        <f t="shared" si="33"/>
        <v/>
      </c>
      <c r="P350" s="187" t="str">
        <f t="shared" si="34"/>
        <v/>
      </c>
      <c r="Q350" s="281" t="str">
        <f t="shared" si="35"/>
        <v/>
      </c>
      <c r="R350" s="284" t="str">
        <f t="shared" si="36"/>
        <v/>
      </c>
      <c r="S350" s="285"/>
    </row>
    <row r="351" spans="1:19" ht="20.100000000000001" customHeight="1" x14ac:dyDescent="0.25">
      <c r="A351" s="170">
        <v>345</v>
      </c>
      <c r="B351" s="295" t="str">
        <f>IF('Frais de personnel'!$B350="","",'Frais de personnel'!$B350)</f>
        <v/>
      </c>
      <c r="C351" s="295" t="str">
        <f>IF('Frais de personnel'!$C350="","",'Frais de personnel'!$C350)</f>
        <v/>
      </c>
      <c r="D351" s="296" t="str">
        <f>IF('Frais de personnel'!$D350="","",'Frais de personnel'!$D350)</f>
        <v/>
      </c>
      <c r="E351" s="166" t="str">
        <f>IF('Frais de personnel'!$E350="","",'Frais de personnel'!$E350)</f>
        <v/>
      </c>
      <c r="F351" s="185" t="str">
        <f>IF('Frais de personnel'!$F350="","",'Frais de personnel'!$F350)</f>
        <v/>
      </c>
      <c r="G351" s="274" t="str">
        <f>IF('Frais de personnel'!$G350="","",'Frais de personnel'!$G350)</f>
        <v/>
      </c>
      <c r="H351" s="274" t="str">
        <f>IF('Frais de personnel'!$H350="","",'Frais de personnel'!$H350)</f>
        <v/>
      </c>
      <c r="I351" s="305" t="str">
        <f>IF('Frais de personnel'!$I350=0,"",'Frais de personnel'!$I350)</f>
        <v/>
      </c>
      <c r="J351" s="273"/>
      <c r="K351" s="121"/>
      <c r="L351" s="121"/>
      <c r="M351" s="186" t="str">
        <f t="shared" si="31"/>
        <v/>
      </c>
      <c r="N351" s="277" t="str">
        <f t="shared" si="32"/>
        <v/>
      </c>
      <c r="O351" s="280" t="str">
        <f t="shared" si="33"/>
        <v/>
      </c>
      <c r="P351" s="187" t="str">
        <f t="shared" si="34"/>
        <v/>
      </c>
      <c r="Q351" s="281" t="str">
        <f t="shared" si="35"/>
        <v/>
      </c>
      <c r="R351" s="284" t="str">
        <f t="shared" si="36"/>
        <v/>
      </c>
      <c r="S351" s="285"/>
    </row>
    <row r="352" spans="1:19" ht="20.100000000000001" customHeight="1" x14ac:dyDescent="0.25">
      <c r="A352" s="170">
        <v>346</v>
      </c>
      <c r="B352" s="295" t="str">
        <f>IF('Frais de personnel'!$B351="","",'Frais de personnel'!$B351)</f>
        <v/>
      </c>
      <c r="C352" s="295" t="str">
        <f>IF('Frais de personnel'!$C351="","",'Frais de personnel'!$C351)</f>
        <v/>
      </c>
      <c r="D352" s="296" t="str">
        <f>IF('Frais de personnel'!$D351="","",'Frais de personnel'!$D351)</f>
        <v/>
      </c>
      <c r="E352" s="166" t="str">
        <f>IF('Frais de personnel'!$E351="","",'Frais de personnel'!$E351)</f>
        <v/>
      </c>
      <c r="F352" s="185" t="str">
        <f>IF('Frais de personnel'!$F351="","",'Frais de personnel'!$F351)</f>
        <v/>
      </c>
      <c r="G352" s="274" t="str">
        <f>IF('Frais de personnel'!$G351="","",'Frais de personnel'!$G351)</f>
        <v/>
      </c>
      <c r="H352" s="274" t="str">
        <f>IF('Frais de personnel'!$H351="","",'Frais de personnel'!$H351)</f>
        <v/>
      </c>
      <c r="I352" s="305" t="str">
        <f>IF('Frais de personnel'!$I351=0,"",'Frais de personnel'!$I351)</f>
        <v/>
      </c>
      <c r="J352" s="273"/>
      <c r="K352" s="121"/>
      <c r="L352" s="121"/>
      <c r="M352" s="186" t="str">
        <f t="shared" si="31"/>
        <v/>
      </c>
      <c r="N352" s="277" t="str">
        <f t="shared" si="32"/>
        <v/>
      </c>
      <c r="O352" s="280" t="str">
        <f t="shared" si="33"/>
        <v/>
      </c>
      <c r="P352" s="187" t="str">
        <f t="shared" si="34"/>
        <v/>
      </c>
      <c r="Q352" s="281" t="str">
        <f t="shared" si="35"/>
        <v/>
      </c>
      <c r="R352" s="284" t="str">
        <f t="shared" si="36"/>
        <v/>
      </c>
      <c r="S352" s="285"/>
    </row>
    <row r="353" spans="1:19" ht="20.100000000000001" customHeight="1" x14ac:dyDescent="0.25">
      <c r="A353" s="170">
        <v>347</v>
      </c>
      <c r="B353" s="295" t="str">
        <f>IF('Frais de personnel'!$B352="","",'Frais de personnel'!$B352)</f>
        <v/>
      </c>
      <c r="C353" s="295" t="str">
        <f>IF('Frais de personnel'!$C352="","",'Frais de personnel'!$C352)</f>
        <v/>
      </c>
      <c r="D353" s="296" t="str">
        <f>IF('Frais de personnel'!$D352="","",'Frais de personnel'!$D352)</f>
        <v/>
      </c>
      <c r="E353" s="166" t="str">
        <f>IF('Frais de personnel'!$E352="","",'Frais de personnel'!$E352)</f>
        <v/>
      </c>
      <c r="F353" s="185" t="str">
        <f>IF('Frais de personnel'!$F352="","",'Frais de personnel'!$F352)</f>
        <v/>
      </c>
      <c r="G353" s="274" t="str">
        <f>IF('Frais de personnel'!$G352="","",'Frais de personnel'!$G352)</f>
        <v/>
      </c>
      <c r="H353" s="274" t="str">
        <f>IF('Frais de personnel'!$H352="","",'Frais de personnel'!$H352)</f>
        <v/>
      </c>
      <c r="I353" s="305" t="str">
        <f>IF('Frais de personnel'!$I352=0,"",'Frais de personnel'!$I352)</f>
        <v/>
      </c>
      <c r="J353" s="273"/>
      <c r="K353" s="121"/>
      <c r="L353" s="121"/>
      <c r="M353" s="186" t="str">
        <f t="shared" si="31"/>
        <v/>
      </c>
      <c r="N353" s="277" t="str">
        <f t="shared" si="32"/>
        <v/>
      </c>
      <c r="O353" s="280" t="str">
        <f t="shared" si="33"/>
        <v/>
      </c>
      <c r="P353" s="187" t="str">
        <f t="shared" si="34"/>
        <v/>
      </c>
      <c r="Q353" s="281" t="str">
        <f t="shared" si="35"/>
        <v/>
      </c>
      <c r="R353" s="284" t="str">
        <f t="shared" si="36"/>
        <v/>
      </c>
      <c r="S353" s="285"/>
    </row>
    <row r="354" spans="1:19" ht="20.100000000000001" customHeight="1" x14ac:dyDescent="0.25">
      <c r="A354" s="170">
        <v>348</v>
      </c>
      <c r="B354" s="295" t="str">
        <f>IF('Frais de personnel'!$B353="","",'Frais de personnel'!$B353)</f>
        <v/>
      </c>
      <c r="C354" s="295" t="str">
        <f>IF('Frais de personnel'!$C353="","",'Frais de personnel'!$C353)</f>
        <v/>
      </c>
      <c r="D354" s="296" t="str">
        <f>IF('Frais de personnel'!$D353="","",'Frais de personnel'!$D353)</f>
        <v/>
      </c>
      <c r="E354" s="166" t="str">
        <f>IF('Frais de personnel'!$E353="","",'Frais de personnel'!$E353)</f>
        <v/>
      </c>
      <c r="F354" s="185" t="str">
        <f>IF('Frais de personnel'!$F353="","",'Frais de personnel'!$F353)</f>
        <v/>
      </c>
      <c r="G354" s="274" t="str">
        <f>IF('Frais de personnel'!$G353="","",'Frais de personnel'!$G353)</f>
        <v/>
      </c>
      <c r="H354" s="274" t="str">
        <f>IF('Frais de personnel'!$H353="","",'Frais de personnel'!$H353)</f>
        <v/>
      </c>
      <c r="I354" s="305" t="str">
        <f>IF('Frais de personnel'!$I353=0,"",'Frais de personnel'!$I353)</f>
        <v/>
      </c>
      <c r="J354" s="273"/>
      <c r="K354" s="121"/>
      <c r="L354" s="121"/>
      <c r="M354" s="186" t="str">
        <f t="shared" si="31"/>
        <v/>
      </c>
      <c r="N354" s="277" t="str">
        <f t="shared" si="32"/>
        <v/>
      </c>
      <c r="O354" s="280" t="str">
        <f t="shared" si="33"/>
        <v/>
      </c>
      <c r="P354" s="187" t="str">
        <f t="shared" si="34"/>
        <v/>
      </c>
      <c r="Q354" s="281" t="str">
        <f t="shared" si="35"/>
        <v/>
      </c>
      <c r="R354" s="284" t="str">
        <f t="shared" si="36"/>
        <v/>
      </c>
      <c r="S354" s="285"/>
    </row>
    <row r="355" spans="1:19" ht="20.100000000000001" customHeight="1" x14ac:dyDescent="0.25">
      <c r="A355" s="170">
        <v>349</v>
      </c>
      <c r="B355" s="295" t="str">
        <f>IF('Frais de personnel'!$B354="","",'Frais de personnel'!$B354)</f>
        <v/>
      </c>
      <c r="C355" s="295" t="str">
        <f>IF('Frais de personnel'!$C354="","",'Frais de personnel'!$C354)</f>
        <v/>
      </c>
      <c r="D355" s="296" t="str">
        <f>IF('Frais de personnel'!$D354="","",'Frais de personnel'!$D354)</f>
        <v/>
      </c>
      <c r="E355" s="166" t="str">
        <f>IF('Frais de personnel'!$E354="","",'Frais de personnel'!$E354)</f>
        <v/>
      </c>
      <c r="F355" s="185" t="str">
        <f>IF('Frais de personnel'!$F354="","",'Frais de personnel'!$F354)</f>
        <v/>
      </c>
      <c r="G355" s="274" t="str">
        <f>IF('Frais de personnel'!$G354="","",'Frais de personnel'!$G354)</f>
        <v/>
      </c>
      <c r="H355" s="274" t="str">
        <f>IF('Frais de personnel'!$H354="","",'Frais de personnel'!$H354)</f>
        <v/>
      </c>
      <c r="I355" s="305" t="str">
        <f>IF('Frais de personnel'!$I354=0,"",'Frais de personnel'!$I354)</f>
        <v/>
      </c>
      <c r="J355" s="273"/>
      <c r="K355" s="121"/>
      <c r="L355" s="121"/>
      <c r="M355" s="186" t="str">
        <f t="shared" si="31"/>
        <v/>
      </c>
      <c r="N355" s="277" t="str">
        <f t="shared" si="32"/>
        <v/>
      </c>
      <c r="O355" s="280" t="str">
        <f t="shared" si="33"/>
        <v/>
      </c>
      <c r="P355" s="187" t="str">
        <f t="shared" si="34"/>
        <v/>
      </c>
      <c r="Q355" s="281" t="str">
        <f t="shared" si="35"/>
        <v/>
      </c>
      <c r="R355" s="284" t="str">
        <f t="shared" si="36"/>
        <v/>
      </c>
      <c r="S355" s="285"/>
    </row>
    <row r="356" spans="1:19" ht="20.100000000000001" customHeight="1" x14ac:dyDescent="0.25">
      <c r="A356" s="170">
        <v>350</v>
      </c>
      <c r="B356" s="295" t="str">
        <f>IF('Frais de personnel'!$B355="","",'Frais de personnel'!$B355)</f>
        <v/>
      </c>
      <c r="C356" s="295" t="str">
        <f>IF('Frais de personnel'!$C355="","",'Frais de personnel'!$C355)</f>
        <v/>
      </c>
      <c r="D356" s="296" t="str">
        <f>IF('Frais de personnel'!$D355="","",'Frais de personnel'!$D355)</f>
        <v/>
      </c>
      <c r="E356" s="166" t="str">
        <f>IF('Frais de personnel'!$E355="","",'Frais de personnel'!$E355)</f>
        <v/>
      </c>
      <c r="F356" s="185" t="str">
        <f>IF('Frais de personnel'!$F355="","",'Frais de personnel'!$F355)</f>
        <v/>
      </c>
      <c r="G356" s="274" t="str">
        <f>IF('Frais de personnel'!$G355="","",'Frais de personnel'!$G355)</f>
        <v/>
      </c>
      <c r="H356" s="274" t="str">
        <f>IF('Frais de personnel'!$H355="","",'Frais de personnel'!$H355)</f>
        <v/>
      </c>
      <c r="I356" s="305" t="str">
        <f>IF('Frais de personnel'!$I355=0,"",'Frais de personnel'!$I355)</f>
        <v/>
      </c>
      <c r="J356" s="273"/>
      <c r="K356" s="121"/>
      <c r="L356" s="121"/>
      <c r="M356" s="186" t="str">
        <f t="shared" si="31"/>
        <v/>
      </c>
      <c r="N356" s="277" t="str">
        <f t="shared" si="32"/>
        <v/>
      </c>
      <c r="O356" s="280" t="str">
        <f t="shared" si="33"/>
        <v/>
      </c>
      <c r="P356" s="187" t="str">
        <f t="shared" si="34"/>
        <v/>
      </c>
      <c r="Q356" s="281" t="str">
        <f t="shared" si="35"/>
        <v/>
      </c>
      <c r="R356" s="284" t="str">
        <f t="shared" si="36"/>
        <v/>
      </c>
      <c r="S356" s="285"/>
    </row>
    <row r="357" spans="1:19" ht="20.100000000000001" customHeight="1" x14ac:dyDescent="0.25">
      <c r="A357" s="170">
        <v>351</v>
      </c>
      <c r="B357" s="295" t="str">
        <f>IF('Frais de personnel'!$B356="","",'Frais de personnel'!$B356)</f>
        <v/>
      </c>
      <c r="C357" s="295" t="str">
        <f>IF('Frais de personnel'!$C356="","",'Frais de personnel'!$C356)</f>
        <v/>
      </c>
      <c r="D357" s="296" t="str">
        <f>IF('Frais de personnel'!$D356="","",'Frais de personnel'!$D356)</f>
        <v/>
      </c>
      <c r="E357" s="166" t="str">
        <f>IF('Frais de personnel'!$E356="","",'Frais de personnel'!$E356)</f>
        <v/>
      </c>
      <c r="F357" s="185" t="str">
        <f>IF('Frais de personnel'!$F356="","",'Frais de personnel'!$F356)</f>
        <v/>
      </c>
      <c r="G357" s="274" t="str">
        <f>IF('Frais de personnel'!$G356="","",'Frais de personnel'!$G356)</f>
        <v/>
      </c>
      <c r="H357" s="274" t="str">
        <f>IF('Frais de personnel'!$H356="","",'Frais de personnel'!$H356)</f>
        <v/>
      </c>
      <c r="I357" s="305" t="str">
        <f>IF('Frais de personnel'!$I356=0,"",'Frais de personnel'!$I356)</f>
        <v/>
      </c>
      <c r="J357" s="273"/>
      <c r="K357" s="121"/>
      <c r="L357" s="121"/>
      <c r="M357" s="186" t="str">
        <f t="shared" si="31"/>
        <v/>
      </c>
      <c r="N357" s="277" t="str">
        <f t="shared" si="32"/>
        <v/>
      </c>
      <c r="O357" s="280" t="str">
        <f t="shared" si="33"/>
        <v/>
      </c>
      <c r="P357" s="187" t="str">
        <f t="shared" si="34"/>
        <v/>
      </c>
      <c r="Q357" s="281" t="str">
        <f t="shared" si="35"/>
        <v/>
      </c>
      <c r="R357" s="284" t="str">
        <f t="shared" si="36"/>
        <v/>
      </c>
      <c r="S357" s="285"/>
    </row>
    <row r="358" spans="1:19" ht="20.100000000000001" customHeight="1" x14ac:dyDescent="0.25">
      <c r="A358" s="170">
        <v>352</v>
      </c>
      <c r="B358" s="295" t="str">
        <f>IF('Frais de personnel'!$B357="","",'Frais de personnel'!$B357)</f>
        <v/>
      </c>
      <c r="C358" s="295" t="str">
        <f>IF('Frais de personnel'!$C357="","",'Frais de personnel'!$C357)</f>
        <v/>
      </c>
      <c r="D358" s="296" t="str">
        <f>IF('Frais de personnel'!$D357="","",'Frais de personnel'!$D357)</f>
        <v/>
      </c>
      <c r="E358" s="166" t="str">
        <f>IF('Frais de personnel'!$E357="","",'Frais de personnel'!$E357)</f>
        <v/>
      </c>
      <c r="F358" s="185" t="str">
        <f>IF('Frais de personnel'!$F357="","",'Frais de personnel'!$F357)</f>
        <v/>
      </c>
      <c r="G358" s="274" t="str">
        <f>IF('Frais de personnel'!$G357="","",'Frais de personnel'!$G357)</f>
        <v/>
      </c>
      <c r="H358" s="274" t="str">
        <f>IF('Frais de personnel'!$H357="","",'Frais de personnel'!$H357)</f>
        <v/>
      </c>
      <c r="I358" s="305" t="str">
        <f>IF('Frais de personnel'!$I357=0,"",'Frais de personnel'!$I357)</f>
        <v/>
      </c>
      <c r="J358" s="273"/>
      <c r="K358" s="121"/>
      <c r="L358" s="121"/>
      <c r="M358" s="186" t="str">
        <f t="shared" si="31"/>
        <v/>
      </c>
      <c r="N358" s="277" t="str">
        <f t="shared" si="32"/>
        <v/>
      </c>
      <c r="O358" s="280" t="str">
        <f t="shared" si="33"/>
        <v/>
      </c>
      <c r="P358" s="187" t="str">
        <f t="shared" si="34"/>
        <v/>
      </c>
      <c r="Q358" s="281" t="str">
        <f t="shared" si="35"/>
        <v/>
      </c>
      <c r="R358" s="284" t="str">
        <f t="shared" si="36"/>
        <v/>
      </c>
      <c r="S358" s="285"/>
    </row>
    <row r="359" spans="1:19" ht="20.100000000000001" customHeight="1" x14ac:dyDescent="0.25">
      <c r="A359" s="170">
        <v>353</v>
      </c>
      <c r="B359" s="295" t="str">
        <f>IF('Frais de personnel'!$B358="","",'Frais de personnel'!$B358)</f>
        <v/>
      </c>
      <c r="C359" s="295" t="str">
        <f>IF('Frais de personnel'!$C358="","",'Frais de personnel'!$C358)</f>
        <v/>
      </c>
      <c r="D359" s="296" t="str">
        <f>IF('Frais de personnel'!$D358="","",'Frais de personnel'!$D358)</f>
        <v/>
      </c>
      <c r="E359" s="166" t="str">
        <f>IF('Frais de personnel'!$E358="","",'Frais de personnel'!$E358)</f>
        <v/>
      </c>
      <c r="F359" s="185" t="str">
        <f>IF('Frais de personnel'!$F358="","",'Frais de personnel'!$F358)</f>
        <v/>
      </c>
      <c r="G359" s="274" t="str">
        <f>IF('Frais de personnel'!$G358="","",'Frais de personnel'!$G358)</f>
        <v/>
      </c>
      <c r="H359" s="274" t="str">
        <f>IF('Frais de personnel'!$H358="","",'Frais de personnel'!$H358)</f>
        <v/>
      </c>
      <c r="I359" s="305" t="str">
        <f>IF('Frais de personnel'!$I358=0,"",'Frais de personnel'!$I358)</f>
        <v/>
      </c>
      <c r="J359" s="273"/>
      <c r="K359" s="121"/>
      <c r="L359" s="121"/>
      <c r="M359" s="186" t="str">
        <f t="shared" si="31"/>
        <v/>
      </c>
      <c r="N359" s="277" t="str">
        <f t="shared" si="32"/>
        <v/>
      </c>
      <c r="O359" s="280" t="str">
        <f t="shared" si="33"/>
        <v/>
      </c>
      <c r="P359" s="187" t="str">
        <f t="shared" si="34"/>
        <v/>
      </c>
      <c r="Q359" s="281" t="str">
        <f t="shared" si="35"/>
        <v/>
      </c>
      <c r="R359" s="284" t="str">
        <f t="shared" si="36"/>
        <v/>
      </c>
      <c r="S359" s="285"/>
    </row>
    <row r="360" spans="1:19" ht="20.100000000000001" customHeight="1" x14ac:dyDescent="0.25">
      <c r="A360" s="170">
        <v>354</v>
      </c>
      <c r="B360" s="295" t="str">
        <f>IF('Frais de personnel'!$B359="","",'Frais de personnel'!$B359)</f>
        <v/>
      </c>
      <c r="C360" s="295" t="str">
        <f>IF('Frais de personnel'!$C359="","",'Frais de personnel'!$C359)</f>
        <v/>
      </c>
      <c r="D360" s="296" t="str">
        <f>IF('Frais de personnel'!$D359="","",'Frais de personnel'!$D359)</f>
        <v/>
      </c>
      <c r="E360" s="166" t="str">
        <f>IF('Frais de personnel'!$E359="","",'Frais de personnel'!$E359)</f>
        <v/>
      </c>
      <c r="F360" s="185" t="str">
        <f>IF('Frais de personnel'!$F359="","",'Frais de personnel'!$F359)</f>
        <v/>
      </c>
      <c r="G360" s="274" t="str">
        <f>IF('Frais de personnel'!$G359="","",'Frais de personnel'!$G359)</f>
        <v/>
      </c>
      <c r="H360" s="274" t="str">
        <f>IF('Frais de personnel'!$H359="","",'Frais de personnel'!$H359)</f>
        <v/>
      </c>
      <c r="I360" s="305" t="str">
        <f>IF('Frais de personnel'!$I359=0,"",'Frais de personnel'!$I359)</f>
        <v/>
      </c>
      <c r="J360" s="273"/>
      <c r="K360" s="121"/>
      <c r="L360" s="121"/>
      <c r="M360" s="186" t="str">
        <f t="shared" si="31"/>
        <v/>
      </c>
      <c r="N360" s="277" t="str">
        <f t="shared" si="32"/>
        <v/>
      </c>
      <c r="O360" s="280" t="str">
        <f t="shared" si="33"/>
        <v/>
      </c>
      <c r="P360" s="187" t="str">
        <f t="shared" si="34"/>
        <v/>
      </c>
      <c r="Q360" s="281" t="str">
        <f t="shared" si="35"/>
        <v/>
      </c>
      <c r="R360" s="284" t="str">
        <f t="shared" si="36"/>
        <v/>
      </c>
      <c r="S360" s="285"/>
    </row>
    <row r="361" spans="1:19" ht="20.100000000000001" customHeight="1" x14ac:dyDescent="0.25">
      <c r="A361" s="170">
        <v>355</v>
      </c>
      <c r="B361" s="295" t="str">
        <f>IF('Frais de personnel'!$B360="","",'Frais de personnel'!$B360)</f>
        <v/>
      </c>
      <c r="C361" s="295" t="str">
        <f>IF('Frais de personnel'!$C360="","",'Frais de personnel'!$C360)</f>
        <v/>
      </c>
      <c r="D361" s="296" t="str">
        <f>IF('Frais de personnel'!$D360="","",'Frais de personnel'!$D360)</f>
        <v/>
      </c>
      <c r="E361" s="166" t="str">
        <f>IF('Frais de personnel'!$E360="","",'Frais de personnel'!$E360)</f>
        <v/>
      </c>
      <c r="F361" s="185" t="str">
        <f>IF('Frais de personnel'!$F360="","",'Frais de personnel'!$F360)</f>
        <v/>
      </c>
      <c r="G361" s="274" t="str">
        <f>IF('Frais de personnel'!$G360="","",'Frais de personnel'!$G360)</f>
        <v/>
      </c>
      <c r="H361" s="274" t="str">
        <f>IF('Frais de personnel'!$H360="","",'Frais de personnel'!$H360)</f>
        <v/>
      </c>
      <c r="I361" s="305" t="str">
        <f>IF('Frais de personnel'!$I360=0,"",'Frais de personnel'!$I360)</f>
        <v/>
      </c>
      <c r="J361" s="273"/>
      <c r="K361" s="121"/>
      <c r="L361" s="121"/>
      <c r="M361" s="186" t="str">
        <f t="shared" si="31"/>
        <v/>
      </c>
      <c r="N361" s="277" t="str">
        <f t="shared" si="32"/>
        <v/>
      </c>
      <c r="O361" s="280" t="str">
        <f t="shared" si="33"/>
        <v/>
      </c>
      <c r="P361" s="187" t="str">
        <f t="shared" si="34"/>
        <v/>
      </c>
      <c r="Q361" s="281" t="str">
        <f t="shared" si="35"/>
        <v/>
      </c>
      <c r="R361" s="284" t="str">
        <f t="shared" si="36"/>
        <v/>
      </c>
      <c r="S361" s="285"/>
    </row>
    <row r="362" spans="1:19" ht="20.100000000000001" customHeight="1" x14ac:dyDescent="0.25">
      <c r="A362" s="170">
        <v>356</v>
      </c>
      <c r="B362" s="295" t="str">
        <f>IF('Frais de personnel'!$B361="","",'Frais de personnel'!$B361)</f>
        <v/>
      </c>
      <c r="C362" s="295" t="str">
        <f>IF('Frais de personnel'!$C361="","",'Frais de personnel'!$C361)</f>
        <v/>
      </c>
      <c r="D362" s="296" t="str">
        <f>IF('Frais de personnel'!$D361="","",'Frais de personnel'!$D361)</f>
        <v/>
      </c>
      <c r="E362" s="166" t="str">
        <f>IF('Frais de personnel'!$E361="","",'Frais de personnel'!$E361)</f>
        <v/>
      </c>
      <c r="F362" s="185" t="str">
        <f>IF('Frais de personnel'!$F361="","",'Frais de personnel'!$F361)</f>
        <v/>
      </c>
      <c r="G362" s="274" t="str">
        <f>IF('Frais de personnel'!$G361="","",'Frais de personnel'!$G361)</f>
        <v/>
      </c>
      <c r="H362" s="274" t="str">
        <f>IF('Frais de personnel'!$H361="","",'Frais de personnel'!$H361)</f>
        <v/>
      </c>
      <c r="I362" s="305" t="str">
        <f>IF('Frais de personnel'!$I361=0,"",'Frais de personnel'!$I361)</f>
        <v/>
      </c>
      <c r="J362" s="273"/>
      <c r="K362" s="121"/>
      <c r="L362" s="121"/>
      <c r="M362" s="186" t="str">
        <f t="shared" si="31"/>
        <v/>
      </c>
      <c r="N362" s="277" t="str">
        <f t="shared" si="32"/>
        <v/>
      </c>
      <c r="O362" s="280" t="str">
        <f t="shared" si="33"/>
        <v/>
      </c>
      <c r="P362" s="187" t="str">
        <f t="shared" si="34"/>
        <v/>
      </c>
      <c r="Q362" s="281" t="str">
        <f t="shared" si="35"/>
        <v/>
      </c>
      <c r="R362" s="284" t="str">
        <f t="shared" si="36"/>
        <v/>
      </c>
      <c r="S362" s="285"/>
    </row>
    <row r="363" spans="1:19" ht="20.100000000000001" customHeight="1" x14ac:dyDescent="0.25">
      <c r="A363" s="170">
        <v>357</v>
      </c>
      <c r="B363" s="295" t="str">
        <f>IF('Frais de personnel'!$B362="","",'Frais de personnel'!$B362)</f>
        <v/>
      </c>
      <c r="C363" s="295" t="str">
        <f>IF('Frais de personnel'!$C362="","",'Frais de personnel'!$C362)</f>
        <v/>
      </c>
      <c r="D363" s="296" t="str">
        <f>IF('Frais de personnel'!$D362="","",'Frais de personnel'!$D362)</f>
        <v/>
      </c>
      <c r="E363" s="166" t="str">
        <f>IF('Frais de personnel'!$E362="","",'Frais de personnel'!$E362)</f>
        <v/>
      </c>
      <c r="F363" s="185" t="str">
        <f>IF('Frais de personnel'!$F362="","",'Frais de personnel'!$F362)</f>
        <v/>
      </c>
      <c r="G363" s="274" t="str">
        <f>IF('Frais de personnel'!$G362="","",'Frais de personnel'!$G362)</f>
        <v/>
      </c>
      <c r="H363" s="274" t="str">
        <f>IF('Frais de personnel'!$H362="","",'Frais de personnel'!$H362)</f>
        <v/>
      </c>
      <c r="I363" s="305" t="str">
        <f>IF('Frais de personnel'!$I362=0,"",'Frais de personnel'!$I362)</f>
        <v/>
      </c>
      <c r="J363" s="273"/>
      <c r="K363" s="121"/>
      <c r="L363" s="121"/>
      <c r="M363" s="186" t="str">
        <f t="shared" si="31"/>
        <v/>
      </c>
      <c r="N363" s="277" t="str">
        <f t="shared" si="32"/>
        <v/>
      </c>
      <c r="O363" s="280" t="str">
        <f t="shared" si="33"/>
        <v/>
      </c>
      <c r="P363" s="187" t="str">
        <f t="shared" si="34"/>
        <v/>
      </c>
      <c r="Q363" s="281" t="str">
        <f t="shared" si="35"/>
        <v/>
      </c>
      <c r="R363" s="284" t="str">
        <f t="shared" si="36"/>
        <v/>
      </c>
      <c r="S363" s="285"/>
    </row>
    <row r="364" spans="1:19" ht="20.100000000000001" customHeight="1" x14ac:dyDescent="0.25">
      <c r="A364" s="170">
        <v>358</v>
      </c>
      <c r="B364" s="295" t="str">
        <f>IF('Frais de personnel'!$B363="","",'Frais de personnel'!$B363)</f>
        <v/>
      </c>
      <c r="C364" s="295" t="str">
        <f>IF('Frais de personnel'!$C363="","",'Frais de personnel'!$C363)</f>
        <v/>
      </c>
      <c r="D364" s="296" t="str">
        <f>IF('Frais de personnel'!$D363="","",'Frais de personnel'!$D363)</f>
        <v/>
      </c>
      <c r="E364" s="166" t="str">
        <f>IF('Frais de personnel'!$E363="","",'Frais de personnel'!$E363)</f>
        <v/>
      </c>
      <c r="F364" s="185" t="str">
        <f>IF('Frais de personnel'!$F363="","",'Frais de personnel'!$F363)</f>
        <v/>
      </c>
      <c r="G364" s="274" t="str">
        <f>IF('Frais de personnel'!$G363="","",'Frais de personnel'!$G363)</f>
        <v/>
      </c>
      <c r="H364" s="274" t="str">
        <f>IF('Frais de personnel'!$H363="","",'Frais de personnel'!$H363)</f>
        <v/>
      </c>
      <c r="I364" s="305" t="str">
        <f>IF('Frais de personnel'!$I363=0,"",'Frais de personnel'!$I363)</f>
        <v/>
      </c>
      <c r="J364" s="273"/>
      <c r="K364" s="121"/>
      <c r="L364" s="121"/>
      <c r="M364" s="186" t="str">
        <f t="shared" si="31"/>
        <v/>
      </c>
      <c r="N364" s="277" t="str">
        <f t="shared" si="32"/>
        <v/>
      </c>
      <c r="O364" s="280" t="str">
        <f t="shared" si="33"/>
        <v/>
      </c>
      <c r="P364" s="187" t="str">
        <f t="shared" si="34"/>
        <v/>
      </c>
      <c r="Q364" s="281" t="str">
        <f t="shared" si="35"/>
        <v/>
      </c>
      <c r="R364" s="284" t="str">
        <f t="shared" si="36"/>
        <v/>
      </c>
      <c r="S364" s="285"/>
    </row>
    <row r="365" spans="1:19" ht="20.100000000000001" customHeight="1" x14ac:dyDescent="0.25">
      <c r="A365" s="170">
        <v>359</v>
      </c>
      <c r="B365" s="295" t="str">
        <f>IF('Frais de personnel'!$B364="","",'Frais de personnel'!$B364)</f>
        <v/>
      </c>
      <c r="C365" s="295" t="str">
        <f>IF('Frais de personnel'!$C364="","",'Frais de personnel'!$C364)</f>
        <v/>
      </c>
      <c r="D365" s="296" t="str">
        <f>IF('Frais de personnel'!$D364="","",'Frais de personnel'!$D364)</f>
        <v/>
      </c>
      <c r="E365" s="166" t="str">
        <f>IF('Frais de personnel'!$E364="","",'Frais de personnel'!$E364)</f>
        <v/>
      </c>
      <c r="F365" s="185" t="str">
        <f>IF('Frais de personnel'!$F364="","",'Frais de personnel'!$F364)</f>
        <v/>
      </c>
      <c r="G365" s="274" t="str">
        <f>IF('Frais de personnel'!$G364="","",'Frais de personnel'!$G364)</f>
        <v/>
      </c>
      <c r="H365" s="274" t="str">
        <f>IF('Frais de personnel'!$H364="","",'Frais de personnel'!$H364)</f>
        <v/>
      </c>
      <c r="I365" s="305" t="str">
        <f>IF('Frais de personnel'!$I364=0,"",'Frais de personnel'!$I364)</f>
        <v/>
      </c>
      <c r="J365" s="273"/>
      <c r="K365" s="121"/>
      <c r="L365" s="121"/>
      <c r="M365" s="186" t="str">
        <f t="shared" si="31"/>
        <v/>
      </c>
      <c r="N365" s="277" t="str">
        <f t="shared" si="32"/>
        <v/>
      </c>
      <c r="O365" s="280" t="str">
        <f t="shared" si="33"/>
        <v/>
      </c>
      <c r="P365" s="187" t="str">
        <f t="shared" si="34"/>
        <v/>
      </c>
      <c r="Q365" s="281" t="str">
        <f t="shared" si="35"/>
        <v/>
      </c>
      <c r="R365" s="284" t="str">
        <f t="shared" si="36"/>
        <v/>
      </c>
      <c r="S365" s="285"/>
    </row>
    <row r="366" spans="1:19" ht="20.100000000000001" customHeight="1" x14ac:dyDescent="0.25">
      <c r="A366" s="170">
        <v>360</v>
      </c>
      <c r="B366" s="295" t="str">
        <f>IF('Frais de personnel'!$B365="","",'Frais de personnel'!$B365)</f>
        <v/>
      </c>
      <c r="C366" s="295" t="str">
        <f>IF('Frais de personnel'!$C365="","",'Frais de personnel'!$C365)</f>
        <v/>
      </c>
      <c r="D366" s="296" t="str">
        <f>IF('Frais de personnel'!$D365="","",'Frais de personnel'!$D365)</f>
        <v/>
      </c>
      <c r="E366" s="166" t="str">
        <f>IF('Frais de personnel'!$E365="","",'Frais de personnel'!$E365)</f>
        <v/>
      </c>
      <c r="F366" s="185" t="str">
        <f>IF('Frais de personnel'!$F365="","",'Frais de personnel'!$F365)</f>
        <v/>
      </c>
      <c r="G366" s="274" t="str">
        <f>IF('Frais de personnel'!$G365="","",'Frais de personnel'!$G365)</f>
        <v/>
      </c>
      <c r="H366" s="274" t="str">
        <f>IF('Frais de personnel'!$H365="","",'Frais de personnel'!$H365)</f>
        <v/>
      </c>
      <c r="I366" s="305" t="str">
        <f>IF('Frais de personnel'!$I365=0,"",'Frais de personnel'!$I365)</f>
        <v/>
      </c>
      <c r="J366" s="273"/>
      <c r="K366" s="121"/>
      <c r="L366" s="121"/>
      <c r="M366" s="186" t="str">
        <f t="shared" si="31"/>
        <v/>
      </c>
      <c r="N366" s="277" t="str">
        <f t="shared" si="32"/>
        <v/>
      </c>
      <c r="O366" s="280" t="str">
        <f t="shared" si="33"/>
        <v/>
      </c>
      <c r="P366" s="187" t="str">
        <f t="shared" si="34"/>
        <v/>
      </c>
      <c r="Q366" s="281" t="str">
        <f t="shared" si="35"/>
        <v/>
      </c>
      <c r="R366" s="284" t="str">
        <f t="shared" si="36"/>
        <v/>
      </c>
      <c r="S366" s="285"/>
    </row>
    <row r="367" spans="1:19" ht="20.100000000000001" customHeight="1" x14ac:dyDescent="0.25">
      <c r="A367" s="170">
        <v>361</v>
      </c>
      <c r="B367" s="295" t="str">
        <f>IF('Frais de personnel'!$B366="","",'Frais de personnel'!$B366)</f>
        <v/>
      </c>
      <c r="C367" s="295" t="str">
        <f>IF('Frais de personnel'!$C366="","",'Frais de personnel'!$C366)</f>
        <v/>
      </c>
      <c r="D367" s="296" t="str">
        <f>IF('Frais de personnel'!$D366="","",'Frais de personnel'!$D366)</f>
        <v/>
      </c>
      <c r="E367" s="166" t="str">
        <f>IF('Frais de personnel'!$E366="","",'Frais de personnel'!$E366)</f>
        <v/>
      </c>
      <c r="F367" s="185" t="str">
        <f>IF('Frais de personnel'!$F366="","",'Frais de personnel'!$F366)</f>
        <v/>
      </c>
      <c r="G367" s="274" t="str">
        <f>IF('Frais de personnel'!$G366="","",'Frais de personnel'!$G366)</f>
        <v/>
      </c>
      <c r="H367" s="274" t="str">
        <f>IF('Frais de personnel'!$H366="","",'Frais de personnel'!$H366)</f>
        <v/>
      </c>
      <c r="I367" s="305" t="str">
        <f>IF('Frais de personnel'!$I366=0,"",'Frais de personnel'!$I366)</f>
        <v/>
      </c>
      <c r="J367" s="273"/>
      <c r="K367" s="121"/>
      <c r="L367" s="121"/>
      <c r="M367" s="186" t="str">
        <f t="shared" si="31"/>
        <v/>
      </c>
      <c r="N367" s="277" t="str">
        <f t="shared" si="32"/>
        <v/>
      </c>
      <c r="O367" s="280" t="str">
        <f t="shared" si="33"/>
        <v/>
      </c>
      <c r="P367" s="187" t="str">
        <f t="shared" si="34"/>
        <v/>
      </c>
      <c r="Q367" s="281" t="str">
        <f t="shared" si="35"/>
        <v/>
      </c>
      <c r="R367" s="284" t="str">
        <f t="shared" si="36"/>
        <v/>
      </c>
      <c r="S367" s="285"/>
    </row>
    <row r="368" spans="1:19" ht="20.100000000000001" customHeight="1" x14ac:dyDescent="0.25">
      <c r="A368" s="170">
        <v>362</v>
      </c>
      <c r="B368" s="295" t="str">
        <f>IF('Frais de personnel'!$B367="","",'Frais de personnel'!$B367)</f>
        <v/>
      </c>
      <c r="C368" s="295" t="str">
        <f>IF('Frais de personnel'!$C367="","",'Frais de personnel'!$C367)</f>
        <v/>
      </c>
      <c r="D368" s="296" t="str">
        <f>IF('Frais de personnel'!$D367="","",'Frais de personnel'!$D367)</f>
        <v/>
      </c>
      <c r="E368" s="166" t="str">
        <f>IF('Frais de personnel'!$E367="","",'Frais de personnel'!$E367)</f>
        <v/>
      </c>
      <c r="F368" s="185" t="str">
        <f>IF('Frais de personnel'!$F367="","",'Frais de personnel'!$F367)</f>
        <v/>
      </c>
      <c r="G368" s="274" t="str">
        <f>IF('Frais de personnel'!$G367="","",'Frais de personnel'!$G367)</f>
        <v/>
      </c>
      <c r="H368" s="274" t="str">
        <f>IF('Frais de personnel'!$H367="","",'Frais de personnel'!$H367)</f>
        <v/>
      </c>
      <c r="I368" s="305" t="str">
        <f>IF('Frais de personnel'!$I367=0,"",'Frais de personnel'!$I367)</f>
        <v/>
      </c>
      <c r="J368" s="273"/>
      <c r="K368" s="121"/>
      <c r="L368" s="121"/>
      <c r="M368" s="186" t="str">
        <f t="shared" si="31"/>
        <v/>
      </c>
      <c r="N368" s="277" t="str">
        <f t="shared" si="32"/>
        <v/>
      </c>
      <c r="O368" s="280" t="str">
        <f t="shared" si="33"/>
        <v/>
      </c>
      <c r="P368" s="187" t="str">
        <f t="shared" si="34"/>
        <v/>
      </c>
      <c r="Q368" s="281" t="str">
        <f t="shared" si="35"/>
        <v/>
      </c>
      <c r="R368" s="284" t="str">
        <f t="shared" si="36"/>
        <v/>
      </c>
      <c r="S368" s="285"/>
    </row>
    <row r="369" spans="1:19" ht="20.100000000000001" customHeight="1" x14ac:dyDescent="0.25">
      <c r="A369" s="170">
        <v>363</v>
      </c>
      <c r="B369" s="295" t="str">
        <f>IF('Frais de personnel'!$B368="","",'Frais de personnel'!$B368)</f>
        <v/>
      </c>
      <c r="C369" s="295" t="str">
        <f>IF('Frais de personnel'!$C368="","",'Frais de personnel'!$C368)</f>
        <v/>
      </c>
      <c r="D369" s="296" t="str">
        <f>IF('Frais de personnel'!$D368="","",'Frais de personnel'!$D368)</f>
        <v/>
      </c>
      <c r="E369" s="166" t="str">
        <f>IF('Frais de personnel'!$E368="","",'Frais de personnel'!$E368)</f>
        <v/>
      </c>
      <c r="F369" s="185" t="str">
        <f>IF('Frais de personnel'!$F368="","",'Frais de personnel'!$F368)</f>
        <v/>
      </c>
      <c r="G369" s="274" t="str">
        <f>IF('Frais de personnel'!$G368="","",'Frais de personnel'!$G368)</f>
        <v/>
      </c>
      <c r="H369" s="274" t="str">
        <f>IF('Frais de personnel'!$H368="","",'Frais de personnel'!$H368)</f>
        <v/>
      </c>
      <c r="I369" s="305" t="str">
        <f>IF('Frais de personnel'!$I368=0,"",'Frais de personnel'!$I368)</f>
        <v/>
      </c>
      <c r="J369" s="273"/>
      <c r="K369" s="121"/>
      <c r="L369" s="121"/>
      <c r="M369" s="186" t="str">
        <f t="shared" si="31"/>
        <v/>
      </c>
      <c r="N369" s="277" t="str">
        <f t="shared" si="32"/>
        <v/>
      </c>
      <c r="O369" s="280" t="str">
        <f t="shared" si="33"/>
        <v/>
      </c>
      <c r="P369" s="187" t="str">
        <f t="shared" si="34"/>
        <v/>
      </c>
      <c r="Q369" s="281" t="str">
        <f t="shared" si="35"/>
        <v/>
      </c>
      <c r="R369" s="284" t="str">
        <f t="shared" si="36"/>
        <v/>
      </c>
      <c r="S369" s="285"/>
    </row>
    <row r="370" spans="1:19" ht="20.100000000000001" customHeight="1" x14ac:dyDescent="0.25">
      <c r="A370" s="170">
        <v>364</v>
      </c>
      <c r="B370" s="295" t="str">
        <f>IF('Frais de personnel'!$B369="","",'Frais de personnel'!$B369)</f>
        <v/>
      </c>
      <c r="C370" s="295" t="str">
        <f>IF('Frais de personnel'!$C369="","",'Frais de personnel'!$C369)</f>
        <v/>
      </c>
      <c r="D370" s="296" t="str">
        <f>IF('Frais de personnel'!$D369="","",'Frais de personnel'!$D369)</f>
        <v/>
      </c>
      <c r="E370" s="166" t="str">
        <f>IF('Frais de personnel'!$E369="","",'Frais de personnel'!$E369)</f>
        <v/>
      </c>
      <c r="F370" s="185" t="str">
        <f>IF('Frais de personnel'!$F369="","",'Frais de personnel'!$F369)</f>
        <v/>
      </c>
      <c r="G370" s="274" t="str">
        <f>IF('Frais de personnel'!$G369="","",'Frais de personnel'!$G369)</f>
        <v/>
      </c>
      <c r="H370" s="274" t="str">
        <f>IF('Frais de personnel'!$H369="","",'Frais de personnel'!$H369)</f>
        <v/>
      </c>
      <c r="I370" s="305" t="str">
        <f>IF('Frais de personnel'!$I369=0,"",'Frais de personnel'!$I369)</f>
        <v/>
      </c>
      <c r="J370" s="273"/>
      <c r="K370" s="121"/>
      <c r="L370" s="121"/>
      <c r="M370" s="186" t="str">
        <f t="shared" si="31"/>
        <v/>
      </c>
      <c r="N370" s="277" t="str">
        <f t="shared" si="32"/>
        <v/>
      </c>
      <c r="O370" s="280" t="str">
        <f t="shared" si="33"/>
        <v/>
      </c>
      <c r="P370" s="187" t="str">
        <f t="shared" si="34"/>
        <v/>
      </c>
      <c r="Q370" s="281" t="str">
        <f t="shared" si="35"/>
        <v/>
      </c>
      <c r="R370" s="284" t="str">
        <f t="shared" si="36"/>
        <v/>
      </c>
      <c r="S370" s="285"/>
    </row>
    <row r="371" spans="1:19" ht="20.100000000000001" customHeight="1" x14ac:dyDescent="0.25">
      <c r="A371" s="170">
        <v>365</v>
      </c>
      <c r="B371" s="295" t="str">
        <f>IF('Frais de personnel'!$B370="","",'Frais de personnel'!$B370)</f>
        <v/>
      </c>
      <c r="C371" s="295" t="str">
        <f>IF('Frais de personnel'!$C370="","",'Frais de personnel'!$C370)</f>
        <v/>
      </c>
      <c r="D371" s="296" t="str">
        <f>IF('Frais de personnel'!$D370="","",'Frais de personnel'!$D370)</f>
        <v/>
      </c>
      <c r="E371" s="166" t="str">
        <f>IF('Frais de personnel'!$E370="","",'Frais de personnel'!$E370)</f>
        <v/>
      </c>
      <c r="F371" s="185" t="str">
        <f>IF('Frais de personnel'!$F370="","",'Frais de personnel'!$F370)</f>
        <v/>
      </c>
      <c r="G371" s="274" t="str">
        <f>IF('Frais de personnel'!$G370="","",'Frais de personnel'!$G370)</f>
        <v/>
      </c>
      <c r="H371" s="274" t="str">
        <f>IF('Frais de personnel'!$H370="","",'Frais de personnel'!$H370)</f>
        <v/>
      </c>
      <c r="I371" s="305" t="str">
        <f>IF('Frais de personnel'!$I370=0,"",'Frais de personnel'!$I370)</f>
        <v/>
      </c>
      <c r="J371" s="273"/>
      <c r="K371" s="121"/>
      <c r="L371" s="121"/>
      <c r="M371" s="186" t="str">
        <f t="shared" si="31"/>
        <v/>
      </c>
      <c r="N371" s="277" t="str">
        <f t="shared" si="32"/>
        <v/>
      </c>
      <c r="O371" s="280" t="str">
        <f t="shared" si="33"/>
        <v/>
      </c>
      <c r="P371" s="187" t="str">
        <f t="shared" si="34"/>
        <v/>
      </c>
      <c r="Q371" s="281" t="str">
        <f t="shared" si="35"/>
        <v/>
      </c>
      <c r="R371" s="284" t="str">
        <f t="shared" si="36"/>
        <v/>
      </c>
      <c r="S371" s="285"/>
    </row>
    <row r="372" spans="1:19" ht="20.100000000000001" customHeight="1" x14ac:dyDescent="0.25">
      <c r="A372" s="170">
        <v>366</v>
      </c>
      <c r="B372" s="295" t="str">
        <f>IF('Frais de personnel'!$B371="","",'Frais de personnel'!$B371)</f>
        <v/>
      </c>
      <c r="C372" s="295" t="str">
        <f>IF('Frais de personnel'!$C371="","",'Frais de personnel'!$C371)</f>
        <v/>
      </c>
      <c r="D372" s="296" t="str">
        <f>IF('Frais de personnel'!$D371="","",'Frais de personnel'!$D371)</f>
        <v/>
      </c>
      <c r="E372" s="166" t="str">
        <f>IF('Frais de personnel'!$E371="","",'Frais de personnel'!$E371)</f>
        <v/>
      </c>
      <c r="F372" s="185" t="str">
        <f>IF('Frais de personnel'!$F371="","",'Frais de personnel'!$F371)</f>
        <v/>
      </c>
      <c r="G372" s="274" t="str">
        <f>IF('Frais de personnel'!$G371="","",'Frais de personnel'!$G371)</f>
        <v/>
      </c>
      <c r="H372" s="274" t="str">
        <f>IF('Frais de personnel'!$H371="","",'Frais de personnel'!$H371)</f>
        <v/>
      </c>
      <c r="I372" s="305" t="str">
        <f>IF('Frais de personnel'!$I371=0,"",'Frais de personnel'!$I371)</f>
        <v/>
      </c>
      <c r="J372" s="273"/>
      <c r="K372" s="121"/>
      <c r="L372" s="121"/>
      <c r="M372" s="186" t="str">
        <f t="shared" si="31"/>
        <v/>
      </c>
      <c r="N372" s="277" t="str">
        <f t="shared" si="32"/>
        <v/>
      </c>
      <c r="O372" s="280" t="str">
        <f t="shared" si="33"/>
        <v/>
      </c>
      <c r="P372" s="187" t="str">
        <f t="shared" si="34"/>
        <v/>
      </c>
      <c r="Q372" s="281" t="str">
        <f t="shared" si="35"/>
        <v/>
      </c>
      <c r="R372" s="284" t="str">
        <f t="shared" si="36"/>
        <v/>
      </c>
      <c r="S372" s="285"/>
    </row>
    <row r="373" spans="1:19" ht="20.100000000000001" customHeight="1" x14ac:dyDescent="0.25">
      <c r="A373" s="170">
        <v>367</v>
      </c>
      <c r="B373" s="295" t="str">
        <f>IF('Frais de personnel'!$B372="","",'Frais de personnel'!$B372)</f>
        <v/>
      </c>
      <c r="C373" s="295" t="str">
        <f>IF('Frais de personnel'!$C372="","",'Frais de personnel'!$C372)</f>
        <v/>
      </c>
      <c r="D373" s="296" t="str">
        <f>IF('Frais de personnel'!$D372="","",'Frais de personnel'!$D372)</f>
        <v/>
      </c>
      <c r="E373" s="166" t="str">
        <f>IF('Frais de personnel'!$E372="","",'Frais de personnel'!$E372)</f>
        <v/>
      </c>
      <c r="F373" s="185" t="str">
        <f>IF('Frais de personnel'!$F372="","",'Frais de personnel'!$F372)</f>
        <v/>
      </c>
      <c r="G373" s="274" t="str">
        <f>IF('Frais de personnel'!$G372="","",'Frais de personnel'!$G372)</f>
        <v/>
      </c>
      <c r="H373" s="274" t="str">
        <f>IF('Frais de personnel'!$H372="","",'Frais de personnel'!$H372)</f>
        <v/>
      </c>
      <c r="I373" s="305" t="str">
        <f>IF('Frais de personnel'!$I372=0,"",'Frais de personnel'!$I372)</f>
        <v/>
      </c>
      <c r="J373" s="273"/>
      <c r="K373" s="121"/>
      <c r="L373" s="121"/>
      <c r="M373" s="186" t="str">
        <f t="shared" si="31"/>
        <v/>
      </c>
      <c r="N373" s="277" t="str">
        <f t="shared" si="32"/>
        <v/>
      </c>
      <c r="O373" s="280" t="str">
        <f t="shared" si="33"/>
        <v/>
      </c>
      <c r="P373" s="187" t="str">
        <f t="shared" si="34"/>
        <v/>
      </c>
      <c r="Q373" s="281" t="str">
        <f t="shared" si="35"/>
        <v/>
      </c>
      <c r="R373" s="284" t="str">
        <f t="shared" si="36"/>
        <v/>
      </c>
      <c r="S373" s="285"/>
    </row>
    <row r="374" spans="1:19" ht="20.100000000000001" customHeight="1" x14ac:dyDescent="0.25">
      <c r="A374" s="170">
        <v>368</v>
      </c>
      <c r="B374" s="295" t="str">
        <f>IF('Frais de personnel'!$B373="","",'Frais de personnel'!$B373)</f>
        <v/>
      </c>
      <c r="C374" s="295" t="str">
        <f>IF('Frais de personnel'!$C373="","",'Frais de personnel'!$C373)</f>
        <v/>
      </c>
      <c r="D374" s="296" t="str">
        <f>IF('Frais de personnel'!$D373="","",'Frais de personnel'!$D373)</f>
        <v/>
      </c>
      <c r="E374" s="166" t="str">
        <f>IF('Frais de personnel'!$E373="","",'Frais de personnel'!$E373)</f>
        <v/>
      </c>
      <c r="F374" s="185" t="str">
        <f>IF('Frais de personnel'!$F373="","",'Frais de personnel'!$F373)</f>
        <v/>
      </c>
      <c r="G374" s="274" t="str">
        <f>IF('Frais de personnel'!$G373="","",'Frais de personnel'!$G373)</f>
        <v/>
      </c>
      <c r="H374" s="274" t="str">
        <f>IF('Frais de personnel'!$H373="","",'Frais de personnel'!$H373)</f>
        <v/>
      </c>
      <c r="I374" s="305" t="str">
        <f>IF('Frais de personnel'!$I373=0,"",'Frais de personnel'!$I373)</f>
        <v/>
      </c>
      <c r="J374" s="273"/>
      <c r="K374" s="121"/>
      <c r="L374" s="121"/>
      <c r="M374" s="186" t="str">
        <f t="shared" si="31"/>
        <v/>
      </c>
      <c r="N374" s="277" t="str">
        <f t="shared" si="32"/>
        <v/>
      </c>
      <c r="O374" s="280" t="str">
        <f t="shared" si="33"/>
        <v/>
      </c>
      <c r="P374" s="187" t="str">
        <f t="shared" si="34"/>
        <v/>
      </c>
      <c r="Q374" s="281" t="str">
        <f t="shared" si="35"/>
        <v/>
      </c>
      <c r="R374" s="284" t="str">
        <f t="shared" si="36"/>
        <v/>
      </c>
      <c r="S374" s="285"/>
    </row>
    <row r="375" spans="1:19" ht="20.100000000000001" customHeight="1" x14ac:dyDescent="0.25">
      <c r="A375" s="170">
        <v>369</v>
      </c>
      <c r="B375" s="295" t="str">
        <f>IF('Frais de personnel'!$B374="","",'Frais de personnel'!$B374)</f>
        <v/>
      </c>
      <c r="C375" s="295" t="str">
        <f>IF('Frais de personnel'!$C374="","",'Frais de personnel'!$C374)</f>
        <v/>
      </c>
      <c r="D375" s="296" t="str">
        <f>IF('Frais de personnel'!$D374="","",'Frais de personnel'!$D374)</f>
        <v/>
      </c>
      <c r="E375" s="166" t="str">
        <f>IF('Frais de personnel'!$E374="","",'Frais de personnel'!$E374)</f>
        <v/>
      </c>
      <c r="F375" s="185" t="str">
        <f>IF('Frais de personnel'!$F374="","",'Frais de personnel'!$F374)</f>
        <v/>
      </c>
      <c r="G375" s="274" t="str">
        <f>IF('Frais de personnel'!$G374="","",'Frais de personnel'!$G374)</f>
        <v/>
      </c>
      <c r="H375" s="274" t="str">
        <f>IF('Frais de personnel'!$H374="","",'Frais de personnel'!$H374)</f>
        <v/>
      </c>
      <c r="I375" s="305" t="str">
        <f>IF('Frais de personnel'!$I374=0,"",'Frais de personnel'!$I374)</f>
        <v/>
      </c>
      <c r="J375" s="273"/>
      <c r="K375" s="121"/>
      <c r="L375" s="121"/>
      <c r="M375" s="186" t="str">
        <f t="shared" si="31"/>
        <v/>
      </c>
      <c r="N375" s="277" t="str">
        <f t="shared" si="32"/>
        <v/>
      </c>
      <c r="O375" s="280" t="str">
        <f t="shared" si="33"/>
        <v/>
      </c>
      <c r="P375" s="187" t="str">
        <f t="shared" si="34"/>
        <v/>
      </c>
      <c r="Q375" s="281" t="str">
        <f t="shared" si="35"/>
        <v/>
      </c>
      <c r="R375" s="284" t="str">
        <f t="shared" si="36"/>
        <v/>
      </c>
      <c r="S375" s="285"/>
    </row>
    <row r="376" spans="1:19" ht="20.100000000000001" customHeight="1" x14ac:dyDescent="0.25">
      <c r="A376" s="170">
        <v>370</v>
      </c>
      <c r="B376" s="295" t="str">
        <f>IF('Frais de personnel'!$B375="","",'Frais de personnel'!$B375)</f>
        <v/>
      </c>
      <c r="C376" s="295" t="str">
        <f>IF('Frais de personnel'!$C375="","",'Frais de personnel'!$C375)</f>
        <v/>
      </c>
      <c r="D376" s="296" t="str">
        <f>IF('Frais de personnel'!$D375="","",'Frais de personnel'!$D375)</f>
        <v/>
      </c>
      <c r="E376" s="166" t="str">
        <f>IF('Frais de personnel'!$E375="","",'Frais de personnel'!$E375)</f>
        <v/>
      </c>
      <c r="F376" s="185" t="str">
        <f>IF('Frais de personnel'!$F375="","",'Frais de personnel'!$F375)</f>
        <v/>
      </c>
      <c r="G376" s="274" t="str">
        <f>IF('Frais de personnel'!$G375="","",'Frais de personnel'!$G375)</f>
        <v/>
      </c>
      <c r="H376" s="274" t="str">
        <f>IF('Frais de personnel'!$H375="","",'Frais de personnel'!$H375)</f>
        <v/>
      </c>
      <c r="I376" s="305" t="str">
        <f>IF('Frais de personnel'!$I375=0,"",'Frais de personnel'!$I375)</f>
        <v/>
      </c>
      <c r="J376" s="273"/>
      <c r="K376" s="121"/>
      <c r="L376" s="121"/>
      <c r="M376" s="186" t="str">
        <f t="shared" si="31"/>
        <v/>
      </c>
      <c r="N376" s="277" t="str">
        <f t="shared" si="32"/>
        <v/>
      </c>
      <c r="O376" s="280" t="str">
        <f t="shared" si="33"/>
        <v/>
      </c>
      <c r="P376" s="187" t="str">
        <f t="shared" si="34"/>
        <v/>
      </c>
      <c r="Q376" s="281" t="str">
        <f t="shared" si="35"/>
        <v/>
      </c>
      <c r="R376" s="284" t="str">
        <f t="shared" si="36"/>
        <v/>
      </c>
      <c r="S376" s="285"/>
    </row>
    <row r="377" spans="1:19" ht="20.100000000000001" customHeight="1" x14ac:dyDescent="0.25">
      <c r="A377" s="170">
        <v>371</v>
      </c>
      <c r="B377" s="295" t="str">
        <f>IF('Frais de personnel'!$B376="","",'Frais de personnel'!$B376)</f>
        <v/>
      </c>
      <c r="C377" s="295" t="str">
        <f>IF('Frais de personnel'!$C376="","",'Frais de personnel'!$C376)</f>
        <v/>
      </c>
      <c r="D377" s="296" t="str">
        <f>IF('Frais de personnel'!$D376="","",'Frais de personnel'!$D376)</f>
        <v/>
      </c>
      <c r="E377" s="166" t="str">
        <f>IF('Frais de personnel'!$E376="","",'Frais de personnel'!$E376)</f>
        <v/>
      </c>
      <c r="F377" s="185" t="str">
        <f>IF('Frais de personnel'!$F376="","",'Frais de personnel'!$F376)</f>
        <v/>
      </c>
      <c r="G377" s="274" t="str">
        <f>IF('Frais de personnel'!$G376="","",'Frais de personnel'!$G376)</f>
        <v/>
      </c>
      <c r="H377" s="274" t="str">
        <f>IF('Frais de personnel'!$H376="","",'Frais de personnel'!$H376)</f>
        <v/>
      </c>
      <c r="I377" s="305" t="str">
        <f>IF('Frais de personnel'!$I376=0,"",'Frais de personnel'!$I376)</f>
        <v/>
      </c>
      <c r="J377" s="273"/>
      <c r="K377" s="121"/>
      <c r="L377" s="121"/>
      <c r="M377" s="186" t="str">
        <f t="shared" si="31"/>
        <v/>
      </c>
      <c r="N377" s="277" t="str">
        <f t="shared" si="32"/>
        <v/>
      </c>
      <c r="O377" s="280" t="str">
        <f t="shared" si="33"/>
        <v/>
      </c>
      <c r="P377" s="187" t="str">
        <f t="shared" si="34"/>
        <v/>
      </c>
      <c r="Q377" s="281" t="str">
        <f t="shared" si="35"/>
        <v/>
      </c>
      <c r="R377" s="284" t="str">
        <f t="shared" si="36"/>
        <v/>
      </c>
      <c r="S377" s="285"/>
    </row>
    <row r="378" spans="1:19" ht="20.100000000000001" customHeight="1" x14ac:dyDescent="0.25">
      <c r="A378" s="170">
        <v>372</v>
      </c>
      <c r="B378" s="295" t="str">
        <f>IF('Frais de personnel'!$B377="","",'Frais de personnel'!$B377)</f>
        <v/>
      </c>
      <c r="C378" s="295" t="str">
        <f>IF('Frais de personnel'!$C377="","",'Frais de personnel'!$C377)</f>
        <v/>
      </c>
      <c r="D378" s="296" t="str">
        <f>IF('Frais de personnel'!$D377="","",'Frais de personnel'!$D377)</f>
        <v/>
      </c>
      <c r="E378" s="166" t="str">
        <f>IF('Frais de personnel'!$E377="","",'Frais de personnel'!$E377)</f>
        <v/>
      </c>
      <c r="F378" s="185" t="str">
        <f>IF('Frais de personnel'!$F377="","",'Frais de personnel'!$F377)</f>
        <v/>
      </c>
      <c r="G378" s="274" t="str">
        <f>IF('Frais de personnel'!$G377="","",'Frais de personnel'!$G377)</f>
        <v/>
      </c>
      <c r="H378" s="274" t="str">
        <f>IF('Frais de personnel'!$H377="","",'Frais de personnel'!$H377)</f>
        <v/>
      </c>
      <c r="I378" s="305" t="str">
        <f>IF('Frais de personnel'!$I377=0,"",'Frais de personnel'!$I377)</f>
        <v/>
      </c>
      <c r="J378" s="273"/>
      <c r="K378" s="121"/>
      <c r="L378" s="121"/>
      <c r="M378" s="186" t="str">
        <f t="shared" si="31"/>
        <v/>
      </c>
      <c r="N378" s="277" t="str">
        <f t="shared" si="32"/>
        <v/>
      </c>
      <c r="O378" s="280" t="str">
        <f t="shared" si="33"/>
        <v/>
      </c>
      <c r="P378" s="187" t="str">
        <f t="shared" si="34"/>
        <v/>
      </c>
      <c r="Q378" s="281" t="str">
        <f t="shared" si="35"/>
        <v/>
      </c>
      <c r="R378" s="284" t="str">
        <f t="shared" si="36"/>
        <v/>
      </c>
      <c r="S378" s="285"/>
    </row>
    <row r="379" spans="1:19" ht="20.100000000000001" customHeight="1" x14ac:dyDescent="0.25">
      <c r="A379" s="170">
        <v>373</v>
      </c>
      <c r="B379" s="295" t="str">
        <f>IF('Frais de personnel'!$B378="","",'Frais de personnel'!$B378)</f>
        <v/>
      </c>
      <c r="C379" s="295" t="str">
        <f>IF('Frais de personnel'!$C378="","",'Frais de personnel'!$C378)</f>
        <v/>
      </c>
      <c r="D379" s="296" t="str">
        <f>IF('Frais de personnel'!$D378="","",'Frais de personnel'!$D378)</f>
        <v/>
      </c>
      <c r="E379" s="166" t="str">
        <f>IF('Frais de personnel'!$E378="","",'Frais de personnel'!$E378)</f>
        <v/>
      </c>
      <c r="F379" s="185" t="str">
        <f>IF('Frais de personnel'!$F378="","",'Frais de personnel'!$F378)</f>
        <v/>
      </c>
      <c r="G379" s="274" t="str">
        <f>IF('Frais de personnel'!$G378="","",'Frais de personnel'!$G378)</f>
        <v/>
      </c>
      <c r="H379" s="274" t="str">
        <f>IF('Frais de personnel'!$H378="","",'Frais de personnel'!$H378)</f>
        <v/>
      </c>
      <c r="I379" s="305" t="str">
        <f>IF('Frais de personnel'!$I378=0,"",'Frais de personnel'!$I378)</f>
        <v/>
      </c>
      <c r="J379" s="273"/>
      <c r="K379" s="121"/>
      <c r="L379" s="121"/>
      <c r="M379" s="186" t="str">
        <f t="shared" si="31"/>
        <v/>
      </c>
      <c r="N379" s="277" t="str">
        <f t="shared" si="32"/>
        <v/>
      </c>
      <c r="O379" s="280" t="str">
        <f t="shared" si="33"/>
        <v/>
      </c>
      <c r="P379" s="187" t="str">
        <f t="shared" si="34"/>
        <v/>
      </c>
      <c r="Q379" s="281" t="str">
        <f t="shared" si="35"/>
        <v/>
      </c>
      <c r="R379" s="284" t="str">
        <f t="shared" si="36"/>
        <v/>
      </c>
      <c r="S379" s="285"/>
    </row>
    <row r="380" spans="1:19" ht="20.100000000000001" customHeight="1" x14ac:dyDescent="0.25">
      <c r="A380" s="170">
        <v>374</v>
      </c>
      <c r="B380" s="295" t="str">
        <f>IF('Frais de personnel'!$B379="","",'Frais de personnel'!$B379)</f>
        <v/>
      </c>
      <c r="C380" s="295" t="str">
        <f>IF('Frais de personnel'!$C379="","",'Frais de personnel'!$C379)</f>
        <v/>
      </c>
      <c r="D380" s="296" t="str">
        <f>IF('Frais de personnel'!$D379="","",'Frais de personnel'!$D379)</f>
        <v/>
      </c>
      <c r="E380" s="166" t="str">
        <f>IF('Frais de personnel'!$E379="","",'Frais de personnel'!$E379)</f>
        <v/>
      </c>
      <c r="F380" s="185" t="str">
        <f>IF('Frais de personnel'!$F379="","",'Frais de personnel'!$F379)</f>
        <v/>
      </c>
      <c r="G380" s="274" t="str">
        <f>IF('Frais de personnel'!$G379="","",'Frais de personnel'!$G379)</f>
        <v/>
      </c>
      <c r="H380" s="274" t="str">
        <f>IF('Frais de personnel'!$H379="","",'Frais de personnel'!$H379)</f>
        <v/>
      </c>
      <c r="I380" s="305" t="str">
        <f>IF('Frais de personnel'!$I379=0,"",'Frais de personnel'!$I379)</f>
        <v/>
      </c>
      <c r="J380" s="273"/>
      <c r="K380" s="121"/>
      <c r="L380" s="121"/>
      <c r="M380" s="186" t="str">
        <f t="shared" si="31"/>
        <v/>
      </c>
      <c r="N380" s="277" t="str">
        <f t="shared" si="32"/>
        <v/>
      </c>
      <c r="O380" s="280" t="str">
        <f t="shared" si="33"/>
        <v/>
      </c>
      <c r="P380" s="187" t="str">
        <f t="shared" si="34"/>
        <v/>
      </c>
      <c r="Q380" s="281" t="str">
        <f t="shared" si="35"/>
        <v/>
      </c>
      <c r="R380" s="284" t="str">
        <f t="shared" si="36"/>
        <v/>
      </c>
      <c r="S380" s="285"/>
    </row>
    <row r="381" spans="1:19" ht="20.100000000000001" customHeight="1" x14ac:dyDescent="0.25">
      <c r="A381" s="170">
        <v>375</v>
      </c>
      <c r="B381" s="295" t="str">
        <f>IF('Frais de personnel'!$B380="","",'Frais de personnel'!$B380)</f>
        <v/>
      </c>
      <c r="C381" s="295" t="str">
        <f>IF('Frais de personnel'!$C380="","",'Frais de personnel'!$C380)</f>
        <v/>
      </c>
      <c r="D381" s="296" t="str">
        <f>IF('Frais de personnel'!$D380="","",'Frais de personnel'!$D380)</f>
        <v/>
      </c>
      <c r="E381" s="166" t="str">
        <f>IF('Frais de personnel'!$E380="","",'Frais de personnel'!$E380)</f>
        <v/>
      </c>
      <c r="F381" s="185" t="str">
        <f>IF('Frais de personnel'!$F380="","",'Frais de personnel'!$F380)</f>
        <v/>
      </c>
      <c r="G381" s="274" t="str">
        <f>IF('Frais de personnel'!$G380="","",'Frais de personnel'!$G380)</f>
        <v/>
      </c>
      <c r="H381" s="274" t="str">
        <f>IF('Frais de personnel'!$H380="","",'Frais de personnel'!$H380)</f>
        <v/>
      </c>
      <c r="I381" s="305" t="str">
        <f>IF('Frais de personnel'!$I380=0,"",'Frais de personnel'!$I380)</f>
        <v/>
      </c>
      <c r="J381" s="273"/>
      <c r="K381" s="121"/>
      <c r="L381" s="121"/>
      <c r="M381" s="186" t="str">
        <f t="shared" si="31"/>
        <v/>
      </c>
      <c r="N381" s="277" t="str">
        <f t="shared" si="32"/>
        <v/>
      </c>
      <c r="O381" s="280" t="str">
        <f t="shared" si="33"/>
        <v/>
      </c>
      <c r="P381" s="187" t="str">
        <f t="shared" si="34"/>
        <v/>
      </c>
      <c r="Q381" s="281" t="str">
        <f t="shared" si="35"/>
        <v/>
      </c>
      <c r="R381" s="284" t="str">
        <f t="shared" si="36"/>
        <v/>
      </c>
      <c r="S381" s="285"/>
    </row>
    <row r="382" spans="1:19" ht="20.100000000000001" customHeight="1" x14ac:dyDescent="0.25">
      <c r="A382" s="170">
        <v>376</v>
      </c>
      <c r="B382" s="295" t="str">
        <f>IF('Frais de personnel'!$B381="","",'Frais de personnel'!$B381)</f>
        <v/>
      </c>
      <c r="C382" s="295" t="str">
        <f>IF('Frais de personnel'!$C381="","",'Frais de personnel'!$C381)</f>
        <v/>
      </c>
      <c r="D382" s="296" t="str">
        <f>IF('Frais de personnel'!$D381="","",'Frais de personnel'!$D381)</f>
        <v/>
      </c>
      <c r="E382" s="166" t="str">
        <f>IF('Frais de personnel'!$E381="","",'Frais de personnel'!$E381)</f>
        <v/>
      </c>
      <c r="F382" s="185" t="str">
        <f>IF('Frais de personnel'!$F381="","",'Frais de personnel'!$F381)</f>
        <v/>
      </c>
      <c r="G382" s="274" t="str">
        <f>IF('Frais de personnel'!$G381="","",'Frais de personnel'!$G381)</f>
        <v/>
      </c>
      <c r="H382" s="274" t="str">
        <f>IF('Frais de personnel'!$H381="","",'Frais de personnel'!$H381)</f>
        <v/>
      </c>
      <c r="I382" s="305" t="str">
        <f>IF('Frais de personnel'!$I381=0,"",'Frais de personnel'!$I381)</f>
        <v/>
      </c>
      <c r="J382" s="273"/>
      <c r="K382" s="121"/>
      <c r="L382" s="121"/>
      <c r="M382" s="186" t="str">
        <f t="shared" si="31"/>
        <v/>
      </c>
      <c r="N382" s="277" t="str">
        <f t="shared" si="32"/>
        <v/>
      </c>
      <c r="O382" s="280" t="str">
        <f t="shared" si="33"/>
        <v/>
      </c>
      <c r="P382" s="187" t="str">
        <f t="shared" si="34"/>
        <v/>
      </c>
      <c r="Q382" s="281" t="str">
        <f t="shared" si="35"/>
        <v/>
      </c>
      <c r="R382" s="284" t="str">
        <f t="shared" si="36"/>
        <v/>
      </c>
      <c r="S382" s="285"/>
    </row>
    <row r="383" spans="1:19" ht="20.100000000000001" customHeight="1" x14ac:dyDescent="0.25">
      <c r="A383" s="170">
        <v>377</v>
      </c>
      <c r="B383" s="295" t="str">
        <f>IF('Frais de personnel'!$B382="","",'Frais de personnel'!$B382)</f>
        <v/>
      </c>
      <c r="C383" s="295" t="str">
        <f>IF('Frais de personnel'!$C382="","",'Frais de personnel'!$C382)</f>
        <v/>
      </c>
      <c r="D383" s="296" t="str">
        <f>IF('Frais de personnel'!$D382="","",'Frais de personnel'!$D382)</f>
        <v/>
      </c>
      <c r="E383" s="166" t="str">
        <f>IF('Frais de personnel'!$E382="","",'Frais de personnel'!$E382)</f>
        <v/>
      </c>
      <c r="F383" s="185" t="str">
        <f>IF('Frais de personnel'!$F382="","",'Frais de personnel'!$F382)</f>
        <v/>
      </c>
      <c r="G383" s="274" t="str">
        <f>IF('Frais de personnel'!$G382="","",'Frais de personnel'!$G382)</f>
        <v/>
      </c>
      <c r="H383" s="274" t="str">
        <f>IF('Frais de personnel'!$H382="","",'Frais de personnel'!$H382)</f>
        <v/>
      </c>
      <c r="I383" s="305" t="str">
        <f>IF('Frais de personnel'!$I382=0,"",'Frais de personnel'!$I382)</f>
        <v/>
      </c>
      <c r="J383" s="273"/>
      <c r="K383" s="121"/>
      <c r="L383" s="121"/>
      <c r="M383" s="186" t="str">
        <f t="shared" si="31"/>
        <v/>
      </c>
      <c r="N383" s="277" t="str">
        <f t="shared" si="32"/>
        <v/>
      </c>
      <c r="O383" s="280" t="str">
        <f t="shared" si="33"/>
        <v/>
      </c>
      <c r="P383" s="187" t="str">
        <f t="shared" si="34"/>
        <v/>
      </c>
      <c r="Q383" s="281" t="str">
        <f t="shared" si="35"/>
        <v/>
      </c>
      <c r="R383" s="284" t="str">
        <f t="shared" si="36"/>
        <v/>
      </c>
      <c r="S383" s="285"/>
    </row>
    <row r="384" spans="1:19" ht="20.100000000000001" customHeight="1" x14ac:dyDescent="0.25">
      <c r="A384" s="170">
        <v>378</v>
      </c>
      <c r="B384" s="295" t="str">
        <f>IF('Frais de personnel'!$B383="","",'Frais de personnel'!$B383)</f>
        <v/>
      </c>
      <c r="C384" s="295" t="str">
        <f>IF('Frais de personnel'!$C383="","",'Frais de personnel'!$C383)</f>
        <v/>
      </c>
      <c r="D384" s="296" t="str">
        <f>IF('Frais de personnel'!$D383="","",'Frais de personnel'!$D383)</f>
        <v/>
      </c>
      <c r="E384" s="166" t="str">
        <f>IF('Frais de personnel'!$E383="","",'Frais de personnel'!$E383)</f>
        <v/>
      </c>
      <c r="F384" s="185" t="str">
        <f>IF('Frais de personnel'!$F383="","",'Frais de personnel'!$F383)</f>
        <v/>
      </c>
      <c r="G384" s="274" t="str">
        <f>IF('Frais de personnel'!$G383="","",'Frais de personnel'!$G383)</f>
        <v/>
      </c>
      <c r="H384" s="274" t="str">
        <f>IF('Frais de personnel'!$H383="","",'Frais de personnel'!$H383)</f>
        <v/>
      </c>
      <c r="I384" s="305" t="str">
        <f>IF('Frais de personnel'!$I383=0,"",'Frais de personnel'!$I383)</f>
        <v/>
      </c>
      <c r="J384" s="273"/>
      <c r="K384" s="121"/>
      <c r="L384" s="121"/>
      <c r="M384" s="186" t="str">
        <f t="shared" si="31"/>
        <v/>
      </c>
      <c r="N384" s="277" t="str">
        <f t="shared" si="32"/>
        <v/>
      </c>
      <c r="O384" s="280" t="str">
        <f t="shared" si="33"/>
        <v/>
      </c>
      <c r="P384" s="187" t="str">
        <f t="shared" si="34"/>
        <v/>
      </c>
      <c r="Q384" s="281" t="str">
        <f t="shared" si="35"/>
        <v/>
      </c>
      <c r="R384" s="284" t="str">
        <f t="shared" si="36"/>
        <v/>
      </c>
      <c r="S384" s="285"/>
    </row>
    <row r="385" spans="1:19" ht="20.100000000000001" customHeight="1" x14ac:dyDescent="0.25">
      <c r="A385" s="170">
        <v>379</v>
      </c>
      <c r="B385" s="295" t="str">
        <f>IF('Frais de personnel'!$B384="","",'Frais de personnel'!$B384)</f>
        <v/>
      </c>
      <c r="C385" s="295" t="str">
        <f>IF('Frais de personnel'!$C384="","",'Frais de personnel'!$C384)</f>
        <v/>
      </c>
      <c r="D385" s="296" t="str">
        <f>IF('Frais de personnel'!$D384="","",'Frais de personnel'!$D384)</f>
        <v/>
      </c>
      <c r="E385" s="166" t="str">
        <f>IF('Frais de personnel'!$E384="","",'Frais de personnel'!$E384)</f>
        <v/>
      </c>
      <c r="F385" s="185" t="str">
        <f>IF('Frais de personnel'!$F384="","",'Frais de personnel'!$F384)</f>
        <v/>
      </c>
      <c r="G385" s="274" t="str">
        <f>IF('Frais de personnel'!$G384="","",'Frais de personnel'!$G384)</f>
        <v/>
      </c>
      <c r="H385" s="274" t="str">
        <f>IF('Frais de personnel'!$H384="","",'Frais de personnel'!$H384)</f>
        <v/>
      </c>
      <c r="I385" s="305" t="str">
        <f>IF('Frais de personnel'!$I384=0,"",'Frais de personnel'!$I384)</f>
        <v/>
      </c>
      <c r="J385" s="273"/>
      <c r="K385" s="121"/>
      <c r="L385" s="121"/>
      <c r="M385" s="186" t="str">
        <f t="shared" si="31"/>
        <v/>
      </c>
      <c r="N385" s="277" t="str">
        <f t="shared" si="32"/>
        <v/>
      </c>
      <c r="O385" s="280" t="str">
        <f t="shared" si="33"/>
        <v/>
      </c>
      <c r="P385" s="187" t="str">
        <f t="shared" si="34"/>
        <v/>
      </c>
      <c r="Q385" s="281" t="str">
        <f t="shared" si="35"/>
        <v/>
      </c>
      <c r="R385" s="284" t="str">
        <f t="shared" si="36"/>
        <v/>
      </c>
      <c r="S385" s="285"/>
    </row>
    <row r="386" spans="1:19" ht="20.100000000000001" customHeight="1" x14ac:dyDescent="0.25">
      <c r="A386" s="170">
        <v>380</v>
      </c>
      <c r="B386" s="295" t="str">
        <f>IF('Frais de personnel'!$B385="","",'Frais de personnel'!$B385)</f>
        <v/>
      </c>
      <c r="C386" s="295" t="str">
        <f>IF('Frais de personnel'!$C385="","",'Frais de personnel'!$C385)</f>
        <v/>
      </c>
      <c r="D386" s="296" t="str">
        <f>IF('Frais de personnel'!$D385="","",'Frais de personnel'!$D385)</f>
        <v/>
      </c>
      <c r="E386" s="166" t="str">
        <f>IF('Frais de personnel'!$E385="","",'Frais de personnel'!$E385)</f>
        <v/>
      </c>
      <c r="F386" s="185" t="str">
        <f>IF('Frais de personnel'!$F385="","",'Frais de personnel'!$F385)</f>
        <v/>
      </c>
      <c r="G386" s="274" t="str">
        <f>IF('Frais de personnel'!$G385="","",'Frais de personnel'!$G385)</f>
        <v/>
      </c>
      <c r="H386" s="274" t="str">
        <f>IF('Frais de personnel'!$H385="","",'Frais de personnel'!$H385)</f>
        <v/>
      </c>
      <c r="I386" s="305" t="str">
        <f>IF('Frais de personnel'!$I385=0,"",'Frais de personnel'!$I385)</f>
        <v/>
      </c>
      <c r="J386" s="273"/>
      <c r="K386" s="121"/>
      <c r="L386" s="121"/>
      <c r="M386" s="186" t="str">
        <f t="shared" si="31"/>
        <v/>
      </c>
      <c r="N386" s="277" t="str">
        <f t="shared" si="32"/>
        <v/>
      </c>
      <c r="O386" s="280" t="str">
        <f t="shared" si="33"/>
        <v/>
      </c>
      <c r="P386" s="187" t="str">
        <f t="shared" si="34"/>
        <v/>
      </c>
      <c r="Q386" s="281" t="str">
        <f t="shared" si="35"/>
        <v/>
      </c>
      <c r="R386" s="284" t="str">
        <f t="shared" si="36"/>
        <v/>
      </c>
      <c r="S386" s="285"/>
    </row>
    <row r="387" spans="1:19" ht="20.100000000000001" customHeight="1" x14ac:dyDescent="0.25">
      <c r="A387" s="170">
        <v>381</v>
      </c>
      <c r="B387" s="295" t="str">
        <f>IF('Frais de personnel'!$B386="","",'Frais de personnel'!$B386)</f>
        <v/>
      </c>
      <c r="C387" s="295" t="str">
        <f>IF('Frais de personnel'!$C386="","",'Frais de personnel'!$C386)</f>
        <v/>
      </c>
      <c r="D387" s="296" t="str">
        <f>IF('Frais de personnel'!$D386="","",'Frais de personnel'!$D386)</f>
        <v/>
      </c>
      <c r="E387" s="166" t="str">
        <f>IF('Frais de personnel'!$E386="","",'Frais de personnel'!$E386)</f>
        <v/>
      </c>
      <c r="F387" s="185" t="str">
        <f>IF('Frais de personnel'!$F386="","",'Frais de personnel'!$F386)</f>
        <v/>
      </c>
      <c r="G387" s="274" t="str">
        <f>IF('Frais de personnel'!$G386="","",'Frais de personnel'!$G386)</f>
        <v/>
      </c>
      <c r="H387" s="274" t="str">
        <f>IF('Frais de personnel'!$H386="","",'Frais de personnel'!$H386)</f>
        <v/>
      </c>
      <c r="I387" s="305" t="str">
        <f>IF('Frais de personnel'!$I386=0,"",'Frais de personnel'!$I386)</f>
        <v/>
      </c>
      <c r="J387" s="273"/>
      <c r="K387" s="121"/>
      <c r="L387" s="121"/>
      <c r="M387" s="186" t="str">
        <f t="shared" si="31"/>
        <v/>
      </c>
      <c r="N387" s="277" t="str">
        <f t="shared" si="32"/>
        <v/>
      </c>
      <c r="O387" s="280" t="str">
        <f t="shared" si="33"/>
        <v/>
      </c>
      <c r="P387" s="187" t="str">
        <f t="shared" si="34"/>
        <v/>
      </c>
      <c r="Q387" s="281" t="str">
        <f t="shared" si="35"/>
        <v/>
      </c>
      <c r="R387" s="284" t="str">
        <f t="shared" si="36"/>
        <v/>
      </c>
      <c r="S387" s="285"/>
    </row>
    <row r="388" spans="1:19" ht="20.100000000000001" customHeight="1" x14ac:dyDescent="0.25">
      <c r="A388" s="170">
        <v>382</v>
      </c>
      <c r="B388" s="295" t="str">
        <f>IF('Frais de personnel'!$B387="","",'Frais de personnel'!$B387)</f>
        <v/>
      </c>
      <c r="C388" s="295" t="str">
        <f>IF('Frais de personnel'!$C387="","",'Frais de personnel'!$C387)</f>
        <v/>
      </c>
      <c r="D388" s="296" t="str">
        <f>IF('Frais de personnel'!$D387="","",'Frais de personnel'!$D387)</f>
        <v/>
      </c>
      <c r="E388" s="166" t="str">
        <f>IF('Frais de personnel'!$E387="","",'Frais de personnel'!$E387)</f>
        <v/>
      </c>
      <c r="F388" s="185" t="str">
        <f>IF('Frais de personnel'!$F387="","",'Frais de personnel'!$F387)</f>
        <v/>
      </c>
      <c r="G388" s="274" t="str">
        <f>IF('Frais de personnel'!$G387="","",'Frais de personnel'!$G387)</f>
        <v/>
      </c>
      <c r="H388" s="274" t="str">
        <f>IF('Frais de personnel'!$H387="","",'Frais de personnel'!$H387)</f>
        <v/>
      </c>
      <c r="I388" s="305" t="str">
        <f>IF('Frais de personnel'!$I387=0,"",'Frais de personnel'!$I387)</f>
        <v/>
      </c>
      <c r="J388" s="273"/>
      <c r="K388" s="121"/>
      <c r="L388" s="121"/>
      <c r="M388" s="186" t="str">
        <f t="shared" si="31"/>
        <v/>
      </c>
      <c r="N388" s="277" t="str">
        <f t="shared" si="32"/>
        <v/>
      </c>
      <c r="O388" s="280" t="str">
        <f t="shared" si="33"/>
        <v/>
      </c>
      <c r="P388" s="187" t="str">
        <f t="shared" si="34"/>
        <v/>
      </c>
      <c r="Q388" s="281" t="str">
        <f t="shared" si="35"/>
        <v/>
      </c>
      <c r="R388" s="284" t="str">
        <f t="shared" si="36"/>
        <v/>
      </c>
      <c r="S388" s="285"/>
    </row>
    <row r="389" spans="1:19" ht="20.100000000000001" customHeight="1" x14ac:dyDescent="0.25">
      <c r="A389" s="170">
        <v>383</v>
      </c>
      <c r="B389" s="295" t="str">
        <f>IF('Frais de personnel'!$B388="","",'Frais de personnel'!$B388)</f>
        <v/>
      </c>
      <c r="C389" s="295" t="str">
        <f>IF('Frais de personnel'!$C388="","",'Frais de personnel'!$C388)</f>
        <v/>
      </c>
      <c r="D389" s="296" t="str">
        <f>IF('Frais de personnel'!$D388="","",'Frais de personnel'!$D388)</f>
        <v/>
      </c>
      <c r="E389" s="166" t="str">
        <f>IF('Frais de personnel'!$E388="","",'Frais de personnel'!$E388)</f>
        <v/>
      </c>
      <c r="F389" s="185" t="str">
        <f>IF('Frais de personnel'!$F388="","",'Frais de personnel'!$F388)</f>
        <v/>
      </c>
      <c r="G389" s="274" t="str">
        <f>IF('Frais de personnel'!$G388="","",'Frais de personnel'!$G388)</f>
        <v/>
      </c>
      <c r="H389" s="274" t="str">
        <f>IF('Frais de personnel'!$H388="","",'Frais de personnel'!$H388)</f>
        <v/>
      </c>
      <c r="I389" s="305" t="str">
        <f>IF('Frais de personnel'!$I388=0,"",'Frais de personnel'!$I388)</f>
        <v/>
      </c>
      <c r="J389" s="273"/>
      <c r="K389" s="121"/>
      <c r="L389" s="121"/>
      <c r="M389" s="186" t="str">
        <f t="shared" si="31"/>
        <v/>
      </c>
      <c r="N389" s="277" t="str">
        <f t="shared" si="32"/>
        <v/>
      </c>
      <c r="O389" s="280" t="str">
        <f t="shared" si="33"/>
        <v/>
      </c>
      <c r="P389" s="187" t="str">
        <f t="shared" si="34"/>
        <v/>
      </c>
      <c r="Q389" s="281" t="str">
        <f t="shared" si="35"/>
        <v/>
      </c>
      <c r="R389" s="284" t="str">
        <f t="shared" si="36"/>
        <v/>
      </c>
      <c r="S389" s="285"/>
    </row>
    <row r="390" spans="1:19" ht="20.100000000000001" customHeight="1" x14ac:dyDescent="0.25">
      <c r="A390" s="170">
        <v>384</v>
      </c>
      <c r="B390" s="295" t="str">
        <f>IF('Frais de personnel'!$B389="","",'Frais de personnel'!$B389)</f>
        <v/>
      </c>
      <c r="C390" s="295" t="str">
        <f>IF('Frais de personnel'!$C389="","",'Frais de personnel'!$C389)</f>
        <v/>
      </c>
      <c r="D390" s="296" t="str">
        <f>IF('Frais de personnel'!$D389="","",'Frais de personnel'!$D389)</f>
        <v/>
      </c>
      <c r="E390" s="166" t="str">
        <f>IF('Frais de personnel'!$E389="","",'Frais de personnel'!$E389)</f>
        <v/>
      </c>
      <c r="F390" s="185" t="str">
        <f>IF('Frais de personnel'!$F389="","",'Frais de personnel'!$F389)</f>
        <v/>
      </c>
      <c r="G390" s="274" t="str">
        <f>IF('Frais de personnel'!$G389="","",'Frais de personnel'!$G389)</f>
        <v/>
      </c>
      <c r="H390" s="274" t="str">
        <f>IF('Frais de personnel'!$H389="","",'Frais de personnel'!$H389)</f>
        <v/>
      </c>
      <c r="I390" s="305" t="str">
        <f>IF('Frais de personnel'!$I389=0,"",'Frais de personnel'!$I389)</f>
        <v/>
      </c>
      <c r="J390" s="273"/>
      <c r="K390" s="121"/>
      <c r="L390" s="121"/>
      <c r="M390" s="186" t="str">
        <f t="shared" si="31"/>
        <v/>
      </c>
      <c r="N390" s="277" t="str">
        <f t="shared" si="32"/>
        <v/>
      </c>
      <c r="O390" s="280" t="str">
        <f t="shared" si="33"/>
        <v/>
      </c>
      <c r="P390" s="187" t="str">
        <f t="shared" si="34"/>
        <v/>
      </c>
      <c r="Q390" s="281" t="str">
        <f t="shared" si="35"/>
        <v/>
      </c>
      <c r="R390" s="284" t="str">
        <f t="shared" si="36"/>
        <v/>
      </c>
      <c r="S390" s="285"/>
    </row>
    <row r="391" spans="1:19" ht="20.100000000000001" customHeight="1" x14ac:dyDescent="0.25">
      <c r="A391" s="170">
        <v>385</v>
      </c>
      <c r="B391" s="295" t="str">
        <f>IF('Frais de personnel'!$B390="","",'Frais de personnel'!$B390)</f>
        <v/>
      </c>
      <c r="C391" s="295" t="str">
        <f>IF('Frais de personnel'!$C390="","",'Frais de personnel'!$C390)</f>
        <v/>
      </c>
      <c r="D391" s="296" t="str">
        <f>IF('Frais de personnel'!$D390="","",'Frais de personnel'!$D390)</f>
        <v/>
      </c>
      <c r="E391" s="166" t="str">
        <f>IF('Frais de personnel'!$E390="","",'Frais de personnel'!$E390)</f>
        <v/>
      </c>
      <c r="F391" s="185" t="str">
        <f>IF('Frais de personnel'!$F390="","",'Frais de personnel'!$F390)</f>
        <v/>
      </c>
      <c r="G391" s="274" t="str">
        <f>IF('Frais de personnel'!$G390="","",'Frais de personnel'!$G390)</f>
        <v/>
      </c>
      <c r="H391" s="274" t="str">
        <f>IF('Frais de personnel'!$H390="","",'Frais de personnel'!$H390)</f>
        <v/>
      </c>
      <c r="I391" s="305" t="str">
        <f>IF('Frais de personnel'!$I390=0,"",'Frais de personnel'!$I390)</f>
        <v/>
      </c>
      <c r="J391" s="273"/>
      <c r="K391" s="121"/>
      <c r="L391" s="121"/>
      <c r="M391" s="186" t="str">
        <f t="shared" si="31"/>
        <v/>
      </c>
      <c r="N391" s="277" t="str">
        <f t="shared" si="32"/>
        <v/>
      </c>
      <c r="O391" s="280" t="str">
        <f t="shared" si="33"/>
        <v/>
      </c>
      <c r="P391" s="187" t="str">
        <f t="shared" si="34"/>
        <v/>
      </c>
      <c r="Q391" s="281" t="str">
        <f t="shared" si="35"/>
        <v/>
      </c>
      <c r="R391" s="284" t="str">
        <f t="shared" si="36"/>
        <v/>
      </c>
      <c r="S391" s="285"/>
    </row>
    <row r="392" spans="1:19" ht="20.100000000000001" customHeight="1" x14ac:dyDescent="0.25">
      <c r="A392" s="170">
        <v>386</v>
      </c>
      <c r="B392" s="295" t="str">
        <f>IF('Frais de personnel'!$B391="","",'Frais de personnel'!$B391)</f>
        <v/>
      </c>
      <c r="C392" s="295" t="str">
        <f>IF('Frais de personnel'!$C391="","",'Frais de personnel'!$C391)</f>
        <v/>
      </c>
      <c r="D392" s="296" t="str">
        <f>IF('Frais de personnel'!$D391="","",'Frais de personnel'!$D391)</f>
        <v/>
      </c>
      <c r="E392" s="166" t="str">
        <f>IF('Frais de personnel'!$E391="","",'Frais de personnel'!$E391)</f>
        <v/>
      </c>
      <c r="F392" s="185" t="str">
        <f>IF('Frais de personnel'!$F391="","",'Frais de personnel'!$F391)</f>
        <v/>
      </c>
      <c r="G392" s="274" t="str">
        <f>IF('Frais de personnel'!$G391="","",'Frais de personnel'!$G391)</f>
        <v/>
      </c>
      <c r="H392" s="274" t="str">
        <f>IF('Frais de personnel'!$H391="","",'Frais de personnel'!$H391)</f>
        <v/>
      </c>
      <c r="I392" s="305" t="str">
        <f>IF('Frais de personnel'!$I391=0,"",'Frais de personnel'!$I391)</f>
        <v/>
      </c>
      <c r="J392" s="273"/>
      <c r="K392" s="121"/>
      <c r="L392" s="121"/>
      <c r="M392" s="186" t="str">
        <f t="shared" ref="M392:M455" si="37">IF($E392="","",IF(OR(($J392=0),($K392=0)),0,$J392/$K392*$L392))</f>
        <v/>
      </c>
      <c r="N392" s="277" t="str">
        <f t="shared" ref="N392:N455" si="38">IF($I392="","",IF($M392&gt;$I392,"Le montant éligible ne peut etre supérieur au montant présenté",""))</f>
        <v/>
      </c>
      <c r="O392" s="280" t="str">
        <f t="shared" ref="O392:O455" si="39">IF(OR(M392=0, ISBLANK(M392)), "", M392)</f>
        <v/>
      </c>
      <c r="P392" s="187" t="str">
        <f t="shared" ref="P392:P455" si="40">IF(L392="","",IF(E392="Salaire_chercheur",MIN(140000/1607*L392,140000),IF(E392="Salaire_directeur",MIN(110000/1607*L392,110000),IF(E392="Salaire_ingénieur",MIN(80000/1607*L392,80000),IF(E392="Salaire_technicien",MIN(60000/1607*L392,60000),"")))))</f>
        <v/>
      </c>
      <c r="Q392" s="281" t="str">
        <f t="shared" ref="Q392:Q455" si="41">IF(MIN(O392,P392)=0,"",MIN(O392,P392))</f>
        <v/>
      </c>
      <c r="R392" s="284" t="str">
        <f t="shared" ref="R392:R455" si="42">IF($Q392 &gt; $O392, "Le montant éligible retenu ne peut pas être supérieur au montant raisonnable",IF($Q392 &gt; $P392, "Le montant éligible retenu ne peut pas être supérieur au montant du plafond", ""))</f>
        <v/>
      </c>
      <c r="S392" s="285"/>
    </row>
    <row r="393" spans="1:19" ht="20.100000000000001" customHeight="1" x14ac:dyDescent="0.25">
      <c r="A393" s="170">
        <v>387</v>
      </c>
      <c r="B393" s="295" t="str">
        <f>IF('Frais de personnel'!$B392="","",'Frais de personnel'!$B392)</f>
        <v/>
      </c>
      <c r="C393" s="295" t="str">
        <f>IF('Frais de personnel'!$C392="","",'Frais de personnel'!$C392)</f>
        <v/>
      </c>
      <c r="D393" s="296" t="str">
        <f>IF('Frais de personnel'!$D392="","",'Frais de personnel'!$D392)</f>
        <v/>
      </c>
      <c r="E393" s="166" t="str">
        <f>IF('Frais de personnel'!$E392="","",'Frais de personnel'!$E392)</f>
        <v/>
      </c>
      <c r="F393" s="185" t="str">
        <f>IF('Frais de personnel'!$F392="","",'Frais de personnel'!$F392)</f>
        <v/>
      </c>
      <c r="G393" s="274" t="str">
        <f>IF('Frais de personnel'!$G392="","",'Frais de personnel'!$G392)</f>
        <v/>
      </c>
      <c r="H393" s="274" t="str">
        <f>IF('Frais de personnel'!$H392="","",'Frais de personnel'!$H392)</f>
        <v/>
      </c>
      <c r="I393" s="305" t="str">
        <f>IF('Frais de personnel'!$I392=0,"",'Frais de personnel'!$I392)</f>
        <v/>
      </c>
      <c r="J393" s="273"/>
      <c r="K393" s="121"/>
      <c r="L393" s="121"/>
      <c r="M393" s="186" t="str">
        <f t="shared" si="37"/>
        <v/>
      </c>
      <c r="N393" s="277" t="str">
        <f t="shared" si="38"/>
        <v/>
      </c>
      <c r="O393" s="280" t="str">
        <f t="shared" si="39"/>
        <v/>
      </c>
      <c r="P393" s="187" t="str">
        <f t="shared" si="40"/>
        <v/>
      </c>
      <c r="Q393" s="281" t="str">
        <f t="shared" si="41"/>
        <v/>
      </c>
      <c r="R393" s="284" t="str">
        <f t="shared" si="42"/>
        <v/>
      </c>
      <c r="S393" s="285"/>
    </row>
    <row r="394" spans="1:19" ht="20.100000000000001" customHeight="1" x14ac:dyDescent="0.25">
      <c r="A394" s="170">
        <v>388</v>
      </c>
      <c r="B394" s="295" t="str">
        <f>IF('Frais de personnel'!$B393="","",'Frais de personnel'!$B393)</f>
        <v/>
      </c>
      <c r="C394" s="295" t="str">
        <f>IF('Frais de personnel'!$C393="","",'Frais de personnel'!$C393)</f>
        <v/>
      </c>
      <c r="D394" s="296" t="str">
        <f>IF('Frais de personnel'!$D393="","",'Frais de personnel'!$D393)</f>
        <v/>
      </c>
      <c r="E394" s="166" t="str">
        <f>IF('Frais de personnel'!$E393="","",'Frais de personnel'!$E393)</f>
        <v/>
      </c>
      <c r="F394" s="185" t="str">
        <f>IF('Frais de personnel'!$F393="","",'Frais de personnel'!$F393)</f>
        <v/>
      </c>
      <c r="G394" s="274" t="str">
        <f>IF('Frais de personnel'!$G393="","",'Frais de personnel'!$G393)</f>
        <v/>
      </c>
      <c r="H394" s="274" t="str">
        <f>IF('Frais de personnel'!$H393="","",'Frais de personnel'!$H393)</f>
        <v/>
      </c>
      <c r="I394" s="305" t="str">
        <f>IF('Frais de personnel'!$I393=0,"",'Frais de personnel'!$I393)</f>
        <v/>
      </c>
      <c r="J394" s="273"/>
      <c r="K394" s="121"/>
      <c r="L394" s="121"/>
      <c r="M394" s="186" t="str">
        <f t="shared" si="37"/>
        <v/>
      </c>
      <c r="N394" s="277" t="str">
        <f t="shared" si="38"/>
        <v/>
      </c>
      <c r="O394" s="280" t="str">
        <f t="shared" si="39"/>
        <v/>
      </c>
      <c r="P394" s="187" t="str">
        <f t="shared" si="40"/>
        <v/>
      </c>
      <c r="Q394" s="281" t="str">
        <f t="shared" si="41"/>
        <v/>
      </c>
      <c r="R394" s="284" t="str">
        <f t="shared" si="42"/>
        <v/>
      </c>
      <c r="S394" s="285"/>
    </row>
    <row r="395" spans="1:19" ht="20.100000000000001" customHeight="1" x14ac:dyDescent="0.25">
      <c r="A395" s="170">
        <v>389</v>
      </c>
      <c r="B395" s="295" t="str">
        <f>IF('Frais de personnel'!$B394="","",'Frais de personnel'!$B394)</f>
        <v/>
      </c>
      <c r="C395" s="295" t="str">
        <f>IF('Frais de personnel'!$C394="","",'Frais de personnel'!$C394)</f>
        <v/>
      </c>
      <c r="D395" s="296" t="str">
        <f>IF('Frais de personnel'!$D394="","",'Frais de personnel'!$D394)</f>
        <v/>
      </c>
      <c r="E395" s="166" t="str">
        <f>IF('Frais de personnel'!$E394="","",'Frais de personnel'!$E394)</f>
        <v/>
      </c>
      <c r="F395" s="185" t="str">
        <f>IF('Frais de personnel'!$F394="","",'Frais de personnel'!$F394)</f>
        <v/>
      </c>
      <c r="G395" s="274" t="str">
        <f>IF('Frais de personnel'!$G394="","",'Frais de personnel'!$G394)</f>
        <v/>
      </c>
      <c r="H395" s="274" t="str">
        <f>IF('Frais de personnel'!$H394="","",'Frais de personnel'!$H394)</f>
        <v/>
      </c>
      <c r="I395" s="305" t="str">
        <f>IF('Frais de personnel'!$I394=0,"",'Frais de personnel'!$I394)</f>
        <v/>
      </c>
      <c r="J395" s="273"/>
      <c r="K395" s="121"/>
      <c r="L395" s="121"/>
      <c r="M395" s="186" t="str">
        <f t="shared" si="37"/>
        <v/>
      </c>
      <c r="N395" s="277" t="str">
        <f t="shared" si="38"/>
        <v/>
      </c>
      <c r="O395" s="280" t="str">
        <f t="shared" si="39"/>
        <v/>
      </c>
      <c r="P395" s="187" t="str">
        <f t="shared" si="40"/>
        <v/>
      </c>
      <c r="Q395" s="281" t="str">
        <f t="shared" si="41"/>
        <v/>
      </c>
      <c r="R395" s="284" t="str">
        <f t="shared" si="42"/>
        <v/>
      </c>
      <c r="S395" s="285"/>
    </row>
    <row r="396" spans="1:19" ht="20.100000000000001" customHeight="1" x14ac:dyDescent="0.25">
      <c r="A396" s="170">
        <v>390</v>
      </c>
      <c r="B396" s="295" t="str">
        <f>IF('Frais de personnel'!$B395="","",'Frais de personnel'!$B395)</f>
        <v/>
      </c>
      <c r="C396" s="295" t="str">
        <f>IF('Frais de personnel'!$C395="","",'Frais de personnel'!$C395)</f>
        <v/>
      </c>
      <c r="D396" s="296" t="str">
        <f>IF('Frais de personnel'!$D395="","",'Frais de personnel'!$D395)</f>
        <v/>
      </c>
      <c r="E396" s="166" t="str">
        <f>IF('Frais de personnel'!$E395="","",'Frais de personnel'!$E395)</f>
        <v/>
      </c>
      <c r="F396" s="185" t="str">
        <f>IF('Frais de personnel'!$F395="","",'Frais de personnel'!$F395)</f>
        <v/>
      </c>
      <c r="G396" s="274" t="str">
        <f>IF('Frais de personnel'!$G395="","",'Frais de personnel'!$G395)</f>
        <v/>
      </c>
      <c r="H396" s="274" t="str">
        <f>IF('Frais de personnel'!$H395="","",'Frais de personnel'!$H395)</f>
        <v/>
      </c>
      <c r="I396" s="305" t="str">
        <f>IF('Frais de personnel'!$I395=0,"",'Frais de personnel'!$I395)</f>
        <v/>
      </c>
      <c r="J396" s="273"/>
      <c r="K396" s="121"/>
      <c r="L396" s="121"/>
      <c r="M396" s="186" t="str">
        <f t="shared" si="37"/>
        <v/>
      </c>
      <c r="N396" s="277" t="str">
        <f t="shared" si="38"/>
        <v/>
      </c>
      <c r="O396" s="280" t="str">
        <f t="shared" si="39"/>
        <v/>
      </c>
      <c r="P396" s="187" t="str">
        <f t="shared" si="40"/>
        <v/>
      </c>
      <c r="Q396" s="281" t="str">
        <f t="shared" si="41"/>
        <v/>
      </c>
      <c r="R396" s="284" t="str">
        <f t="shared" si="42"/>
        <v/>
      </c>
      <c r="S396" s="285"/>
    </row>
    <row r="397" spans="1:19" ht="20.100000000000001" customHeight="1" x14ac:dyDescent="0.25">
      <c r="A397" s="170">
        <v>391</v>
      </c>
      <c r="B397" s="295" t="str">
        <f>IF('Frais de personnel'!$B396="","",'Frais de personnel'!$B396)</f>
        <v/>
      </c>
      <c r="C397" s="295" t="str">
        <f>IF('Frais de personnel'!$C396="","",'Frais de personnel'!$C396)</f>
        <v/>
      </c>
      <c r="D397" s="296" t="str">
        <f>IF('Frais de personnel'!$D396="","",'Frais de personnel'!$D396)</f>
        <v/>
      </c>
      <c r="E397" s="166" t="str">
        <f>IF('Frais de personnel'!$E396="","",'Frais de personnel'!$E396)</f>
        <v/>
      </c>
      <c r="F397" s="185" t="str">
        <f>IF('Frais de personnel'!$F396="","",'Frais de personnel'!$F396)</f>
        <v/>
      </c>
      <c r="G397" s="274" t="str">
        <f>IF('Frais de personnel'!$G396="","",'Frais de personnel'!$G396)</f>
        <v/>
      </c>
      <c r="H397" s="274" t="str">
        <f>IF('Frais de personnel'!$H396="","",'Frais de personnel'!$H396)</f>
        <v/>
      </c>
      <c r="I397" s="305" t="str">
        <f>IF('Frais de personnel'!$I396=0,"",'Frais de personnel'!$I396)</f>
        <v/>
      </c>
      <c r="J397" s="273"/>
      <c r="K397" s="121"/>
      <c r="L397" s="121"/>
      <c r="M397" s="186" t="str">
        <f t="shared" si="37"/>
        <v/>
      </c>
      <c r="N397" s="277" t="str">
        <f t="shared" si="38"/>
        <v/>
      </c>
      <c r="O397" s="280" t="str">
        <f t="shared" si="39"/>
        <v/>
      </c>
      <c r="P397" s="187" t="str">
        <f t="shared" si="40"/>
        <v/>
      </c>
      <c r="Q397" s="281" t="str">
        <f t="shared" si="41"/>
        <v/>
      </c>
      <c r="R397" s="284" t="str">
        <f t="shared" si="42"/>
        <v/>
      </c>
      <c r="S397" s="285"/>
    </row>
    <row r="398" spans="1:19" ht="20.100000000000001" customHeight="1" x14ac:dyDescent="0.25">
      <c r="A398" s="170">
        <v>392</v>
      </c>
      <c r="B398" s="295" t="str">
        <f>IF('Frais de personnel'!$B397="","",'Frais de personnel'!$B397)</f>
        <v/>
      </c>
      <c r="C398" s="295" t="str">
        <f>IF('Frais de personnel'!$C397="","",'Frais de personnel'!$C397)</f>
        <v/>
      </c>
      <c r="D398" s="296" t="str">
        <f>IF('Frais de personnel'!$D397="","",'Frais de personnel'!$D397)</f>
        <v/>
      </c>
      <c r="E398" s="166" t="str">
        <f>IF('Frais de personnel'!$E397="","",'Frais de personnel'!$E397)</f>
        <v/>
      </c>
      <c r="F398" s="185" t="str">
        <f>IF('Frais de personnel'!$F397="","",'Frais de personnel'!$F397)</f>
        <v/>
      </c>
      <c r="G398" s="274" t="str">
        <f>IF('Frais de personnel'!$G397="","",'Frais de personnel'!$G397)</f>
        <v/>
      </c>
      <c r="H398" s="274" t="str">
        <f>IF('Frais de personnel'!$H397="","",'Frais de personnel'!$H397)</f>
        <v/>
      </c>
      <c r="I398" s="305" t="str">
        <f>IF('Frais de personnel'!$I397=0,"",'Frais de personnel'!$I397)</f>
        <v/>
      </c>
      <c r="J398" s="273"/>
      <c r="K398" s="121"/>
      <c r="L398" s="121"/>
      <c r="M398" s="186" t="str">
        <f t="shared" si="37"/>
        <v/>
      </c>
      <c r="N398" s="277" t="str">
        <f t="shared" si="38"/>
        <v/>
      </c>
      <c r="O398" s="280" t="str">
        <f t="shared" si="39"/>
        <v/>
      </c>
      <c r="P398" s="187" t="str">
        <f t="shared" si="40"/>
        <v/>
      </c>
      <c r="Q398" s="281" t="str">
        <f t="shared" si="41"/>
        <v/>
      </c>
      <c r="R398" s="284" t="str">
        <f t="shared" si="42"/>
        <v/>
      </c>
      <c r="S398" s="285"/>
    </row>
    <row r="399" spans="1:19" ht="20.100000000000001" customHeight="1" x14ac:dyDescent="0.25">
      <c r="A399" s="170">
        <v>393</v>
      </c>
      <c r="B399" s="295" t="str">
        <f>IF('Frais de personnel'!$B398="","",'Frais de personnel'!$B398)</f>
        <v/>
      </c>
      <c r="C399" s="295" t="str">
        <f>IF('Frais de personnel'!$C398="","",'Frais de personnel'!$C398)</f>
        <v/>
      </c>
      <c r="D399" s="296" t="str">
        <f>IF('Frais de personnel'!$D398="","",'Frais de personnel'!$D398)</f>
        <v/>
      </c>
      <c r="E399" s="166" t="str">
        <f>IF('Frais de personnel'!$E398="","",'Frais de personnel'!$E398)</f>
        <v/>
      </c>
      <c r="F399" s="185" t="str">
        <f>IF('Frais de personnel'!$F398="","",'Frais de personnel'!$F398)</f>
        <v/>
      </c>
      <c r="G399" s="274" t="str">
        <f>IF('Frais de personnel'!$G398="","",'Frais de personnel'!$G398)</f>
        <v/>
      </c>
      <c r="H399" s="274" t="str">
        <f>IF('Frais de personnel'!$H398="","",'Frais de personnel'!$H398)</f>
        <v/>
      </c>
      <c r="I399" s="305" t="str">
        <f>IF('Frais de personnel'!$I398=0,"",'Frais de personnel'!$I398)</f>
        <v/>
      </c>
      <c r="J399" s="273"/>
      <c r="K399" s="121"/>
      <c r="L399" s="121"/>
      <c r="M399" s="186" t="str">
        <f t="shared" si="37"/>
        <v/>
      </c>
      <c r="N399" s="277" t="str">
        <f t="shared" si="38"/>
        <v/>
      </c>
      <c r="O399" s="280" t="str">
        <f t="shared" si="39"/>
        <v/>
      </c>
      <c r="P399" s="187" t="str">
        <f t="shared" si="40"/>
        <v/>
      </c>
      <c r="Q399" s="281" t="str">
        <f t="shared" si="41"/>
        <v/>
      </c>
      <c r="R399" s="284" t="str">
        <f t="shared" si="42"/>
        <v/>
      </c>
      <c r="S399" s="285"/>
    </row>
    <row r="400" spans="1:19" ht="20.100000000000001" customHeight="1" x14ac:dyDescent="0.25">
      <c r="A400" s="170">
        <v>394</v>
      </c>
      <c r="B400" s="295" t="str">
        <f>IF('Frais de personnel'!$B399="","",'Frais de personnel'!$B399)</f>
        <v/>
      </c>
      <c r="C400" s="295" t="str">
        <f>IF('Frais de personnel'!$C399="","",'Frais de personnel'!$C399)</f>
        <v/>
      </c>
      <c r="D400" s="296" t="str">
        <f>IF('Frais de personnel'!$D399="","",'Frais de personnel'!$D399)</f>
        <v/>
      </c>
      <c r="E400" s="166" t="str">
        <f>IF('Frais de personnel'!$E399="","",'Frais de personnel'!$E399)</f>
        <v/>
      </c>
      <c r="F400" s="185" t="str">
        <f>IF('Frais de personnel'!$F399="","",'Frais de personnel'!$F399)</f>
        <v/>
      </c>
      <c r="G400" s="274" t="str">
        <f>IF('Frais de personnel'!$G399="","",'Frais de personnel'!$G399)</f>
        <v/>
      </c>
      <c r="H400" s="274" t="str">
        <f>IF('Frais de personnel'!$H399="","",'Frais de personnel'!$H399)</f>
        <v/>
      </c>
      <c r="I400" s="305" t="str">
        <f>IF('Frais de personnel'!$I399=0,"",'Frais de personnel'!$I399)</f>
        <v/>
      </c>
      <c r="J400" s="273"/>
      <c r="K400" s="121"/>
      <c r="L400" s="121"/>
      <c r="M400" s="186" t="str">
        <f t="shared" si="37"/>
        <v/>
      </c>
      <c r="N400" s="277" t="str">
        <f t="shared" si="38"/>
        <v/>
      </c>
      <c r="O400" s="280" t="str">
        <f t="shared" si="39"/>
        <v/>
      </c>
      <c r="P400" s="187" t="str">
        <f t="shared" si="40"/>
        <v/>
      </c>
      <c r="Q400" s="281" t="str">
        <f t="shared" si="41"/>
        <v/>
      </c>
      <c r="R400" s="284" t="str">
        <f t="shared" si="42"/>
        <v/>
      </c>
      <c r="S400" s="285"/>
    </row>
    <row r="401" spans="1:19" ht="20.100000000000001" customHeight="1" x14ac:dyDescent="0.25">
      <c r="A401" s="170">
        <v>395</v>
      </c>
      <c r="B401" s="295" t="str">
        <f>IF('Frais de personnel'!$B400="","",'Frais de personnel'!$B400)</f>
        <v/>
      </c>
      <c r="C401" s="295" t="str">
        <f>IF('Frais de personnel'!$C400="","",'Frais de personnel'!$C400)</f>
        <v/>
      </c>
      <c r="D401" s="296" t="str">
        <f>IF('Frais de personnel'!$D400="","",'Frais de personnel'!$D400)</f>
        <v/>
      </c>
      <c r="E401" s="166" t="str">
        <f>IF('Frais de personnel'!$E400="","",'Frais de personnel'!$E400)</f>
        <v/>
      </c>
      <c r="F401" s="185" t="str">
        <f>IF('Frais de personnel'!$F400="","",'Frais de personnel'!$F400)</f>
        <v/>
      </c>
      <c r="G401" s="274" t="str">
        <f>IF('Frais de personnel'!$G400="","",'Frais de personnel'!$G400)</f>
        <v/>
      </c>
      <c r="H401" s="274" t="str">
        <f>IF('Frais de personnel'!$H400="","",'Frais de personnel'!$H400)</f>
        <v/>
      </c>
      <c r="I401" s="305" t="str">
        <f>IF('Frais de personnel'!$I400=0,"",'Frais de personnel'!$I400)</f>
        <v/>
      </c>
      <c r="J401" s="273"/>
      <c r="K401" s="121"/>
      <c r="L401" s="121"/>
      <c r="M401" s="186" t="str">
        <f t="shared" si="37"/>
        <v/>
      </c>
      <c r="N401" s="277" t="str">
        <f t="shared" si="38"/>
        <v/>
      </c>
      <c r="O401" s="280" t="str">
        <f t="shared" si="39"/>
        <v/>
      </c>
      <c r="P401" s="187" t="str">
        <f t="shared" si="40"/>
        <v/>
      </c>
      <c r="Q401" s="281" t="str">
        <f t="shared" si="41"/>
        <v/>
      </c>
      <c r="R401" s="284" t="str">
        <f t="shared" si="42"/>
        <v/>
      </c>
      <c r="S401" s="285"/>
    </row>
    <row r="402" spans="1:19" ht="20.100000000000001" customHeight="1" x14ac:dyDescent="0.25">
      <c r="A402" s="170">
        <v>396</v>
      </c>
      <c r="B402" s="295" t="str">
        <f>IF('Frais de personnel'!$B401="","",'Frais de personnel'!$B401)</f>
        <v/>
      </c>
      <c r="C402" s="295" t="str">
        <f>IF('Frais de personnel'!$C401="","",'Frais de personnel'!$C401)</f>
        <v/>
      </c>
      <c r="D402" s="296" t="str">
        <f>IF('Frais de personnel'!$D401="","",'Frais de personnel'!$D401)</f>
        <v/>
      </c>
      <c r="E402" s="166" t="str">
        <f>IF('Frais de personnel'!$E401="","",'Frais de personnel'!$E401)</f>
        <v/>
      </c>
      <c r="F402" s="185" t="str">
        <f>IF('Frais de personnel'!$F401="","",'Frais de personnel'!$F401)</f>
        <v/>
      </c>
      <c r="G402" s="274" t="str">
        <f>IF('Frais de personnel'!$G401="","",'Frais de personnel'!$G401)</f>
        <v/>
      </c>
      <c r="H402" s="274" t="str">
        <f>IF('Frais de personnel'!$H401="","",'Frais de personnel'!$H401)</f>
        <v/>
      </c>
      <c r="I402" s="305" t="str">
        <f>IF('Frais de personnel'!$I401=0,"",'Frais de personnel'!$I401)</f>
        <v/>
      </c>
      <c r="J402" s="273"/>
      <c r="K402" s="121"/>
      <c r="L402" s="121"/>
      <c r="M402" s="186" t="str">
        <f t="shared" si="37"/>
        <v/>
      </c>
      <c r="N402" s="277" t="str">
        <f t="shared" si="38"/>
        <v/>
      </c>
      <c r="O402" s="280" t="str">
        <f t="shared" si="39"/>
        <v/>
      </c>
      <c r="P402" s="187" t="str">
        <f t="shared" si="40"/>
        <v/>
      </c>
      <c r="Q402" s="281" t="str">
        <f t="shared" si="41"/>
        <v/>
      </c>
      <c r="R402" s="284" t="str">
        <f t="shared" si="42"/>
        <v/>
      </c>
      <c r="S402" s="285"/>
    </row>
    <row r="403" spans="1:19" ht="20.100000000000001" customHeight="1" x14ac:dyDescent="0.25">
      <c r="A403" s="170">
        <v>397</v>
      </c>
      <c r="B403" s="295" t="str">
        <f>IF('Frais de personnel'!$B402="","",'Frais de personnel'!$B402)</f>
        <v/>
      </c>
      <c r="C403" s="295" t="str">
        <f>IF('Frais de personnel'!$C402="","",'Frais de personnel'!$C402)</f>
        <v/>
      </c>
      <c r="D403" s="296" t="str">
        <f>IF('Frais de personnel'!$D402="","",'Frais de personnel'!$D402)</f>
        <v/>
      </c>
      <c r="E403" s="166" t="str">
        <f>IF('Frais de personnel'!$E402="","",'Frais de personnel'!$E402)</f>
        <v/>
      </c>
      <c r="F403" s="185" t="str">
        <f>IF('Frais de personnel'!$F402="","",'Frais de personnel'!$F402)</f>
        <v/>
      </c>
      <c r="G403" s="274" t="str">
        <f>IF('Frais de personnel'!$G402="","",'Frais de personnel'!$G402)</f>
        <v/>
      </c>
      <c r="H403" s="274" t="str">
        <f>IF('Frais de personnel'!$H402="","",'Frais de personnel'!$H402)</f>
        <v/>
      </c>
      <c r="I403" s="305" t="str">
        <f>IF('Frais de personnel'!$I402=0,"",'Frais de personnel'!$I402)</f>
        <v/>
      </c>
      <c r="J403" s="273"/>
      <c r="K403" s="121"/>
      <c r="L403" s="121"/>
      <c r="M403" s="186" t="str">
        <f t="shared" si="37"/>
        <v/>
      </c>
      <c r="N403" s="277" t="str">
        <f t="shared" si="38"/>
        <v/>
      </c>
      <c r="O403" s="280" t="str">
        <f t="shared" si="39"/>
        <v/>
      </c>
      <c r="P403" s="187" t="str">
        <f t="shared" si="40"/>
        <v/>
      </c>
      <c r="Q403" s="281" t="str">
        <f t="shared" si="41"/>
        <v/>
      </c>
      <c r="R403" s="284" t="str">
        <f t="shared" si="42"/>
        <v/>
      </c>
      <c r="S403" s="285"/>
    </row>
    <row r="404" spans="1:19" ht="20.100000000000001" customHeight="1" x14ac:dyDescent="0.25">
      <c r="A404" s="170">
        <v>398</v>
      </c>
      <c r="B404" s="295" t="str">
        <f>IF('Frais de personnel'!$B403="","",'Frais de personnel'!$B403)</f>
        <v/>
      </c>
      <c r="C404" s="295" t="str">
        <f>IF('Frais de personnel'!$C403="","",'Frais de personnel'!$C403)</f>
        <v/>
      </c>
      <c r="D404" s="296" t="str">
        <f>IF('Frais de personnel'!$D403="","",'Frais de personnel'!$D403)</f>
        <v/>
      </c>
      <c r="E404" s="166" t="str">
        <f>IF('Frais de personnel'!$E403="","",'Frais de personnel'!$E403)</f>
        <v/>
      </c>
      <c r="F404" s="185" t="str">
        <f>IF('Frais de personnel'!$F403="","",'Frais de personnel'!$F403)</f>
        <v/>
      </c>
      <c r="G404" s="274" t="str">
        <f>IF('Frais de personnel'!$G403="","",'Frais de personnel'!$G403)</f>
        <v/>
      </c>
      <c r="H404" s="274" t="str">
        <f>IF('Frais de personnel'!$H403="","",'Frais de personnel'!$H403)</f>
        <v/>
      </c>
      <c r="I404" s="305" t="str">
        <f>IF('Frais de personnel'!$I403=0,"",'Frais de personnel'!$I403)</f>
        <v/>
      </c>
      <c r="J404" s="273"/>
      <c r="K404" s="121"/>
      <c r="L404" s="121"/>
      <c r="M404" s="186" t="str">
        <f t="shared" si="37"/>
        <v/>
      </c>
      <c r="N404" s="277" t="str">
        <f t="shared" si="38"/>
        <v/>
      </c>
      <c r="O404" s="280" t="str">
        <f t="shared" si="39"/>
        <v/>
      </c>
      <c r="P404" s="187" t="str">
        <f t="shared" si="40"/>
        <v/>
      </c>
      <c r="Q404" s="281" t="str">
        <f t="shared" si="41"/>
        <v/>
      </c>
      <c r="R404" s="284" t="str">
        <f t="shared" si="42"/>
        <v/>
      </c>
      <c r="S404" s="285"/>
    </row>
    <row r="405" spans="1:19" ht="20.100000000000001" customHeight="1" x14ac:dyDescent="0.25">
      <c r="A405" s="170">
        <v>399</v>
      </c>
      <c r="B405" s="295" t="str">
        <f>IF('Frais de personnel'!$B404="","",'Frais de personnel'!$B404)</f>
        <v/>
      </c>
      <c r="C405" s="295" t="str">
        <f>IF('Frais de personnel'!$C404="","",'Frais de personnel'!$C404)</f>
        <v/>
      </c>
      <c r="D405" s="296" t="str">
        <f>IF('Frais de personnel'!$D404="","",'Frais de personnel'!$D404)</f>
        <v/>
      </c>
      <c r="E405" s="166" t="str">
        <f>IF('Frais de personnel'!$E404="","",'Frais de personnel'!$E404)</f>
        <v/>
      </c>
      <c r="F405" s="185" t="str">
        <f>IF('Frais de personnel'!$F404="","",'Frais de personnel'!$F404)</f>
        <v/>
      </c>
      <c r="G405" s="274" t="str">
        <f>IF('Frais de personnel'!$G404="","",'Frais de personnel'!$G404)</f>
        <v/>
      </c>
      <c r="H405" s="274" t="str">
        <f>IF('Frais de personnel'!$H404="","",'Frais de personnel'!$H404)</f>
        <v/>
      </c>
      <c r="I405" s="305" t="str">
        <f>IF('Frais de personnel'!$I404=0,"",'Frais de personnel'!$I404)</f>
        <v/>
      </c>
      <c r="J405" s="273"/>
      <c r="K405" s="121"/>
      <c r="L405" s="121"/>
      <c r="M405" s="186" t="str">
        <f t="shared" si="37"/>
        <v/>
      </c>
      <c r="N405" s="277" t="str">
        <f t="shared" si="38"/>
        <v/>
      </c>
      <c r="O405" s="280" t="str">
        <f t="shared" si="39"/>
        <v/>
      </c>
      <c r="P405" s="187" t="str">
        <f t="shared" si="40"/>
        <v/>
      </c>
      <c r="Q405" s="281" t="str">
        <f t="shared" si="41"/>
        <v/>
      </c>
      <c r="R405" s="284" t="str">
        <f t="shared" si="42"/>
        <v/>
      </c>
      <c r="S405" s="285"/>
    </row>
    <row r="406" spans="1:19" ht="20.100000000000001" customHeight="1" x14ac:dyDescent="0.25">
      <c r="A406" s="170">
        <v>400</v>
      </c>
      <c r="B406" s="295" t="str">
        <f>IF('Frais de personnel'!$B405="","",'Frais de personnel'!$B405)</f>
        <v/>
      </c>
      <c r="C406" s="295" t="str">
        <f>IF('Frais de personnel'!$C405="","",'Frais de personnel'!$C405)</f>
        <v/>
      </c>
      <c r="D406" s="296" t="str">
        <f>IF('Frais de personnel'!$D405="","",'Frais de personnel'!$D405)</f>
        <v/>
      </c>
      <c r="E406" s="166" t="str">
        <f>IF('Frais de personnel'!$E405="","",'Frais de personnel'!$E405)</f>
        <v/>
      </c>
      <c r="F406" s="185" t="str">
        <f>IF('Frais de personnel'!$F405="","",'Frais de personnel'!$F405)</f>
        <v/>
      </c>
      <c r="G406" s="274" t="str">
        <f>IF('Frais de personnel'!$G405="","",'Frais de personnel'!$G405)</f>
        <v/>
      </c>
      <c r="H406" s="274" t="str">
        <f>IF('Frais de personnel'!$H405="","",'Frais de personnel'!$H405)</f>
        <v/>
      </c>
      <c r="I406" s="305" t="str">
        <f>IF('Frais de personnel'!$I405=0,"",'Frais de personnel'!$I405)</f>
        <v/>
      </c>
      <c r="J406" s="273"/>
      <c r="K406" s="121"/>
      <c r="L406" s="121"/>
      <c r="M406" s="186" t="str">
        <f t="shared" si="37"/>
        <v/>
      </c>
      <c r="N406" s="277" t="str">
        <f t="shared" si="38"/>
        <v/>
      </c>
      <c r="O406" s="280" t="str">
        <f t="shared" si="39"/>
        <v/>
      </c>
      <c r="P406" s="187" t="str">
        <f t="shared" si="40"/>
        <v/>
      </c>
      <c r="Q406" s="281" t="str">
        <f t="shared" si="41"/>
        <v/>
      </c>
      <c r="R406" s="284" t="str">
        <f t="shared" si="42"/>
        <v/>
      </c>
      <c r="S406" s="285"/>
    </row>
    <row r="407" spans="1:19" ht="20.100000000000001" customHeight="1" x14ac:dyDescent="0.25">
      <c r="A407" s="170">
        <v>401</v>
      </c>
      <c r="B407" s="295" t="str">
        <f>IF('Frais de personnel'!$B406="","",'Frais de personnel'!$B406)</f>
        <v/>
      </c>
      <c r="C407" s="295" t="str">
        <f>IF('Frais de personnel'!$C406="","",'Frais de personnel'!$C406)</f>
        <v/>
      </c>
      <c r="D407" s="296" t="str">
        <f>IF('Frais de personnel'!$D406="","",'Frais de personnel'!$D406)</f>
        <v/>
      </c>
      <c r="E407" s="166" t="str">
        <f>IF('Frais de personnel'!$E406="","",'Frais de personnel'!$E406)</f>
        <v/>
      </c>
      <c r="F407" s="185" t="str">
        <f>IF('Frais de personnel'!$F406="","",'Frais de personnel'!$F406)</f>
        <v/>
      </c>
      <c r="G407" s="274" t="str">
        <f>IF('Frais de personnel'!$G406="","",'Frais de personnel'!$G406)</f>
        <v/>
      </c>
      <c r="H407" s="274" t="str">
        <f>IF('Frais de personnel'!$H406="","",'Frais de personnel'!$H406)</f>
        <v/>
      </c>
      <c r="I407" s="305" t="str">
        <f>IF('Frais de personnel'!$I406=0,"",'Frais de personnel'!$I406)</f>
        <v/>
      </c>
      <c r="J407" s="273"/>
      <c r="K407" s="121"/>
      <c r="L407" s="121"/>
      <c r="M407" s="186" t="str">
        <f t="shared" si="37"/>
        <v/>
      </c>
      <c r="N407" s="277" t="str">
        <f t="shared" si="38"/>
        <v/>
      </c>
      <c r="O407" s="280" t="str">
        <f t="shared" si="39"/>
        <v/>
      </c>
      <c r="P407" s="187" t="str">
        <f t="shared" si="40"/>
        <v/>
      </c>
      <c r="Q407" s="281" t="str">
        <f t="shared" si="41"/>
        <v/>
      </c>
      <c r="R407" s="284" t="str">
        <f t="shared" si="42"/>
        <v/>
      </c>
      <c r="S407" s="285"/>
    </row>
    <row r="408" spans="1:19" ht="20.100000000000001" customHeight="1" x14ac:dyDescent="0.25">
      <c r="A408" s="170">
        <v>402</v>
      </c>
      <c r="B408" s="295" t="str">
        <f>IF('Frais de personnel'!$B407="","",'Frais de personnel'!$B407)</f>
        <v/>
      </c>
      <c r="C408" s="295" t="str">
        <f>IF('Frais de personnel'!$C407="","",'Frais de personnel'!$C407)</f>
        <v/>
      </c>
      <c r="D408" s="296" t="str">
        <f>IF('Frais de personnel'!$D407="","",'Frais de personnel'!$D407)</f>
        <v/>
      </c>
      <c r="E408" s="166" t="str">
        <f>IF('Frais de personnel'!$E407="","",'Frais de personnel'!$E407)</f>
        <v/>
      </c>
      <c r="F408" s="185" t="str">
        <f>IF('Frais de personnel'!$F407="","",'Frais de personnel'!$F407)</f>
        <v/>
      </c>
      <c r="G408" s="274" t="str">
        <f>IF('Frais de personnel'!$G407="","",'Frais de personnel'!$G407)</f>
        <v/>
      </c>
      <c r="H408" s="274" t="str">
        <f>IF('Frais de personnel'!$H407="","",'Frais de personnel'!$H407)</f>
        <v/>
      </c>
      <c r="I408" s="305" t="str">
        <f>IF('Frais de personnel'!$I407=0,"",'Frais de personnel'!$I407)</f>
        <v/>
      </c>
      <c r="J408" s="273"/>
      <c r="K408" s="121"/>
      <c r="L408" s="121"/>
      <c r="M408" s="186" t="str">
        <f t="shared" si="37"/>
        <v/>
      </c>
      <c r="N408" s="277" t="str">
        <f t="shared" si="38"/>
        <v/>
      </c>
      <c r="O408" s="280" t="str">
        <f t="shared" si="39"/>
        <v/>
      </c>
      <c r="P408" s="187" t="str">
        <f t="shared" si="40"/>
        <v/>
      </c>
      <c r="Q408" s="281" t="str">
        <f t="shared" si="41"/>
        <v/>
      </c>
      <c r="R408" s="284" t="str">
        <f t="shared" si="42"/>
        <v/>
      </c>
      <c r="S408" s="285"/>
    </row>
    <row r="409" spans="1:19" ht="20.100000000000001" customHeight="1" x14ac:dyDescent="0.25">
      <c r="A409" s="170">
        <v>403</v>
      </c>
      <c r="B409" s="295" t="str">
        <f>IF('Frais de personnel'!$B408="","",'Frais de personnel'!$B408)</f>
        <v/>
      </c>
      <c r="C409" s="295" t="str">
        <f>IF('Frais de personnel'!$C408="","",'Frais de personnel'!$C408)</f>
        <v/>
      </c>
      <c r="D409" s="296" t="str">
        <f>IF('Frais de personnel'!$D408="","",'Frais de personnel'!$D408)</f>
        <v/>
      </c>
      <c r="E409" s="166" t="str">
        <f>IF('Frais de personnel'!$E408="","",'Frais de personnel'!$E408)</f>
        <v/>
      </c>
      <c r="F409" s="185" t="str">
        <f>IF('Frais de personnel'!$F408="","",'Frais de personnel'!$F408)</f>
        <v/>
      </c>
      <c r="G409" s="274" t="str">
        <f>IF('Frais de personnel'!$G408="","",'Frais de personnel'!$G408)</f>
        <v/>
      </c>
      <c r="H409" s="274" t="str">
        <f>IF('Frais de personnel'!$H408="","",'Frais de personnel'!$H408)</f>
        <v/>
      </c>
      <c r="I409" s="305" t="str">
        <f>IF('Frais de personnel'!$I408=0,"",'Frais de personnel'!$I408)</f>
        <v/>
      </c>
      <c r="J409" s="273"/>
      <c r="K409" s="121"/>
      <c r="L409" s="121"/>
      <c r="M409" s="186" t="str">
        <f t="shared" si="37"/>
        <v/>
      </c>
      <c r="N409" s="277" t="str">
        <f t="shared" si="38"/>
        <v/>
      </c>
      <c r="O409" s="280" t="str">
        <f t="shared" si="39"/>
        <v/>
      </c>
      <c r="P409" s="187" t="str">
        <f t="shared" si="40"/>
        <v/>
      </c>
      <c r="Q409" s="281" t="str">
        <f t="shared" si="41"/>
        <v/>
      </c>
      <c r="R409" s="284" t="str">
        <f t="shared" si="42"/>
        <v/>
      </c>
      <c r="S409" s="285"/>
    </row>
    <row r="410" spans="1:19" ht="20.100000000000001" customHeight="1" x14ac:dyDescent="0.25">
      <c r="A410" s="170">
        <v>404</v>
      </c>
      <c r="B410" s="295" t="str">
        <f>IF('Frais de personnel'!$B409="","",'Frais de personnel'!$B409)</f>
        <v/>
      </c>
      <c r="C410" s="295" t="str">
        <f>IF('Frais de personnel'!$C409="","",'Frais de personnel'!$C409)</f>
        <v/>
      </c>
      <c r="D410" s="296" t="str">
        <f>IF('Frais de personnel'!$D409="","",'Frais de personnel'!$D409)</f>
        <v/>
      </c>
      <c r="E410" s="166" t="str">
        <f>IF('Frais de personnel'!$E409="","",'Frais de personnel'!$E409)</f>
        <v/>
      </c>
      <c r="F410" s="185" t="str">
        <f>IF('Frais de personnel'!$F409="","",'Frais de personnel'!$F409)</f>
        <v/>
      </c>
      <c r="G410" s="274" t="str">
        <f>IF('Frais de personnel'!$G409="","",'Frais de personnel'!$G409)</f>
        <v/>
      </c>
      <c r="H410" s="274" t="str">
        <f>IF('Frais de personnel'!$H409="","",'Frais de personnel'!$H409)</f>
        <v/>
      </c>
      <c r="I410" s="305" t="str">
        <f>IF('Frais de personnel'!$I409=0,"",'Frais de personnel'!$I409)</f>
        <v/>
      </c>
      <c r="J410" s="273"/>
      <c r="K410" s="121"/>
      <c r="L410" s="121"/>
      <c r="M410" s="186" t="str">
        <f t="shared" si="37"/>
        <v/>
      </c>
      <c r="N410" s="277" t="str">
        <f t="shared" si="38"/>
        <v/>
      </c>
      <c r="O410" s="280" t="str">
        <f t="shared" si="39"/>
        <v/>
      </c>
      <c r="P410" s="187" t="str">
        <f t="shared" si="40"/>
        <v/>
      </c>
      <c r="Q410" s="281" t="str">
        <f t="shared" si="41"/>
        <v/>
      </c>
      <c r="R410" s="284" t="str">
        <f t="shared" si="42"/>
        <v/>
      </c>
      <c r="S410" s="285"/>
    </row>
    <row r="411" spans="1:19" ht="20.100000000000001" customHeight="1" x14ac:dyDescent="0.25">
      <c r="A411" s="170">
        <v>405</v>
      </c>
      <c r="B411" s="295" t="str">
        <f>IF('Frais de personnel'!$B410="","",'Frais de personnel'!$B410)</f>
        <v/>
      </c>
      <c r="C411" s="295" t="str">
        <f>IF('Frais de personnel'!$C410="","",'Frais de personnel'!$C410)</f>
        <v/>
      </c>
      <c r="D411" s="296" t="str">
        <f>IF('Frais de personnel'!$D410="","",'Frais de personnel'!$D410)</f>
        <v/>
      </c>
      <c r="E411" s="166" t="str">
        <f>IF('Frais de personnel'!$E410="","",'Frais de personnel'!$E410)</f>
        <v/>
      </c>
      <c r="F411" s="185" t="str">
        <f>IF('Frais de personnel'!$F410="","",'Frais de personnel'!$F410)</f>
        <v/>
      </c>
      <c r="G411" s="274" t="str">
        <f>IF('Frais de personnel'!$G410="","",'Frais de personnel'!$G410)</f>
        <v/>
      </c>
      <c r="H411" s="274" t="str">
        <f>IF('Frais de personnel'!$H410="","",'Frais de personnel'!$H410)</f>
        <v/>
      </c>
      <c r="I411" s="305" t="str">
        <f>IF('Frais de personnel'!$I410=0,"",'Frais de personnel'!$I410)</f>
        <v/>
      </c>
      <c r="J411" s="273"/>
      <c r="K411" s="121"/>
      <c r="L411" s="121"/>
      <c r="M411" s="186" t="str">
        <f t="shared" si="37"/>
        <v/>
      </c>
      <c r="N411" s="277" t="str">
        <f t="shared" si="38"/>
        <v/>
      </c>
      <c r="O411" s="280" t="str">
        <f t="shared" si="39"/>
        <v/>
      </c>
      <c r="P411" s="187" t="str">
        <f t="shared" si="40"/>
        <v/>
      </c>
      <c r="Q411" s="281" t="str">
        <f t="shared" si="41"/>
        <v/>
      </c>
      <c r="R411" s="284" t="str">
        <f t="shared" si="42"/>
        <v/>
      </c>
      <c r="S411" s="285"/>
    </row>
    <row r="412" spans="1:19" ht="20.100000000000001" customHeight="1" x14ac:dyDescent="0.25">
      <c r="A412" s="170">
        <v>406</v>
      </c>
      <c r="B412" s="295" t="str">
        <f>IF('Frais de personnel'!$B411="","",'Frais de personnel'!$B411)</f>
        <v/>
      </c>
      <c r="C412" s="295" t="str">
        <f>IF('Frais de personnel'!$C411="","",'Frais de personnel'!$C411)</f>
        <v/>
      </c>
      <c r="D412" s="296" t="str">
        <f>IF('Frais de personnel'!$D411="","",'Frais de personnel'!$D411)</f>
        <v/>
      </c>
      <c r="E412" s="166" t="str">
        <f>IF('Frais de personnel'!$E411="","",'Frais de personnel'!$E411)</f>
        <v/>
      </c>
      <c r="F412" s="185" t="str">
        <f>IF('Frais de personnel'!$F411="","",'Frais de personnel'!$F411)</f>
        <v/>
      </c>
      <c r="G412" s="274" t="str">
        <f>IF('Frais de personnel'!$G411="","",'Frais de personnel'!$G411)</f>
        <v/>
      </c>
      <c r="H412" s="274" t="str">
        <f>IF('Frais de personnel'!$H411="","",'Frais de personnel'!$H411)</f>
        <v/>
      </c>
      <c r="I412" s="305" t="str">
        <f>IF('Frais de personnel'!$I411=0,"",'Frais de personnel'!$I411)</f>
        <v/>
      </c>
      <c r="J412" s="273"/>
      <c r="K412" s="121"/>
      <c r="L412" s="121"/>
      <c r="M412" s="186" t="str">
        <f t="shared" si="37"/>
        <v/>
      </c>
      <c r="N412" s="277" t="str">
        <f t="shared" si="38"/>
        <v/>
      </c>
      <c r="O412" s="280" t="str">
        <f t="shared" si="39"/>
        <v/>
      </c>
      <c r="P412" s="187" t="str">
        <f t="shared" si="40"/>
        <v/>
      </c>
      <c r="Q412" s="281" t="str">
        <f t="shared" si="41"/>
        <v/>
      </c>
      <c r="R412" s="284" t="str">
        <f t="shared" si="42"/>
        <v/>
      </c>
      <c r="S412" s="285"/>
    </row>
    <row r="413" spans="1:19" ht="20.100000000000001" customHeight="1" x14ac:dyDescent="0.25">
      <c r="A413" s="170">
        <v>407</v>
      </c>
      <c r="B413" s="295" t="str">
        <f>IF('Frais de personnel'!$B412="","",'Frais de personnel'!$B412)</f>
        <v/>
      </c>
      <c r="C413" s="295" t="str">
        <f>IF('Frais de personnel'!$C412="","",'Frais de personnel'!$C412)</f>
        <v/>
      </c>
      <c r="D413" s="296" t="str">
        <f>IF('Frais de personnel'!$D412="","",'Frais de personnel'!$D412)</f>
        <v/>
      </c>
      <c r="E413" s="166" t="str">
        <f>IF('Frais de personnel'!$E412="","",'Frais de personnel'!$E412)</f>
        <v/>
      </c>
      <c r="F413" s="185" t="str">
        <f>IF('Frais de personnel'!$F412="","",'Frais de personnel'!$F412)</f>
        <v/>
      </c>
      <c r="G413" s="274" t="str">
        <f>IF('Frais de personnel'!$G412="","",'Frais de personnel'!$G412)</f>
        <v/>
      </c>
      <c r="H413" s="274" t="str">
        <f>IF('Frais de personnel'!$H412="","",'Frais de personnel'!$H412)</f>
        <v/>
      </c>
      <c r="I413" s="305" t="str">
        <f>IF('Frais de personnel'!$I412=0,"",'Frais de personnel'!$I412)</f>
        <v/>
      </c>
      <c r="J413" s="273"/>
      <c r="K413" s="121"/>
      <c r="L413" s="121"/>
      <c r="M413" s="186" t="str">
        <f t="shared" si="37"/>
        <v/>
      </c>
      <c r="N413" s="277" t="str">
        <f t="shared" si="38"/>
        <v/>
      </c>
      <c r="O413" s="280" t="str">
        <f t="shared" si="39"/>
        <v/>
      </c>
      <c r="P413" s="187" t="str">
        <f t="shared" si="40"/>
        <v/>
      </c>
      <c r="Q413" s="281" t="str">
        <f t="shared" si="41"/>
        <v/>
      </c>
      <c r="R413" s="284" t="str">
        <f t="shared" si="42"/>
        <v/>
      </c>
      <c r="S413" s="285"/>
    </row>
    <row r="414" spans="1:19" ht="20.100000000000001" customHeight="1" x14ac:dyDescent="0.25">
      <c r="A414" s="170">
        <v>408</v>
      </c>
      <c r="B414" s="295" t="str">
        <f>IF('Frais de personnel'!$B413="","",'Frais de personnel'!$B413)</f>
        <v/>
      </c>
      <c r="C414" s="295" t="str">
        <f>IF('Frais de personnel'!$C413="","",'Frais de personnel'!$C413)</f>
        <v/>
      </c>
      <c r="D414" s="296" t="str">
        <f>IF('Frais de personnel'!$D413="","",'Frais de personnel'!$D413)</f>
        <v/>
      </c>
      <c r="E414" s="166" t="str">
        <f>IF('Frais de personnel'!$E413="","",'Frais de personnel'!$E413)</f>
        <v/>
      </c>
      <c r="F414" s="185" t="str">
        <f>IF('Frais de personnel'!$F413="","",'Frais de personnel'!$F413)</f>
        <v/>
      </c>
      <c r="G414" s="274" t="str">
        <f>IF('Frais de personnel'!$G413="","",'Frais de personnel'!$G413)</f>
        <v/>
      </c>
      <c r="H414" s="274" t="str">
        <f>IF('Frais de personnel'!$H413="","",'Frais de personnel'!$H413)</f>
        <v/>
      </c>
      <c r="I414" s="305" t="str">
        <f>IF('Frais de personnel'!$I413=0,"",'Frais de personnel'!$I413)</f>
        <v/>
      </c>
      <c r="J414" s="273"/>
      <c r="K414" s="121"/>
      <c r="L414" s="121"/>
      <c r="M414" s="186" t="str">
        <f t="shared" si="37"/>
        <v/>
      </c>
      <c r="N414" s="277" t="str">
        <f t="shared" si="38"/>
        <v/>
      </c>
      <c r="O414" s="280" t="str">
        <f t="shared" si="39"/>
        <v/>
      </c>
      <c r="P414" s="187" t="str">
        <f t="shared" si="40"/>
        <v/>
      </c>
      <c r="Q414" s="281" t="str">
        <f t="shared" si="41"/>
        <v/>
      </c>
      <c r="R414" s="284" t="str">
        <f t="shared" si="42"/>
        <v/>
      </c>
      <c r="S414" s="285"/>
    </row>
    <row r="415" spans="1:19" ht="20.100000000000001" customHeight="1" x14ac:dyDescent="0.25">
      <c r="A415" s="170">
        <v>409</v>
      </c>
      <c r="B415" s="295" t="str">
        <f>IF('Frais de personnel'!$B414="","",'Frais de personnel'!$B414)</f>
        <v/>
      </c>
      <c r="C415" s="295" t="str">
        <f>IF('Frais de personnel'!$C414="","",'Frais de personnel'!$C414)</f>
        <v/>
      </c>
      <c r="D415" s="296" t="str">
        <f>IF('Frais de personnel'!$D414="","",'Frais de personnel'!$D414)</f>
        <v/>
      </c>
      <c r="E415" s="166" t="str">
        <f>IF('Frais de personnel'!$E414="","",'Frais de personnel'!$E414)</f>
        <v/>
      </c>
      <c r="F415" s="185" t="str">
        <f>IF('Frais de personnel'!$F414="","",'Frais de personnel'!$F414)</f>
        <v/>
      </c>
      <c r="G415" s="274" t="str">
        <f>IF('Frais de personnel'!$G414="","",'Frais de personnel'!$G414)</f>
        <v/>
      </c>
      <c r="H415" s="274" t="str">
        <f>IF('Frais de personnel'!$H414="","",'Frais de personnel'!$H414)</f>
        <v/>
      </c>
      <c r="I415" s="305" t="str">
        <f>IF('Frais de personnel'!$I414=0,"",'Frais de personnel'!$I414)</f>
        <v/>
      </c>
      <c r="J415" s="273"/>
      <c r="K415" s="121"/>
      <c r="L415" s="121"/>
      <c r="M415" s="186" t="str">
        <f t="shared" si="37"/>
        <v/>
      </c>
      <c r="N415" s="277" t="str">
        <f t="shared" si="38"/>
        <v/>
      </c>
      <c r="O415" s="280" t="str">
        <f t="shared" si="39"/>
        <v/>
      </c>
      <c r="P415" s="187" t="str">
        <f t="shared" si="40"/>
        <v/>
      </c>
      <c r="Q415" s="281" t="str">
        <f t="shared" si="41"/>
        <v/>
      </c>
      <c r="R415" s="284" t="str">
        <f t="shared" si="42"/>
        <v/>
      </c>
      <c r="S415" s="285"/>
    </row>
    <row r="416" spans="1:19" ht="20.100000000000001" customHeight="1" x14ac:dyDescent="0.25">
      <c r="A416" s="170">
        <v>410</v>
      </c>
      <c r="B416" s="295" t="str">
        <f>IF('Frais de personnel'!$B415="","",'Frais de personnel'!$B415)</f>
        <v/>
      </c>
      <c r="C416" s="295" t="str">
        <f>IF('Frais de personnel'!$C415="","",'Frais de personnel'!$C415)</f>
        <v/>
      </c>
      <c r="D416" s="296" t="str">
        <f>IF('Frais de personnel'!$D415="","",'Frais de personnel'!$D415)</f>
        <v/>
      </c>
      <c r="E416" s="166" t="str">
        <f>IF('Frais de personnel'!$E415="","",'Frais de personnel'!$E415)</f>
        <v/>
      </c>
      <c r="F416" s="185" t="str">
        <f>IF('Frais de personnel'!$F415="","",'Frais de personnel'!$F415)</f>
        <v/>
      </c>
      <c r="G416" s="274" t="str">
        <f>IF('Frais de personnel'!$G415="","",'Frais de personnel'!$G415)</f>
        <v/>
      </c>
      <c r="H416" s="274" t="str">
        <f>IF('Frais de personnel'!$H415="","",'Frais de personnel'!$H415)</f>
        <v/>
      </c>
      <c r="I416" s="305" t="str">
        <f>IF('Frais de personnel'!$I415=0,"",'Frais de personnel'!$I415)</f>
        <v/>
      </c>
      <c r="J416" s="273"/>
      <c r="K416" s="121"/>
      <c r="L416" s="121"/>
      <c r="M416" s="186" t="str">
        <f t="shared" si="37"/>
        <v/>
      </c>
      <c r="N416" s="277" t="str">
        <f t="shared" si="38"/>
        <v/>
      </c>
      <c r="O416" s="280" t="str">
        <f t="shared" si="39"/>
        <v/>
      </c>
      <c r="P416" s="187" t="str">
        <f t="shared" si="40"/>
        <v/>
      </c>
      <c r="Q416" s="281" t="str">
        <f t="shared" si="41"/>
        <v/>
      </c>
      <c r="R416" s="284" t="str">
        <f t="shared" si="42"/>
        <v/>
      </c>
      <c r="S416" s="285"/>
    </row>
    <row r="417" spans="1:19" ht="20.100000000000001" customHeight="1" x14ac:dyDescent="0.25">
      <c r="A417" s="170">
        <v>411</v>
      </c>
      <c r="B417" s="295" t="str">
        <f>IF('Frais de personnel'!$B416="","",'Frais de personnel'!$B416)</f>
        <v/>
      </c>
      <c r="C417" s="295" t="str">
        <f>IF('Frais de personnel'!$C416="","",'Frais de personnel'!$C416)</f>
        <v/>
      </c>
      <c r="D417" s="296" t="str">
        <f>IF('Frais de personnel'!$D416="","",'Frais de personnel'!$D416)</f>
        <v/>
      </c>
      <c r="E417" s="166" t="str">
        <f>IF('Frais de personnel'!$E416="","",'Frais de personnel'!$E416)</f>
        <v/>
      </c>
      <c r="F417" s="185" t="str">
        <f>IF('Frais de personnel'!$F416="","",'Frais de personnel'!$F416)</f>
        <v/>
      </c>
      <c r="G417" s="274" t="str">
        <f>IF('Frais de personnel'!$G416="","",'Frais de personnel'!$G416)</f>
        <v/>
      </c>
      <c r="H417" s="274" t="str">
        <f>IF('Frais de personnel'!$H416="","",'Frais de personnel'!$H416)</f>
        <v/>
      </c>
      <c r="I417" s="305" t="str">
        <f>IF('Frais de personnel'!$I416=0,"",'Frais de personnel'!$I416)</f>
        <v/>
      </c>
      <c r="J417" s="273"/>
      <c r="K417" s="121"/>
      <c r="L417" s="121"/>
      <c r="M417" s="186" t="str">
        <f t="shared" si="37"/>
        <v/>
      </c>
      <c r="N417" s="277" t="str">
        <f t="shared" si="38"/>
        <v/>
      </c>
      <c r="O417" s="280" t="str">
        <f t="shared" si="39"/>
        <v/>
      </c>
      <c r="P417" s="187" t="str">
        <f t="shared" si="40"/>
        <v/>
      </c>
      <c r="Q417" s="281" t="str">
        <f t="shared" si="41"/>
        <v/>
      </c>
      <c r="R417" s="284" t="str">
        <f t="shared" si="42"/>
        <v/>
      </c>
      <c r="S417" s="285"/>
    </row>
    <row r="418" spans="1:19" ht="20.100000000000001" customHeight="1" x14ac:dyDescent="0.25">
      <c r="A418" s="170">
        <v>412</v>
      </c>
      <c r="B418" s="295" t="str">
        <f>IF('Frais de personnel'!$B417="","",'Frais de personnel'!$B417)</f>
        <v/>
      </c>
      <c r="C418" s="295" t="str">
        <f>IF('Frais de personnel'!$C417="","",'Frais de personnel'!$C417)</f>
        <v/>
      </c>
      <c r="D418" s="296" t="str">
        <f>IF('Frais de personnel'!$D417="","",'Frais de personnel'!$D417)</f>
        <v/>
      </c>
      <c r="E418" s="166" t="str">
        <f>IF('Frais de personnel'!$E417="","",'Frais de personnel'!$E417)</f>
        <v/>
      </c>
      <c r="F418" s="185" t="str">
        <f>IF('Frais de personnel'!$F417="","",'Frais de personnel'!$F417)</f>
        <v/>
      </c>
      <c r="G418" s="274" t="str">
        <f>IF('Frais de personnel'!$G417="","",'Frais de personnel'!$G417)</f>
        <v/>
      </c>
      <c r="H418" s="274" t="str">
        <f>IF('Frais de personnel'!$H417="","",'Frais de personnel'!$H417)</f>
        <v/>
      </c>
      <c r="I418" s="305" t="str">
        <f>IF('Frais de personnel'!$I417=0,"",'Frais de personnel'!$I417)</f>
        <v/>
      </c>
      <c r="J418" s="273"/>
      <c r="K418" s="121"/>
      <c r="L418" s="121"/>
      <c r="M418" s="186" t="str">
        <f t="shared" si="37"/>
        <v/>
      </c>
      <c r="N418" s="277" t="str">
        <f t="shared" si="38"/>
        <v/>
      </c>
      <c r="O418" s="280" t="str">
        <f t="shared" si="39"/>
        <v/>
      </c>
      <c r="P418" s="187" t="str">
        <f t="shared" si="40"/>
        <v/>
      </c>
      <c r="Q418" s="281" t="str">
        <f t="shared" si="41"/>
        <v/>
      </c>
      <c r="R418" s="284" t="str">
        <f t="shared" si="42"/>
        <v/>
      </c>
      <c r="S418" s="285"/>
    </row>
    <row r="419" spans="1:19" ht="20.100000000000001" customHeight="1" x14ac:dyDescent="0.25">
      <c r="A419" s="170">
        <v>413</v>
      </c>
      <c r="B419" s="295" t="str">
        <f>IF('Frais de personnel'!$B418="","",'Frais de personnel'!$B418)</f>
        <v/>
      </c>
      <c r="C419" s="295" t="str">
        <f>IF('Frais de personnel'!$C418="","",'Frais de personnel'!$C418)</f>
        <v/>
      </c>
      <c r="D419" s="296" t="str">
        <f>IF('Frais de personnel'!$D418="","",'Frais de personnel'!$D418)</f>
        <v/>
      </c>
      <c r="E419" s="166" t="str">
        <f>IF('Frais de personnel'!$E418="","",'Frais de personnel'!$E418)</f>
        <v/>
      </c>
      <c r="F419" s="185" t="str">
        <f>IF('Frais de personnel'!$F418="","",'Frais de personnel'!$F418)</f>
        <v/>
      </c>
      <c r="G419" s="274" t="str">
        <f>IF('Frais de personnel'!$G418="","",'Frais de personnel'!$G418)</f>
        <v/>
      </c>
      <c r="H419" s="274" t="str">
        <f>IF('Frais de personnel'!$H418="","",'Frais de personnel'!$H418)</f>
        <v/>
      </c>
      <c r="I419" s="305" t="str">
        <f>IF('Frais de personnel'!$I418=0,"",'Frais de personnel'!$I418)</f>
        <v/>
      </c>
      <c r="J419" s="273"/>
      <c r="K419" s="121"/>
      <c r="L419" s="121"/>
      <c r="M419" s="186" t="str">
        <f t="shared" si="37"/>
        <v/>
      </c>
      <c r="N419" s="277" t="str">
        <f t="shared" si="38"/>
        <v/>
      </c>
      <c r="O419" s="280" t="str">
        <f t="shared" si="39"/>
        <v/>
      </c>
      <c r="P419" s="187" t="str">
        <f t="shared" si="40"/>
        <v/>
      </c>
      <c r="Q419" s="281" t="str">
        <f t="shared" si="41"/>
        <v/>
      </c>
      <c r="R419" s="284" t="str">
        <f t="shared" si="42"/>
        <v/>
      </c>
      <c r="S419" s="285"/>
    </row>
    <row r="420" spans="1:19" ht="20.100000000000001" customHeight="1" x14ac:dyDescent="0.25">
      <c r="A420" s="170">
        <v>414</v>
      </c>
      <c r="B420" s="295" t="str">
        <f>IF('Frais de personnel'!$B419="","",'Frais de personnel'!$B419)</f>
        <v/>
      </c>
      <c r="C420" s="295" t="str">
        <f>IF('Frais de personnel'!$C419="","",'Frais de personnel'!$C419)</f>
        <v/>
      </c>
      <c r="D420" s="296" t="str">
        <f>IF('Frais de personnel'!$D419="","",'Frais de personnel'!$D419)</f>
        <v/>
      </c>
      <c r="E420" s="166" t="str">
        <f>IF('Frais de personnel'!$E419="","",'Frais de personnel'!$E419)</f>
        <v/>
      </c>
      <c r="F420" s="185" t="str">
        <f>IF('Frais de personnel'!$F419="","",'Frais de personnel'!$F419)</f>
        <v/>
      </c>
      <c r="G420" s="274" t="str">
        <f>IF('Frais de personnel'!$G419="","",'Frais de personnel'!$G419)</f>
        <v/>
      </c>
      <c r="H420" s="274" t="str">
        <f>IF('Frais de personnel'!$H419="","",'Frais de personnel'!$H419)</f>
        <v/>
      </c>
      <c r="I420" s="305" t="str">
        <f>IF('Frais de personnel'!$I419=0,"",'Frais de personnel'!$I419)</f>
        <v/>
      </c>
      <c r="J420" s="273"/>
      <c r="K420" s="121"/>
      <c r="L420" s="121"/>
      <c r="M420" s="186" t="str">
        <f t="shared" si="37"/>
        <v/>
      </c>
      <c r="N420" s="277" t="str">
        <f t="shared" si="38"/>
        <v/>
      </c>
      <c r="O420" s="280" t="str">
        <f t="shared" si="39"/>
        <v/>
      </c>
      <c r="P420" s="187" t="str">
        <f t="shared" si="40"/>
        <v/>
      </c>
      <c r="Q420" s="281" t="str">
        <f t="shared" si="41"/>
        <v/>
      </c>
      <c r="R420" s="284" t="str">
        <f t="shared" si="42"/>
        <v/>
      </c>
      <c r="S420" s="285"/>
    </row>
    <row r="421" spans="1:19" ht="20.100000000000001" customHeight="1" x14ac:dyDescent="0.25">
      <c r="A421" s="170">
        <v>415</v>
      </c>
      <c r="B421" s="295" t="str">
        <f>IF('Frais de personnel'!$B420="","",'Frais de personnel'!$B420)</f>
        <v/>
      </c>
      <c r="C421" s="295" t="str">
        <f>IF('Frais de personnel'!$C420="","",'Frais de personnel'!$C420)</f>
        <v/>
      </c>
      <c r="D421" s="296" t="str">
        <f>IF('Frais de personnel'!$D420="","",'Frais de personnel'!$D420)</f>
        <v/>
      </c>
      <c r="E421" s="166" t="str">
        <f>IF('Frais de personnel'!$E420="","",'Frais de personnel'!$E420)</f>
        <v/>
      </c>
      <c r="F421" s="185" t="str">
        <f>IF('Frais de personnel'!$F420="","",'Frais de personnel'!$F420)</f>
        <v/>
      </c>
      <c r="G421" s="274" t="str">
        <f>IF('Frais de personnel'!$G420="","",'Frais de personnel'!$G420)</f>
        <v/>
      </c>
      <c r="H421" s="274" t="str">
        <f>IF('Frais de personnel'!$H420="","",'Frais de personnel'!$H420)</f>
        <v/>
      </c>
      <c r="I421" s="305" t="str">
        <f>IF('Frais de personnel'!$I420=0,"",'Frais de personnel'!$I420)</f>
        <v/>
      </c>
      <c r="J421" s="273"/>
      <c r="K421" s="121"/>
      <c r="L421" s="121"/>
      <c r="M421" s="186" t="str">
        <f t="shared" si="37"/>
        <v/>
      </c>
      <c r="N421" s="277" t="str">
        <f t="shared" si="38"/>
        <v/>
      </c>
      <c r="O421" s="280" t="str">
        <f t="shared" si="39"/>
        <v/>
      </c>
      <c r="P421" s="187" t="str">
        <f t="shared" si="40"/>
        <v/>
      </c>
      <c r="Q421" s="281" t="str">
        <f t="shared" si="41"/>
        <v/>
      </c>
      <c r="R421" s="284" t="str">
        <f t="shared" si="42"/>
        <v/>
      </c>
      <c r="S421" s="285"/>
    </row>
    <row r="422" spans="1:19" ht="20.100000000000001" customHeight="1" x14ac:dyDescent="0.25">
      <c r="A422" s="170">
        <v>416</v>
      </c>
      <c r="B422" s="295" t="str">
        <f>IF('Frais de personnel'!$B421="","",'Frais de personnel'!$B421)</f>
        <v/>
      </c>
      <c r="C422" s="295" t="str">
        <f>IF('Frais de personnel'!$C421="","",'Frais de personnel'!$C421)</f>
        <v/>
      </c>
      <c r="D422" s="296" t="str">
        <f>IF('Frais de personnel'!$D421="","",'Frais de personnel'!$D421)</f>
        <v/>
      </c>
      <c r="E422" s="166" t="str">
        <f>IF('Frais de personnel'!$E421="","",'Frais de personnel'!$E421)</f>
        <v/>
      </c>
      <c r="F422" s="185" t="str">
        <f>IF('Frais de personnel'!$F421="","",'Frais de personnel'!$F421)</f>
        <v/>
      </c>
      <c r="G422" s="274" t="str">
        <f>IF('Frais de personnel'!$G421="","",'Frais de personnel'!$G421)</f>
        <v/>
      </c>
      <c r="H422" s="274" t="str">
        <f>IF('Frais de personnel'!$H421="","",'Frais de personnel'!$H421)</f>
        <v/>
      </c>
      <c r="I422" s="305" t="str">
        <f>IF('Frais de personnel'!$I421=0,"",'Frais de personnel'!$I421)</f>
        <v/>
      </c>
      <c r="J422" s="273"/>
      <c r="K422" s="121"/>
      <c r="L422" s="121"/>
      <c r="M422" s="186" t="str">
        <f t="shared" si="37"/>
        <v/>
      </c>
      <c r="N422" s="277" t="str">
        <f t="shared" si="38"/>
        <v/>
      </c>
      <c r="O422" s="280" t="str">
        <f t="shared" si="39"/>
        <v/>
      </c>
      <c r="P422" s="187" t="str">
        <f t="shared" si="40"/>
        <v/>
      </c>
      <c r="Q422" s="281" t="str">
        <f t="shared" si="41"/>
        <v/>
      </c>
      <c r="R422" s="284" t="str">
        <f t="shared" si="42"/>
        <v/>
      </c>
      <c r="S422" s="285"/>
    </row>
    <row r="423" spans="1:19" ht="20.100000000000001" customHeight="1" x14ac:dyDescent="0.25">
      <c r="A423" s="170">
        <v>417</v>
      </c>
      <c r="B423" s="295" t="str">
        <f>IF('Frais de personnel'!$B422="","",'Frais de personnel'!$B422)</f>
        <v/>
      </c>
      <c r="C423" s="295" t="str">
        <f>IF('Frais de personnel'!$C422="","",'Frais de personnel'!$C422)</f>
        <v/>
      </c>
      <c r="D423" s="296" t="str">
        <f>IF('Frais de personnel'!$D422="","",'Frais de personnel'!$D422)</f>
        <v/>
      </c>
      <c r="E423" s="166" t="str">
        <f>IF('Frais de personnel'!$E422="","",'Frais de personnel'!$E422)</f>
        <v/>
      </c>
      <c r="F423" s="185" t="str">
        <f>IF('Frais de personnel'!$F422="","",'Frais de personnel'!$F422)</f>
        <v/>
      </c>
      <c r="G423" s="274" t="str">
        <f>IF('Frais de personnel'!$G422="","",'Frais de personnel'!$G422)</f>
        <v/>
      </c>
      <c r="H423" s="274" t="str">
        <f>IF('Frais de personnel'!$H422="","",'Frais de personnel'!$H422)</f>
        <v/>
      </c>
      <c r="I423" s="305" t="str">
        <f>IF('Frais de personnel'!$I422=0,"",'Frais de personnel'!$I422)</f>
        <v/>
      </c>
      <c r="J423" s="273"/>
      <c r="K423" s="121"/>
      <c r="L423" s="121"/>
      <c r="M423" s="186" t="str">
        <f t="shared" si="37"/>
        <v/>
      </c>
      <c r="N423" s="277" t="str">
        <f t="shared" si="38"/>
        <v/>
      </c>
      <c r="O423" s="280" t="str">
        <f t="shared" si="39"/>
        <v/>
      </c>
      <c r="P423" s="187" t="str">
        <f t="shared" si="40"/>
        <v/>
      </c>
      <c r="Q423" s="281" t="str">
        <f t="shared" si="41"/>
        <v/>
      </c>
      <c r="R423" s="284" t="str">
        <f t="shared" si="42"/>
        <v/>
      </c>
      <c r="S423" s="285"/>
    </row>
    <row r="424" spans="1:19" ht="20.100000000000001" customHeight="1" x14ac:dyDescent="0.25">
      <c r="A424" s="170">
        <v>418</v>
      </c>
      <c r="B424" s="295" t="str">
        <f>IF('Frais de personnel'!$B423="","",'Frais de personnel'!$B423)</f>
        <v/>
      </c>
      <c r="C424" s="295" t="str">
        <f>IF('Frais de personnel'!$C423="","",'Frais de personnel'!$C423)</f>
        <v/>
      </c>
      <c r="D424" s="296" t="str">
        <f>IF('Frais de personnel'!$D423="","",'Frais de personnel'!$D423)</f>
        <v/>
      </c>
      <c r="E424" s="166" t="str">
        <f>IF('Frais de personnel'!$E423="","",'Frais de personnel'!$E423)</f>
        <v/>
      </c>
      <c r="F424" s="185" t="str">
        <f>IF('Frais de personnel'!$F423="","",'Frais de personnel'!$F423)</f>
        <v/>
      </c>
      <c r="G424" s="274" t="str">
        <f>IF('Frais de personnel'!$G423="","",'Frais de personnel'!$G423)</f>
        <v/>
      </c>
      <c r="H424" s="274" t="str">
        <f>IF('Frais de personnel'!$H423="","",'Frais de personnel'!$H423)</f>
        <v/>
      </c>
      <c r="I424" s="305" t="str">
        <f>IF('Frais de personnel'!$I423=0,"",'Frais de personnel'!$I423)</f>
        <v/>
      </c>
      <c r="J424" s="273"/>
      <c r="K424" s="121"/>
      <c r="L424" s="121"/>
      <c r="M424" s="186" t="str">
        <f t="shared" si="37"/>
        <v/>
      </c>
      <c r="N424" s="277" t="str">
        <f t="shared" si="38"/>
        <v/>
      </c>
      <c r="O424" s="280" t="str">
        <f t="shared" si="39"/>
        <v/>
      </c>
      <c r="P424" s="187" t="str">
        <f t="shared" si="40"/>
        <v/>
      </c>
      <c r="Q424" s="281" t="str">
        <f t="shared" si="41"/>
        <v/>
      </c>
      <c r="R424" s="284" t="str">
        <f t="shared" si="42"/>
        <v/>
      </c>
      <c r="S424" s="285"/>
    </row>
    <row r="425" spans="1:19" ht="20.100000000000001" customHeight="1" x14ac:dyDescent="0.25">
      <c r="A425" s="170">
        <v>419</v>
      </c>
      <c r="B425" s="295" t="str">
        <f>IF('Frais de personnel'!$B424="","",'Frais de personnel'!$B424)</f>
        <v/>
      </c>
      <c r="C425" s="295" t="str">
        <f>IF('Frais de personnel'!$C424="","",'Frais de personnel'!$C424)</f>
        <v/>
      </c>
      <c r="D425" s="296" t="str">
        <f>IF('Frais de personnel'!$D424="","",'Frais de personnel'!$D424)</f>
        <v/>
      </c>
      <c r="E425" s="166" t="str">
        <f>IF('Frais de personnel'!$E424="","",'Frais de personnel'!$E424)</f>
        <v/>
      </c>
      <c r="F425" s="185" t="str">
        <f>IF('Frais de personnel'!$F424="","",'Frais de personnel'!$F424)</f>
        <v/>
      </c>
      <c r="G425" s="274" t="str">
        <f>IF('Frais de personnel'!$G424="","",'Frais de personnel'!$G424)</f>
        <v/>
      </c>
      <c r="H425" s="274" t="str">
        <f>IF('Frais de personnel'!$H424="","",'Frais de personnel'!$H424)</f>
        <v/>
      </c>
      <c r="I425" s="305" t="str">
        <f>IF('Frais de personnel'!$I424=0,"",'Frais de personnel'!$I424)</f>
        <v/>
      </c>
      <c r="J425" s="273"/>
      <c r="K425" s="121"/>
      <c r="L425" s="121"/>
      <c r="M425" s="186" t="str">
        <f t="shared" si="37"/>
        <v/>
      </c>
      <c r="N425" s="277" t="str">
        <f t="shared" si="38"/>
        <v/>
      </c>
      <c r="O425" s="280" t="str">
        <f t="shared" si="39"/>
        <v/>
      </c>
      <c r="P425" s="187" t="str">
        <f t="shared" si="40"/>
        <v/>
      </c>
      <c r="Q425" s="281" t="str">
        <f t="shared" si="41"/>
        <v/>
      </c>
      <c r="R425" s="284" t="str">
        <f t="shared" si="42"/>
        <v/>
      </c>
      <c r="S425" s="285"/>
    </row>
    <row r="426" spans="1:19" ht="20.100000000000001" customHeight="1" x14ac:dyDescent="0.25">
      <c r="A426" s="170">
        <v>420</v>
      </c>
      <c r="B426" s="295" t="str">
        <f>IF('Frais de personnel'!$B425="","",'Frais de personnel'!$B425)</f>
        <v/>
      </c>
      <c r="C426" s="295" t="str">
        <f>IF('Frais de personnel'!$C425="","",'Frais de personnel'!$C425)</f>
        <v/>
      </c>
      <c r="D426" s="296" t="str">
        <f>IF('Frais de personnel'!$D425="","",'Frais de personnel'!$D425)</f>
        <v/>
      </c>
      <c r="E426" s="166" t="str">
        <f>IF('Frais de personnel'!$E425="","",'Frais de personnel'!$E425)</f>
        <v/>
      </c>
      <c r="F426" s="185" t="str">
        <f>IF('Frais de personnel'!$F425="","",'Frais de personnel'!$F425)</f>
        <v/>
      </c>
      <c r="G426" s="274" t="str">
        <f>IF('Frais de personnel'!$G425="","",'Frais de personnel'!$G425)</f>
        <v/>
      </c>
      <c r="H426" s="274" t="str">
        <f>IF('Frais de personnel'!$H425="","",'Frais de personnel'!$H425)</f>
        <v/>
      </c>
      <c r="I426" s="305" t="str">
        <f>IF('Frais de personnel'!$I425=0,"",'Frais de personnel'!$I425)</f>
        <v/>
      </c>
      <c r="J426" s="273"/>
      <c r="K426" s="121"/>
      <c r="L426" s="121"/>
      <c r="M426" s="186" t="str">
        <f t="shared" si="37"/>
        <v/>
      </c>
      <c r="N426" s="277" t="str">
        <f t="shared" si="38"/>
        <v/>
      </c>
      <c r="O426" s="280" t="str">
        <f t="shared" si="39"/>
        <v/>
      </c>
      <c r="P426" s="187" t="str">
        <f t="shared" si="40"/>
        <v/>
      </c>
      <c r="Q426" s="281" t="str">
        <f t="shared" si="41"/>
        <v/>
      </c>
      <c r="R426" s="284" t="str">
        <f t="shared" si="42"/>
        <v/>
      </c>
      <c r="S426" s="285"/>
    </row>
    <row r="427" spans="1:19" ht="20.100000000000001" customHeight="1" x14ac:dyDescent="0.25">
      <c r="A427" s="170">
        <v>421</v>
      </c>
      <c r="B427" s="295" t="str">
        <f>IF('Frais de personnel'!$B426="","",'Frais de personnel'!$B426)</f>
        <v/>
      </c>
      <c r="C427" s="295" t="str">
        <f>IF('Frais de personnel'!$C426="","",'Frais de personnel'!$C426)</f>
        <v/>
      </c>
      <c r="D427" s="296" t="str">
        <f>IF('Frais de personnel'!$D426="","",'Frais de personnel'!$D426)</f>
        <v/>
      </c>
      <c r="E427" s="166" t="str">
        <f>IF('Frais de personnel'!$E426="","",'Frais de personnel'!$E426)</f>
        <v/>
      </c>
      <c r="F427" s="185" t="str">
        <f>IF('Frais de personnel'!$F426="","",'Frais de personnel'!$F426)</f>
        <v/>
      </c>
      <c r="G427" s="274" t="str">
        <f>IF('Frais de personnel'!$G426="","",'Frais de personnel'!$G426)</f>
        <v/>
      </c>
      <c r="H427" s="274" t="str">
        <f>IF('Frais de personnel'!$H426="","",'Frais de personnel'!$H426)</f>
        <v/>
      </c>
      <c r="I427" s="305" t="str">
        <f>IF('Frais de personnel'!$I426=0,"",'Frais de personnel'!$I426)</f>
        <v/>
      </c>
      <c r="J427" s="273"/>
      <c r="K427" s="121"/>
      <c r="L427" s="121"/>
      <c r="M427" s="186" t="str">
        <f t="shared" si="37"/>
        <v/>
      </c>
      <c r="N427" s="277" t="str">
        <f t="shared" si="38"/>
        <v/>
      </c>
      <c r="O427" s="280" t="str">
        <f t="shared" si="39"/>
        <v/>
      </c>
      <c r="P427" s="187" t="str">
        <f t="shared" si="40"/>
        <v/>
      </c>
      <c r="Q427" s="281" t="str">
        <f t="shared" si="41"/>
        <v/>
      </c>
      <c r="R427" s="284" t="str">
        <f t="shared" si="42"/>
        <v/>
      </c>
      <c r="S427" s="285"/>
    </row>
    <row r="428" spans="1:19" ht="20.100000000000001" customHeight="1" x14ac:dyDescent="0.25">
      <c r="A428" s="170">
        <v>422</v>
      </c>
      <c r="B428" s="295" t="str">
        <f>IF('Frais de personnel'!$B427="","",'Frais de personnel'!$B427)</f>
        <v/>
      </c>
      <c r="C428" s="295" t="str">
        <f>IF('Frais de personnel'!$C427="","",'Frais de personnel'!$C427)</f>
        <v/>
      </c>
      <c r="D428" s="296" t="str">
        <f>IF('Frais de personnel'!$D427="","",'Frais de personnel'!$D427)</f>
        <v/>
      </c>
      <c r="E428" s="166" t="str">
        <f>IF('Frais de personnel'!$E427="","",'Frais de personnel'!$E427)</f>
        <v/>
      </c>
      <c r="F428" s="185" t="str">
        <f>IF('Frais de personnel'!$F427="","",'Frais de personnel'!$F427)</f>
        <v/>
      </c>
      <c r="G428" s="274" t="str">
        <f>IF('Frais de personnel'!$G427="","",'Frais de personnel'!$G427)</f>
        <v/>
      </c>
      <c r="H428" s="274" t="str">
        <f>IF('Frais de personnel'!$H427="","",'Frais de personnel'!$H427)</f>
        <v/>
      </c>
      <c r="I428" s="305" t="str">
        <f>IF('Frais de personnel'!$I427=0,"",'Frais de personnel'!$I427)</f>
        <v/>
      </c>
      <c r="J428" s="273"/>
      <c r="K428" s="121"/>
      <c r="L428" s="121"/>
      <c r="M428" s="186" t="str">
        <f t="shared" si="37"/>
        <v/>
      </c>
      <c r="N428" s="277" t="str">
        <f t="shared" si="38"/>
        <v/>
      </c>
      <c r="O428" s="280" t="str">
        <f t="shared" si="39"/>
        <v/>
      </c>
      <c r="P428" s="187" t="str">
        <f t="shared" si="40"/>
        <v/>
      </c>
      <c r="Q428" s="281" t="str">
        <f t="shared" si="41"/>
        <v/>
      </c>
      <c r="R428" s="284" t="str">
        <f t="shared" si="42"/>
        <v/>
      </c>
      <c r="S428" s="285"/>
    </row>
    <row r="429" spans="1:19" ht="20.100000000000001" customHeight="1" x14ac:dyDescent="0.25">
      <c r="A429" s="170">
        <v>423</v>
      </c>
      <c r="B429" s="295" t="str">
        <f>IF('Frais de personnel'!$B428="","",'Frais de personnel'!$B428)</f>
        <v/>
      </c>
      <c r="C429" s="295" t="str">
        <f>IF('Frais de personnel'!$C428="","",'Frais de personnel'!$C428)</f>
        <v/>
      </c>
      <c r="D429" s="296" t="str">
        <f>IF('Frais de personnel'!$D428="","",'Frais de personnel'!$D428)</f>
        <v/>
      </c>
      <c r="E429" s="166" t="str">
        <f>IF('Frais de personnel'!$E428="","",'Frais de personnel'!$E428)</f>
        <v/>
      </c>
      <c r="F429" s="185" t="str">
        <f>IF('Frais de personnel'!$F428="","",'Frais de personnel'!$F428)</f>
        <v/>
      </c>
      <c r="G429" s="274" t="str">
        <f>IF('Frais de personnel'!$G428="","",'Frais de personnel'!$G428)</f>
        <v/>
      </c>
      <c r="H429" s="274" t="str">
        <f>IF('Frais de personnel'!$H428="","",'Frais de personnel'!$H428)</f>
        <v/>
      </c>
      <c r="I429" s="305" t="str">
        <f>IF('Frais de personnel'!$I428=0,"",'Frais de personnel'!$I428)</f>
        <v/>
      </c>
      <c r="J429" s="273"/>
      <c r="K429" s="121"/>
      <c r="L429" s="121"/>
      <c r="M429" s="186" t="str">
        <f t="shared" si="37"/>
        <v/>
      </c>
      <c r="N429" s="277" t="str">
        <f t="shared" si="38"/>
        <v/>
      </c>
      <c r="O429" s="280" t="str">
        <f t="shared" si="39"/>
        <v/>
      </c>
      <c r="P429" s="187" t="str">
        <f t="shared" si="40"/>
        <v/>
      </c>
      <c r="Q429" s="281" t="str">
        <f t="shared" si="41"/>
        <v/>
      </c>
      <c r="R429" s="284" t="str">
        <f t="shared" si="42"/>
        <v/>
      </c>
      <c r="S429" s="285"/>
    </row>
    <row r="430" spans="1:19" ht="20.100000000000001" customHeight="1" x14ac:dyDescent="0.25">
      <c r="A430" s="170">
        <v>424</v>
      </c>
      <c r="B430" s="295" t="str">
        <f>IF('Frais de personnel'!$B429="","",'Frais de personnel'!$B429)</f>
        <v/>
      </c>
      <c r="C430" s="295" t="str">
        <f>IF('Frais de personnel'!$C429="","",'Frais de personnel'!$C429)</f>
        <v/>
      </c>
      <c r="D430" s="296" t="str">
        <f>IF('Frais de personnel'!$D429="","",'Frais de personnel'!$D429)</f>
        <v/>
      </c>
      <c r="E430" s="166" t="str">
        <f>IF('Frais de personnel'!$E429="","",'Frais de personnel'!$E429)</f>
        <v/>
      </c>
      <c r="F430" s="185" t="str">
        <f>IF('Frais de personnel'!$F429="","",'Frais de personnel'!$F429)</f>
        <v/>
      </c>
      <c r="G430" s="274" t="str">
        <f>IF('Frais de personnel'!$G429="","",'Frais de personnel'!$G429)</f>
        <v/>
      </c>
      <c r="H430" s="274" t="str">
        <f>IF('Frais de personnel'!$H429="","",'Frais de personnel'!$H429)</f>
        <v/>
      </c>
      <c r="I430" s="305" t="str">
        <f>IF('Frais de personnel'!$I429=0,"",'Frais de personnel'!$I429)</f>
        <v/>
      </c>
      <c r="J430" s="273"/>
      <c r="K430" s="121"/>
      <c r="L430" s="121"/>
      <c r="M430" s="186" t="str">
        <f t="shared" si="37"/>
        <v/>
      </c>
      <c r="N430" s="277" t="str">
        <f t="shared" si="38"/>
        <v/>
      </c>
      <c r="O430" s="280" t="str">
        <f t="shared" si="39"/>
        <v/>
      </c>
      <c r="P430" s="187" t="str">
        <f t="shared" si="40"/>
        <v/>
      </c>
      <c r="Q430" s="281" t="str">
        <f t="shared" si="41"/>
        <v/>
      </c>
      <c r="R430" s="284" t="str">
        <f t="shared" si="42"/>
        <v/>
      </c>
      <c r="S430" s="285"/>
    </row>
    <row r="431" spans="1:19" ht="20.100000000000001" customHeight="1" x14ac:dyDescent="0.25">
      <c r="A431" s="170">
        <v>425</v>
      </c>
      <c r="B431" s="295" t="str">
        <f>IF('Frais de personnel'!$B430="","",'Frais de personnel'!$B430)</f>
        <v/>
      </c>
      <c r="C431" s="295" t="str">
        <f>IF('Frais de personnel'!$C430="","",'Frais de personnel'!$C430)</f>
        <v/>
      </c>
      <c r="D431" s="296" t="str">
        <f>IF('Frais de personnel'!$D430="","",'Frais de personnel'!$D430)</f>
        <v/>
      </c>
      <c r="E431" s="166" t="str">
        <f>IF('Frais de personnel'!$E430="","",'Frais de personnel'!$E430)</f>
        <v/>
      </c>
      <c r="F431" s="185" t="str">
        <f>IF('Frais de personnel'!$F430="","",'Frais de personnel'!$F430)</f>
        <v/>
      </c>
      <c r="G431" s="274" t="str">
        <f>IF('Frais de personnel'!$G430="","",'Frais de personnel'!$G430)</f>
        <v/>
      </c>
      <c r="H431" s="274" t="str">
        <f>IF('Frais de personnel'!$H430="","",'Frais de personnel'!$H430)</f>
        <v/>
      </c>
      <c r="I431" s="305" t="str">
        <f>IF('Frais de personnel'!$I430=0,"",'Frais de personnel'!$I430)</f>
        <v/>
      </c>
      <c r="J431" s="273"/>
      <c r="K431" s="121"/>
      <c r="L431" s="121"/>
      <c r="M431" s="186" t="str">
        <f t="shared" si="37"/>
        <v/>
      </c>
      <c r="N431" s="277" t="str">
        <f t="shared" si="38"/>
        <v/>
      </c>
      <c r="O431" s="280" t="str">
        <f t="shared" si="39"/>
        <v/>
      </c>
      <c r="P431" s="187" t="str">
        <f t="shared" si="40"/>
        <v/>
      </c>
      <c r="Q431" s="281" t="str">
        <f t="shared" si="41"/>
        <v/>
      </c>
      <c r="R431" s="284" t="str">
        <f t="shared" si="42"/>
        <v/>
      </c>
      <c r="S431" s="285"/>
    </row>
    <row r="432" spans="1:19" ht="20.100000000000001" customHeight="1" x14ac:dyDescent="0.25">
      <c r="A432" s="170">
        <v>426</v>
      </c>
      <c r="B432" s="295" t="str">
        <f>IF('Frais de personnel'!$B431="","",'Frais de personnel'!$B431)</f>
        <v/>
      </c>
      <c r="C432" s="295" t="str">
        <f>IF('Frais de personnel'!$C431="","",'Frais de personnel'!$C431)</f>
        <v/>
      </c>
      <c r="D432" s="296" t="str">
        <f>IF('Frais de personnel'!$D431="","",'Frais de personnel'!$D431)</f>
        <v/>
      </c>
      <c r="E432" s="166" t="str">
        <f>IF('Frais de personnel'!$E431="","",'Frais de personnel'!$E431)</f>
        <v/>
      </c>
      <c r="F432" s="185" t="str">
        <f>IF('Frais de personnel'!$F431="","",'Frais de personnel'!$F431)</f>
        <v/>
      </c>
      <c r="G432" s="274" t="str">
        <f>IF('Frais de personnel'!$G431="","",'Frais de personnel'!$G431)</f>
        <v/>
      </c>
      <c r="H432" s="274" t="str">
        <f>IF('Frais de personnel'!$H431="","",'Frais de personnel'!$H431)</f>
        <v/>
      </c>
      <c r="I432" s="305" t="str">
        <f>IF('Frais de personnel'!$I431=0,"",'Frais de personnel'!$I431)</f>
        <v/>
      </c>
      <c r="J432" s="273"/>
      <c r="K432" s="121"/>
      <c r="L432" s="121"/>
      <c r="M432" s="186" t="str">
        <f t="shared" si="37"/>
        <v/>
      </c>
      <c r="N432" s="277" t="str">
        <f t="shared" si="38"/>
        <v/>
      </c>
      <c r="O432" s="280" t="str">
        <f t="shared" si="39"/>
        <v/>
      </c>
      <c r="P432" s="187" t="str">
        <f t="shared" si="40"/>
        <v/>
      </c>
      <c r="Q432" s="281" t="str">
        <f t="shared" si="41"/>
        <v/>
      </c>
      <c r="R432" s="284" t="str">
        <f t="shared" si="42"/>
        <v/>
      </c>
      <c r="S432" s="285"/>
    </row>
    <row r="433" spans="1:19" ht="20.100000000000001" customHeight="1" x14ac:dyDescent="0.25">
      <c r="A433" s="170">
        <v>427</v>
      </c>
      <c r="B433" s="295" t="str">
        <f>IF('Frais de personnel'!$B432="","",'Frais de personnel'!$B432)</f>
        <v/>
      </c>
      <c r="C433" s="295" t="str">
        <f>IF('Frais de personnel'!$C432="","",'Frais de personnel'!$C432)</f>
        <v/>
      </c>
      <c r="D433" s="296" t="str">
        <f>IF('Frais de personnel'!$D432="","",'Frais de personnel'!$D432)</f>
        <v/>
      </c>
      <c r="E433" s="166" t="str">
        <f>IF('Frais de personnel'!$E432="","",'Frais de personnel'!$E432)</f>
        <v/>
      </c>
      <c r="F433" s="185" t="str">
        <f>IF('Frais de personnel'!$F432="","",'Frais de personnel'!$F432)</f>
        <v/>
      </c>
      <c r="G433" s="274" t="str">
        <f>IF('Frais de personnel'!$G432="","",'Frais de personnel'!$G432)</f>
        <v/>
      </c>
      <c r="H433" s="274" t="str">
        <f>IF('Frais de personnel'!$H432="","",'Frais de personnel'!$H432)</f>
        <v/>
      </c>
      <c r="I433" s="305" t="str">
        <f>IF('Frais de personnel'!$I432=0,"",'Frais de personnel'!$I432)</f>
        <v/>
      </c>
      <c r="J433" s="273"/>
      <c r="K433" s="121"/>
      <c r="L433" s="121"/>
      <c r="M433" s="186" t="str">
        <f t="shared" si="37"/>
        <v/>
      </c>
      <c r="N433" s="277" t="str">
        <f t="shared" si="38"/>
        <v/>
      </c>
      <c r="O433" s="280" t="str">
        <f t="shared" si="39"/>
        <v/>
      </c>
      <c r="P433" s="187" t="str">
        <f t="shared" si="40"/>
        <v/>
      </c>
      <c r="Q433" s="281" t="str">
        <f t="shared" si="41"/>
        <v/>
      </c>
      <c r="R433" s="284" t="str">
        <f t="shared" si="42"/>
        <v/>
      </c>
      <c r="S433" s="285"/>
    </row>
    <row r="434" spans="1:19" ht="20.100000000000001" customHeight="1" x14ac:dyDescent="0.25">
      <c r="A434" s="170">
        <v>428</v>
      </c>
      <c r="B434" s="295" t="str">
        <f>IF('Frais de personnel'!$B433="","",'Frais de personnel'!$B433)</f>
        <v/>
      </c>
      <c r="C434" s="295" t="str">
        <f>IF('Frais de personnel'!$C433="","",'Frais de personnel'!$C433)</f>
        <v/>
      </c>
      <c r="D434" s="296" t="str">
        <f>IF('Frais de personnel'!$D433="","",'Frais de personnel'!$D433)</f>
        <v/>
      </c>
      <c r="E434" s="166" t="str">
        <f>IF('Frais de personnel'!$E433="","",'Frais de personnel'!$E433)</f>
        <v/>
      </c>
      <c r="F434" s="185" t="str">
        <f>IF('Frais de personnel'!$F433="","",'Frais de personnel'!$F433)</f>
        <v/>
      </c>
      <c r="G434" s="274" t="str">
        <f>IF('Frais de personnel'!$G433="","",'Frais de personnel'!$G433)</f>
        <v/>
      </c>
      <c r="H434" s="274" t="str">
        <f>IF('Frais de personnel'!$H433="","",'Frais de personnel'!$H433)</f>
        <v/>
      </c>
      <c r="I434" s="305" t="str">
        <f>IF('Frais de personnel'!$I433=0,"",'Frais de personnel'!$I433)</f>
        <v/>
      </c>
      <c r="J434" s="273"/>
      <c r="K434" s="121"/>
      <c r="L434" s="121"/>
      <c r="M434" s="186" t="str">
        <f t="shared" si="37"/>
        <v/>
      </c>
      <c r="N434" s="277" t="str">
        <f t="shared" si="38"/>
        <v/>
      </c>
      <c r="O434" s="280" t="str">
        <f t="shared" si="39"/>
        <v/>
      </c>
      <c r="P434" s="187" t="str">
        <f t="shared" si="40"/>
        <v/>
      </c>
      <c r="Q434" s="281" t="str">
        <f t="shared" si="41"/>
        <v/>
      </c>
      <c r="R434" s="284" t="str">
        <f t="shared" si="42"/>
        <v/>
      </c>
      <c r="S434" s="285"/>
    </row>
    <row r="435" spans="1:19" ht="20.100000000000001" customHeight="1" x14ac:dyDescent="0.25">
      <c r="A435" s="170">
        <v>429</v>
      </c>
      <c r="B435" s="295" t="str">
        <f>IF('Frais de personnel'!$B434="","",'Frais de personnel'!$B434)</f>
        <v/>
      </c>
      <c r="C435" s="295" t="str">
        <f>IF('Frais de personnel'!$C434="","",'Frais de personnel'!$C434)</f>
        <v/>
      </c>
      <c r="D435" s="296" t="str">
        <f>IF('Frais de personnel'!$D434="","",'Frais de personnel'!$D434)</f>
        <v/>
      </c>
      <c r="E435" s="166" t="str">
        <f>IF('Frais de personnel'!$E434="","",'Frais de personnel'!$E434)</f>
        <v/>
      </c>
      <c r="F435" s="185" t="str">
        <f>IF('Frais de personnel'!$F434="","",'Frais de personnel'!$F434)</f>
        <v/>
      </c>
      <c r="G435" s="274" t="str">
        <f>IF('Frais de personnel'!$G434="","",'Frais de personnel'!$G434)</f>
        <v/>
      </c>
      <c r="H435" s="274" t="str">
        <f>IF('Frais de personnel'!$H434="","",'Frais de personnel'!$H434)</f>
        <v/>
      </c>
      <c r="I435" s="305" t="str">
        <f>IF('Frais de personnel'!$I434=0,"",'Frais de personnel'!$I434)</f>
        <v/>
      </c>
      <c r="J435" s="273"/>
      <c r="K435" s="121"/>
      <c r="L435" s="121"/>
      <c r="M435" s="186" t="str">
        <f t="shared" si="37"/>
        <v/>
      </c>
      <c r="N435" s="277" t="str">
        <f t="shared" si="38"/>
        <v/>
      </c>
      <c r="O435" s="280" t="str">
        <f t="shared" si="39"/>
        <v/>
      </c>
      <c r="P435" s="187" t="str">
        <f t="shared" si="40"/>
        <v/>
      </c>
      <c r="Q435" s="281" t="str">
        <f t="shared" si="41"/>
        <v/>
      </c>
      <c r="R435" s="284" t="str">
        <f t="shared" si="42"/>
        <v/>
      </c>
      <c r="S435" s="285"/>
    </row>
    <row r="436" spans="1:19" ht="20.100000000000001" customHeight="1" x14ac:dyDescent="0.25">
      <c r="A436" s="170">
        <v>430</v>
      </c>
      <c r="B436" s="295" t="str">
        <f>IF('Frais de personnel'!$B435="","",'Frais de personnel'!$B435)</f>
        <v/>
      </c>
      <c r="C436" s="295" t="str">
        <f>IF('Frais de personnel'!$C435="","",'Frais de personnel'!$C435)</f>
        <v/>
      </c>
      <c r="D436" s="296" t="str">
        <f>IF('Frais de personnel'!$D435="","",'Frais de personnel'!$D435)</f>
        <v/>
      </c>
      <c r="E436" s="166" t="str">
        <f>IF('Frais de personnel'!$E435="","",'Frais de personnel'!$E435)</f>
        <v/>
      </c>
      <c r="F436" s="185" t="str">
        <f>IF('Frais de personnel'!$F435="","",'Frais de personnel'!$F435)</f>
        <v/>
      </c>
      <c r="G436" s="274" t="str">
        <f>IF('Frais de personnel'!$G435="","",'Frais de personnel'!$G435)</f>
        <v/>
      </c>
      <c r="H436" s="274" t="str">
        <f>IF('Frais de personnel'!$H435="","",'Frais de personnel'!$H435)</f>
        <v/>
      </c>
      <c r="I436" s="305" t="str">
        <f>IF('Frais de personnel'!$I435=0,"",'Frais de personnel'!$I435)</f>
        <v/>
      </c>
      <c r="J436" s="273"/>
      <c r="K436" s="121"/>
      <c r="L436" s="121"/>
      <c r="M436" s="186" t="str">
        <f t="shared" si="37"/>
        <v/>
      </c>
      <c r="N436" s="277" t="str">
        <f t="shared" si="38"/>
        <v/>
      </c>
      <c r="O436" s="280" t="str">
        <f t="shared" si="39"/>
        <v/>
      </c>
      <c r="P436" s="187" t="str">
        <f t="shared" si="40"/>
        <v/>
      </c>
      <c r="Q436" s="281" t="str">
        <f t="shared" si="41"/>
        <v/>
      </c>
      <c r="R436" s="284" t="str">
        <f t="shared" si="42"/>
        <v/>
      </c>
      <c r="S436" s="285"/>
    </row>
    <row r="437" spans="1:19" ht="20.100000000000001" customHeight="1" x14ac:dyDescent="0.25">
      <c r="A437" s="170">
        <v>431</v>
      </c>
      <c r="B437" s="295" t="str">
        <f>IF('Frais de personnel'!$B436="","",'Frais de personnel'!$B436)</f>
        <v/>
      </c>
      <c r="C437" s="295" t="str">
        <f>IF('Frais de personnel'!$C436="","",'Frais de personnel'!$C436)</f>
        <v/>
      </c>
      <c r="D437" s="296" t="str">
        <f>IF('Frais de personnel'!$D436="","",'Frais de personnel'!$D436)</f>
        <v/>
      </c>
      <c r="E437" s="166" t="str">
        <f>IF('Frais de personnel'!$E436="","",'Frais de personnel'!$E436)</f>
        <v/>
      </c>
      <c r="F437" s="185" t="str">
        <f>IF('Frais de personnel'!$F436="","",'Frais de personnel'!$F436)</f>
        <v/>
      </c>
      <c r="G437" s="274" t="str">
        <f>IF('Frais de personnel'!$G436="","",'Frais de personnel'!$G436)</f>
        <v/>
      </c>
      <c r="H437" s="274" t="str">
        <f>IF('Frais de personnel'!$H436="","",'Frais de personnel'!$H436)</f>
        <v/>
      </c>
      <c r="I437" s="305" t="str">
        <f>IF('Frais de personnel'!$I436=0,"",'Frais de personnel'!$I436)</f>
        <v/>
      </c>
      <c r="J437" s="273"/>
      <c r="K437" s="121"/>
      <c r="L437" s="121"/>
      <c r="M437" s="186" t="str">
        <f t="shared" si="37"/>
        <v/>
      </c>
      <c r="N437" s="277" t="str">
        <f t="shared" si="38"/>
        <v/>
      </c>
      <c r="O437" s="280" t="str">
        <f t="shared" si="39"/>
        <v/>
      </c>
      <c r="P437" s="187" t="str">
        <f t="shared" si="40"/>
        <v/>
      </c>
      <c r="Q437" s="281" t="str">
        <f t="shared" si="41"/>
        <v/>
      </c>
      <c r="R437" s="284" t="str">
        <f t="shared" si="42"/>
        <v/>
      </c>
      <c r="S437" s="285"/>
    </row>
    <row r="438" spans="1:19" ht="20.100000000000001" customHeight="1" x14ac:dyDescent="0.25">
      <c r="A438" s="170">
        <v>432</v>
      </c>
      <c r="B438" s="295" t="str">
        <f>IF('Frais de personnel'!$B437="","",'Frais de personnel'!$B437)</f>
        <v/>
      </c>
      <c r="C438" s="295" t="str">
        <f>IF('Frais de personnel'!$C437="","",'Frais de personnel'!$C437)</f>
        <v/>
      </c>
      <c r="D438" s="296" t="str">
        <f>IF('Frais de personnel'!$D437="","",'Frais de personnel'!$D437)</f>
        <v/>
      </c>
      <c r="E438" s="166" t="str">
        <f>IF('Frais de personnel'!$E437="","",'Frais de personnel'!$E437)</f>
        <v/>
      </c>
      <c r="F438" s="185" t="str">
        <f>IF('Frais de personnel'!$F437="","",'Frais de personnel'!$F437)</f>
        <v/>
      </c>
      <c r="G438" s="274" t="str">
        <f>IF('Frais de personnel'!$G437="","",'Frais de personnel'!$G437)</f>
        <v/>
      </c>
      <c r="H438" s="274" t="str">
        <f>IF('Frais de personnel'!$H437="","",'Frais de personnel'!$H437)</f>
        <v/>
      </c>
      <c r="I438" s="305" t="str">
        <f>IF('Frais de personnel'!$I437=0,"",'Frais de personnel'!$I437)</f>
        <v/>
      </c>
      <c r="J438" s="273"/>
      <c r="K438" s="121"/>
      <c r="L438" s="121"/>
      <c r="M438" s="186" t="str">
        <f t="shared" si="37"/>
        <v/>
      </c>
      <c r="N438" s="277" t="str">
        <f t="shared" si="38"/>
        <v/>
      </c>
      <c r="O438" s="280" t="str">
        <f t="shared" si="39"/>
        <v/>
      </c>
      <c r="P438" s="187" t="str">
        <f t="shared" si="40"/>
        <v/>
      </c>
      <c r="Q438" s="281" t="str">
        <f t="shared" si="41"/>
        <v/>
      </c>
      <c r="R438" s="284" t="str">
        <f t="shared" si="42"/>
        <v/>
      </c>
      <c r="S438" s="285"/>
    </row>
    <row r="439" spans="1:19" ht="20.100000000000001" customHeight="1" x14ac:dyDescent="0.25">
      <c r="A439" s="170">
        <v>433</v>
      </c>
      <c r="B439" s="295" t="str">
        <f>IF('Frais de personnel'!$B438="","",'Frais de personnel'!$B438)</f>
        <v/>
      </c>
      <c r="C439" s="295" t="str">
        <f>IF('Frais de personnel'!$C438="","",'Frais de personnel'!$C438)</f>
        <v/>
      </c>
      <c r="D439" s="296" t="str">
        <f>IF('Frais de personnel'!$D438="","",'Frais de personnel'!$D438)</f>
        <v/>
      </c>
      <c r="E439" s="166" t="str">
        <f>IF('Frais de personnel'!$E438="","",'Frais de personnel'!$E438)</f>
        <v/>
      </c>
      <c r="F439" s="185" t="str">
        <f>IF('Frais de personnel'!$F438="","",'Frais de personnel'!$F438)</f>
        <v/>
      </c>
      <c r="G439" s="274" t="str">
        <f>IF('Frais de personnel'!$G438="","",'Frais de personnel'!$G438)</f>
        <v/>
      </c>
      <c r="H439" s="274" t="str">
        <f>IF('Frais de personnel'!$H438="","",'Frais de personnel'!$H438)</f>
        <v/>
      </c>
      <c r="I439" s="305" t="str">
        <f>IF('Frais de personnel'!$I438=0,"",'Frais de personnel'!$I438)</f>
        <v/>
      </c>
      <c r="J439" s="273"/>
      <c r="K439" s="121"/>
      <c r="L439" s="121"/>
      <c r="M439" s="186" t="str">
        <f t="shared" si="37"/>
        <v/>
      </c>
      <c r="N439" s="277" t="str">
        <f t="shared" si="38"/>
        <v/>
      </c>
      <c r="O439" s="280" t="str">
        <f t="shared" si="39"/>
        <v/>
      </c>
      <c r="P439" s="187" t="str">
        <f t="shared" si="40"/>
        <v/>
      </c>
      <c r="Q439" s="281" t="str">
        <f t="shared" si="41"/>
        <v/>
      </c>
      <c r="R439" s="284" t="str">
        <f t="shared" si="42"/>
        <v/>
      </c>
      <c r="S439" s="285"/>
    </row>
    <row r="440" spans="1:19" ht="20.100000000000001" customHeight="1" x14ac:dyDescent="0.25">
      <c r="A440" s="170">
        <v>434</v>
      </c>
      <c r="B440" s="295" t="str">
        <f>IF('Frais de personnel'!$B439="","",'Frais de personnel'!$B439)</f>
        <v/>
      </c>
      <c r="C440" s="295" t="str">
        <f>IF('Frais de personnel'!$C439="","",'Frais de personnel'!$C439)</f>
        <v/>
      </c>
      <c r="D440" s="296" t="str">
        <f>IF('Frais de personnel'!$D439="","",'Frais de personnel'!$D439)</f>
        <v/>
      </c>
      <c r="E440" s="166" t="str">
        <f>IF('Frais de personnel'!$E439="","",'Frais de personnel'!$E439)</f>
        <v/>
      </c>
      <c r="F440" s="185" t="str">
        <f>IF('Frais de personnel'!$F439="","",'Frais de personnel'!$F439)</f>
        <v/>
      </c>
      <c r="G440" s="274" t="str">
        <f>IF('Frais de personnel'!$G439="","",'Frais de personnel'!$G439)</f>
        <v/>
      </c>
      <c r="H440" s="274" t="str">
        <f>IF('Frais de personnel'!$H439="","",'Frais de personnel'!$H439)</f>
        <v/>
      </c>
      <c r="I440" s="305" t="str">
        <f>IF('Frais de personnel'!$I439=0,"",'Frais de personnel'!$I439)</f>
        <v/>
      </c>
      <c r="J440" s="273"/>
      <c r="K440" s="121"/>
      <c r="L440" s="121"/>
      <c r="M440" s="186" t="str">
        <f t="shared" si="37"/>
        <v/>
      </c>
      <c r="N440" s="277" t="str">
        <f t="shared" si="38"/>
        <v/>
      </c>
      <c r="O440" s="280" t="str">
        <f t="shared" si="39"/>
        <v/>
      </c>
      <c r="P440" s="187" t="str">
        <f t="shared" si="40"/>
        <v/>
      </c>
      <c r="Q440" s="281" t="str">
        <f t="shared" si="41"/>
        <v/>
      </c>
      <c r="R440" s="284" t="str">
        <f t="shared" si="42"/>
        <v/>
      </c>
      <c r="S440" s="285"/>
    </row>
    <row r="441" spans="1:19" ht="20.100000000000001" customHeight="1" x14ac:dyDescent="0.25">
      <c r="A441" s="170">
        <v>435</v>
      </c>
      <c r="B441" s="295" t="str">
        <f>IF('Frais de personnel'!$B440="","",'Frais de personnel'!$B440)</f>
        <v/>
      </c>
      <c r="C441" s="295" t="str">
        <f>IF('Frais de personnel'!$C440="","",'Frais de personnel'!$C440)</f>
        <v/>
      </c>
      <c r="D441" s="296" t="str">
        <f>IF('Frais de personnel'!$D440="","",'Frais de personnel'!$D440)</f>
        <v/>
      </c>
      <c r="E441" s="166" t="str">
        <f>IF('Frais de personnel'!$E440="","",'Frais de personnel'!$E440)</f>
        <v/>
      </c>
      <c r="F441" s="185" t="str">
        <f>IF('Frais de personnel'!$F440="","",'Frais de personnel'!$F440)</f>
        <v/>
      </c>
      <c r="G441" s="274" t="str">
        <f>IF('Frais de personnel'!$G440="","",'Frais de personnel'!$G440)</f>
        <v/>
      </c>
      <c r="H441" s="274" t="str">
        <f>IF('Frais de personnel'!$H440="","",'Frais de personnel'!$H440)</f>
        <v/>
      </c>
      <c r="I441" s="305" t="str">
        <f>IF('Frais de personnel'!$I440=0,"",'Frais de personnel'!$I440)</f>
        <v/>
      </c>
      <c r="J441" s="273"/>
      <c r="K441" s="121"/>
      <c r="L441" s="121"/>
      <c r="M441" s="186" t="str">
        <f t="shared" si="37"/>
        <v/>
      </c>
      <c r="N441" s="277" t="str">
        <f t="shared" si="38"/>
        <v/>
      </c>
      <c r="O441" s="280" t="str">
        <f t="shared" si="39"/>
        <v/>
      </c>
      <c r="P441" s="187" t="str">
        <f t="shared" si="40"/>
        <v/>
      </c>
      <c r="Q441" s="281" t="str">
        <f t="shared" si="41"/>
        <v/>
      </c>
      <c r="R441" s="284" t="str">
        <f t="shared" si="42"/>
        <v/>
      </c>
      <c r="S441" s="285"/>
    </row>
    <row r="442" spans="1:19" ht="20.100000000000001" customHeight="1" x14ac:dyDescent="0.25">
      <c r="A442" s="170">
        <v>436</v>
      </c>
      <c r="B442" s="295" t="str">
        <f>IF('Frais de personnel'!$B441="","",'Frais de personnel'!$B441)</f>
        <v/>
      </c>
      <c r="C442" s="295" t="str">
        <f>IF('Frais de personnel'!$C441="","",'Frais de personnel'!$C441)</f>
        <v/>
      </c>
      <c r="D442" s="296" t="str">
        <f>IF('Frais de personnel'!$D441="","",'Frais de personnel'!$D441)</f>
        <v/>
      </c>
      <c r="E442" s="166" t="str">
        <f>IF('Frais de personnel'!$E441="","",'Frais de personnel'!$E441)</f>
        <v/>
      </c>
      <c r="F442" s="185" t="str">
        <f>IF('Frais de personnel'!$F441="","",'Frais de personnel'!$F441)</f>
        <v/>
      </c>
      <c r="G442" s="274" t="str">
        <f>IF('Frais de personnel'!$G441="","",'Frais de personnel'!$G441)</f>
        <v/>
      </c>
      <c r="H442" s="274" t="str">
        <f>IF('Frais de personnel'!$H441="","",'Frais de personnel'!$H441)</f>
        <v/>
      </c>
      <c r="I442" s="305" t="str">
        <f>IF('Frais de personnel'!$I441=0,"",'Frais de personnel'!$I441)</f>
        <v/>
      </c>
      <c r="J442" s="273"/>
      <c r="K442" s="121"/>
      <c r="L442" s="121"/>
      <c r="M442" s="186" t="str">
        <f t="shared" si="37"/>
        <v/>
      </c>
      <c r="N442" s="277" t="str">
        <f t="shared" si="38"/>
        <v/>
      </c>
      <c r="O442" s="280" t="str">
        <f t="shared" si="39"/>
        <v/>
      </c>
      <c r="P442" s="187" t="str">
        <f t="shared" si="40"/>
        <v/>
      </c>
      <c r="Q442" s="281" t="str">
        <f t="shared" si="41"/>
        <v/>
      </c>
      <c r="R442" s="284" t="str">
        <f t="shared" si="42"/>
        <v/>
      </c>
      <c r="S442" s="285"/>
    </row>
    <row r="443" spans="1:19" ht="20.100000000000001" customHeight="1" x14ac:dyDescent="0.25">
      <c r="A443" s="170">
        <v>437</v>
      </c>
      <c r="B443" s="295" t="str">
        <f>IF('Frais de personnel'!$B442="","",'Frais de personnel'!$B442)</f>
        <v/>
      </c>
      <c r="C443" s="295" t="str">
        <f>IF('Frais de personnel'!$C442="","",'Frais de personnel'!$C442)</f>
        <v/>
      </c>
      <c r="D443" s="296" t="str">
        <f>IF('Frais de personnel'!$D442="","",'Frais de personnel'!$D442)</f>
        <v/>
      </c>
      <c r="E443" s="166" t="str">
        <f>IF('Frais de personnel'!$E442="","",'Frais de personnel'!$E442)</f>
        <v/>
      </c>
      <c r="F443" s="185" t="str">
        <f>IF('Frais de personnel'!$F442="","",'Frais de personnel'!$F442)</f>
        <v/>
      </c>
      <c r="G443" s="274" t="str">
        <f>IF('Frais de personnel'!$G442="","",'Frais de personnel'!$G442)</f>
        <v/>
      </c>
      <c r="H443" s="274" t="str">
        <f>IF('Frais de personnel'!$H442="","",'Frais de personnel'!$H442)</f>
        <v/>
      </c>
      <c r="I443" s="305" t="str">
        <f>IF('Frais de personnel'!$I442=0,"",'Frais de personnel'!$I442)</f>
        <v/>
      </c>
      <c r="J443" s="273"/>
      <c r="K443" s="121"/>
      <c r="L443" s="121"/>
      <c r="M443" s="186" t="str">
        <f t="shared" si="37"/>
        <v/>
      </c>
      <c r="N443" s="277" t="str">
        <f t="shared" si="38"/>
        <v/>
      </c>
      <c r="O443" s="280" t="str">
        <f t="shared" si="39"/>
        <v/>
      </c>
      <c r="P443" s="187" t="str">
        <f t="shared" si="40"/>
        <v/>
      </c>
      <c r="Q443" s="281" t="str">
        <f t="shared" si="41"/>
        <v/>
      </c>
      <c r="R443" s="284" t="str">
        <f t="shared" si="42"/>
        <v/>
      </c>
      <c r="S443" s="285"/>
    </row>
    <row r="444" spans="1:19" ht="20.100000000000001" customHeight="1" x14ac:dyDescent="0.25">
      <c r="A444" s="170">
        <v>438</v>
      </c>
      <c r="B444" s="295" t="str">
        <f>IF('Frais de personnel'!$B443="","",'Frais de personnel'!$B443)</f>
        <v/>
      </c>
      <c r="C444" s="295" t="str">
        <f>IF('Frais de personnel'!$C443="","",'Frais de personnel'!$C443)</f>
        <v/>
      </c>
      <c r="D444" s="296" t="str">
        <f>IF('Frais de personnel'!$D443="","",'Frais de personnel'!$D443)</f>
        <v/>
      </c>
      <c r="E444" s="166" t="str">
        <f>IF('Frais de personnel'!$E443="","",'Frais de personnel'!$E443)</f>
        <v/>
      </c>
      <c r="F444" s="185" t="str">
        <f>IF('Frais de personnel'!$F443="","",'Frais de personnel'!$F443)</f>
        <v/>
      </c>
      <c r="G444" s="274" t="str">
        <f>IF('Frais de personnel'!$G443="","",'Frais de personnel'!$G443)</f>
        <v/>
      </c>
      <c r="H444" s="274" t="str">
        <f>IF('Frais de personnel'!$H443="","",'Frais de personnel'!$H443)</f>
        <v/>
      </c>
      <c r="I444" s="305" t="str">
        <f>IF('Frais de personnel'!$I443=0,"",'Frais de personnel'!$I443)</f>
        <v/>
      </c>
      <c r="J444" s="273"/>
      <c r="K444" s="121"/>
      <c r="L444" s="121"/>
      <c r="M444" s="186" t="str">
        <f t="shared" si="37"/>
        <v/>
      </c>
      <c r="N444" s="277" t="str">
        <f t="shared" si="38"/>
        <v/>
      </c>
      <c r="O444" s="280" t="str">
        <f t="shared" si="39"/>
        <v/>
      </c>
      <c r="P444" s="187" t="str">
        <f t="shared" si="40"/>
        <v/>
      </c>
      <c r="Q444" s="281" t="str">
        <f t="shared" si="41"/>
        <v/>
      </c>
      <c r="R444" s="284" t="str">
        <f t="shared" si="42"/>
        <v/>
      </c>
      <c r="S444" s="285"/>
    </row>
    <row r="445" spans="1:19" ht="20.100000000000001" customHeight="1" x14ac:dyDescent="0.25">
      <c r="A445" s="170">
        <v>439</v>
      </c>
      <c r="B445" s="295" t="str">
        <f>IF('Frais de personnel'!$B444="","",'Frais de personnel'!$B444)</f>
        <v/>
      </c>
      <c r="C445" s="295" t="str">
        <f>IF('Frais de personnel'!$C444="","",'Frais de personnel'!$C444)</f>
        <v/>
      </c>
      <c r="D445" s="296" t="str">
        <f>IF('Frais de personnel'!$D444="","",'Frais de personnel'!$D444)</f>
        <v/>
      </c>
      <c r="E445" s="166" t="str">
        <f>IF('Frais de personnel'!$E444="","",'Frais de personnel'!$E444)</f>
        <v/>
      </c>
      <c r="F445" s="185" t="str">
        <f>IF('Frais de personnel'!$F444="","",'Frais de personnel'!$F444)</f>
        <v/>
      </c>
      <c r="G445" s="274" t="str">
        <f>IF('Frais de personnel'!$G444="","",'Frais de personnel'!$G444)</f>
        <v/>
      </c>
      <c r="H445" s="274" t="str">
        <f>IF('Frais de personnel'!$H444="","",'Frais de personnel'!$H444)</f>
        <v/>
      </c>
      <c r="I445" s="305" t="str">
        <f>IF('Frais de personnel'!$I444=0,"",'Frais de personnel'!$I444)</f>
        <v/>
      </c>
      <c r="J445" s="273"/>
      <c r="K445" s="121"/>
      <c r="L445" s="121"/>
      <c r="M445" s="186" t="str">
        <f t="shared" si="37"/>
        <v/>
      </c>
      <c r="N445" s="277" t="str">
        <f t="shared" si="38"/>
        <v/>
      </c>
      <c r="O445" s="280" t="str">
        <f t="shared" si="39"/>
        <v/>
      </c>
      <c r="P445" s="187" t="str">
        <f t="shared" si="40"/>
        <v/>
      </c>
      <c r="Q445" s="281" t="str">
        <f t="shared" si="41"/>
        <v/>
      </c>
      <c r="R445" s="284" t="str">
        <f t="shared" si="42"/>
        <v/>
      </c>
      <c r="S445" s="285"/>
    </row>
    <row r="446" spans="1:19" ht="20.100000000000001" customHeight="1" x14ac:dyDescent="0.25">
      <c r="A446" s="170">
        <v>440</v>
      </c>
      <c r="B446" s="295" t="str">
        <f>IF('Frais de personnel'!$B445="","",'Frais de personnel'!$B445)</f>
        <v/>
      </c>
      <c r="C446" s="295" t="str">
        <f>IF('Frais de personnel'!$C445="","",'Frais de personnel'!$C445)</f>
        <v/>
      </c>
      <c r="D446" s="296" t="str">
        <f>IF('Frais de personnel'!$D445="","",'Frais de personnel'!$D445)</f>
        <v/>
      </c>
      <c r="E446" s="166" t="str">
        <f>IF('Frais de personnel'!$E445="","",'Frais de personnel'!$E445)</f>
        <v/>
      </c>
      <c r="F446" s="185" t="str">
        <f>IF('Frais de personnel'!$F445="","",'Frais de personnel'!$F445)</f>
        <v/>
      </c>
      <c r="G446" s="274" t="str">
        <f>IF('Frais de personnel'!$G445="","",'Frais de personnel'!$G445)</f>
        <v/>
      </c>
      <c r="H446" s="274" t="str">
        <f>IF('Frais de personnel'!$H445="","",'Frais de personnel'!$H445)</f>
        <v/>
      </c>
      <c r="I446" s="305" t="str">
        <f>IF('Frais de personnel'!$I445=0,"",'Frais de personnel'!$I445)</f>
        <v/>
      </c>
      <c r="J446" s="273"/>
      <c r="K446" s="121"/>
      <c r="L446" s="121"/>
      <c r="M446" s="186" t="str">
        <f t="shared" si="37"/>
        <v/>
      </c>
      <c r="N446" s="277" t="str">
        <f t="shared" si="38"/>
        <v/>
      </c>
      <c r="O446" s="280" t="str">
        <f t="shared" si="39"/>
        <v/>
      </c>
      <c r="P446" s="187" t="str">
        <f t="shared" si="40"/>
        <v/>
      </c>
      <c r="Q446" s="281" t="str">
        <f t="shared" si="41"/>
        <v/>
      </c>
      <c r="R446" s="284" t="str">
        <f t="shared" si="42"/>
        <v/>
      </c>
      <c r="S446" s="285"/>
    </row>
    <row r="447" spans="1:19" ht="20.100000000000001" customHeight="1" x14ac:dyDescent="0.25">
      <c r="A447" s="170">
        <v>441</v>
      </c>
      <c r="B447" s="295" t="str">
        <f>IF('Frais de personnel'!$B446="","",'Frais de personnel'!$B446)</f>
        <v/>
      </c>
      <c r="C447" s="295" t="str">
        <f>IF('Frais de personnel'!$C446="","",'Frais de personnel'!$C446)</f>
        <v/>
      </c>
      <c r="D447" s="296" t="str">
        <f>IF('Frais de personnel'!$D446="","",'Frais de personnel'!$D446)</f>
        <v/>
      </c>
      <c r="E447" s="166" t="str">
        <f>IF('Frais de personnel'!$E446="","",'Frais de personnel'!$E446)</f>
        <v/>
      </c>
      <c r="F447" s="185" t="str">
        <f>IF('Frais de personnel'!$F446="","",'Frais de personnel'!$F446)</f>
        <v/>
      </c>
      <c r="G447" s="274" t="str">
        <f>IF('Frais de personnel'!$G446="","",'Frais de personnel'!$G446)</f>
        <v/>
      </c>
      <c r="H447" s="274" t="str">
        <f>IF('Frais de personnel'!$H446="","",'Frais de personnel'!$H446)</f>
        <v/>
      </c>
      <c r="I447" s="305" t="str">
        <f>IF('Frais de personnel'!$I446=0,"",'Frais de personnel'!$I446)</f>
        <v/>
      </c>
      <c r="J447" s="273"/>
      <c r="K447" s="121"/>
      <c r="L447" s="121"/>
      <c r="M447" s="186" t="str">
        <f t="shared" si="37"/>
        <v/>
      </c>
      <c r="N447" s="277" t="str">
        <f t="shared" si="38"/>
        <v/>
      </c>
      <c r="O447" s="280" t="str">
        <f t="shared" si="39"/>
        <v/>
      </c>
      <c r="P447" s="187" t="str">
        <f t="shared" si="40"/>
        <v/>
      </c>
      <c r="Q447" s="281" t="str">
        <f t="shared" si="41"/>
        <v/>
      </c>
      <c r="R447" s="284" t="str">
        <f t="shared" si="42"/>
        <v/>
      </c>
      <c r="S447" s="285"/>
    </row>
    <row r="448" spans="1:19" ht="20.100000000000001" customHeight="1" x14ac:dyDescent="0.25">
      <c r="A448" s="170">
        <v>442</v>
      </c>
      <c r="B448" s="295" t="str">
        <f>IF('Frais de personnel'!$B447="","",'Frais de personnel'!$B447)</f>
        <v/>
      </c>
      <c r="C448" s="295" t="str">
        <f>IF('Frais de personnel'!$C447="","",'Frais de personnel'!$C447)</f>
        <v/>
      </c>
      <c r="D448" s="296" t="str">
        <f>IF('Frais de personnel'!$D447="","",'Frais de personnel'!$D447)</f>
        <v/>
      </c>
      <c r="E448" s="166" t="str">
        <f>IF('Frais de personnel'!$E447="","",'Frais de personnel'!$E447)</f>
        <v/>
      </c>
      <c r="F448" s="185" t="str">
        <f>IF('Frais de personnel'!$F447="","",'Frais de personnel'!$F447)</f>
        <v/>
      </c>
      <c r="G448" s="274" t="str">
        <f>IF('Frais de personnel'!$G447="","",'Frais de personnel'!$G447)</f>
        <v/>
      </c>
      <c r="H448" s="274" t="str">
        <f>IF('Frais de personnel'!$H447="","",'Frais de personnel'!$H447)</f>
        <v/>
      </c>
      <c r="I448" s="305" t="str">
        <f>IF('Frais de personnel'!$I447=0,"",'Frais de personnel'!$I447)</f>
        <v/>
      </c>
      <c r="J448" s="273"/>
      <c r="K448" s="121"/>
      <c r="L448" s="121"/>
      <c r="M448" s="186" t="str">
        <f t="shared" si="37"/>
        <v/>
      </c>
      <c r="N448" s="277" t="str">
        <f t="shared" si="38"/>
        <v/>
      </c>
      <c r="O448" s="280" t="str">
        <f t="shared" si="39"/>
        <v/>
      </c>
      <c r="P448" s="187" t="str">
        <f t="shared" si="40"/>
        <v/>
      </c>
      <c r="Q448" s="281" t="str">
        <f t="shared" si="41"/>
        <v/>
      </c>
      <c r="R448" s="284" t="str">
        <f t="shared" si="42"/>
        <v/>
      </c>
      <c r="S448" s="285"/>
    </row>
    <row r="449" spans="1:27" ht="20.100000000000001" customHeight="1" x14ac:dyDescent="0.25">
      <c r="A449" s="170">
        <v>443</v>
      </c>
      <c r="B449" s="295" t="str">
        <f>IF('Frais de personnel'!$B448="","",'Frais de personnel'!$B448)</f>
        <v/>
      </c>
      <c r="C449" s="295" t="str">
        <f>IF('Frais de personnel'!$C448="","",'Frais de personnel'!$C448)</f>
        <v/>
      </c>
      <c r="D449" s="296" t="str">
        <f>IF('Frais de personnel'!$D448="","",'Frais de personnel'!$D448)</f>
        <v/>
      </c>
      <c r="E449" s="166" t="str">
        <f>IF('Frais de personnel'!$E448="","",'Frais de personnel'!$E448)</f>
        <v/>
      </c>
      <c r="F449" s="185" t="str">
        <f>IF('Frais de personnel'!$F448="","",'Frais de personnel'!$F448)</f>
        <v/>
      </c>
      <c r="G449" s="274" t="str">
        <f>IF('Frais de personnel'!$G448="","",'Frais de personnel'!$G448)</f>
        <v/>
      </c>
      <c r="H449" s="274" t="str">
        <f>IF('Frais de personnel'!$H448="","",'Frais de personnel'!$H448)</f>
        <v/>
      </c>
      <c r="I449" s="305" t="str">
        <f>IF('Frais de personnel'!$I448=0,"",'Frais de personnel'!$I448)</f>
        <v/>
      </c>
      <c r="J449" s="273"/>
      <c r="K449" s="121"/>
      <c r="L449" s="121"/>
      <c r="M449" s="186" t="str">
        <f t="shared" si="37"/>
        <v/>
      </c>
      <c r="N449" s="277" t="str">
        <f t="shared" si="38"/>
        <v/>
      </c>
      <c r="O449" s="280" t="str">
        <f t="shared" si="39"/>
        <v/>
      </c>
      <c r="P449" s="187" t="str">
        <f t="shared" si="40"/>
        <v/>
      </c>
      <c r="Q449" s="281" t="str">
        <f t="shared" si="41"/>
        <v/>
      </c>
      <c r="R449" s="284" t="str">
        <f t="shared" si="42"/>
        <v/>
      </c>
      <c r="S449" s="285"/>
    </row>
    <row r="450" spans="1:27" ht="20.100000000000001" customHeight="1" x14ac:dyDescent="0.25">
      <c r="A450" s="170">
        <v>444</v>
      </c>
      <c r="B450" s="295" t="str">
        <f>IF('Frais de personnel'!$B449="","",'Frais de personnel'!$B449)</f>
        <v/>
      </c>
      <c r="C450" s="295" t="str">
        <f>IF('Frais de personnel'!$C449="","",'Frais de personnel'!$C449)</f>
        <v/>
      </c>
      <c r="D450" s="296" t="str">
        <f>IF('Frais de personnel'!$D449="","",'Frais de personnel'!$D449)</f>
        <v/>
      </c>
      <c r="E450" s="166" t="str">
        <f>IF('Frais de personnel'!$E449="","",'Frais de personnel'!$E449)</f>
        <v/>
      </c>
      <c r="F450" s="185" t="str">
        <f>IF('Frais de personnel'!$F449="","",'Frais de personnel'!$F449)</f>
        <v/>
      </c>
      <c r="G450" s="274" t="str">
        <f>IF('Frais de personnel'!$G449="","",'Frais de personnel'!$G449)</f>
        <v/>
      </c>
      <c r="H450" s="274" t="str">
        <f>IF('Frais de personnel'!$H449="","",'Frais de personnel'!$H449)</f>
        <v/>
      </c>
      <c r="I450" s="305" t="str">
        <f>IF('Frais de personnel'!$I449=0,"",'Frais de personnel'!$I449)</f>
        <v/>
      </c>
      <c r="J450" s="273"/>
      <c r="K450" s="121"/>
      <c r="L450" s="121"/>
      <c r="M450" s="186" t="str">
        <f t="shared" si="37"/>
        <v/>
      </c>
      <c r="N450" s="277" t="str">
        <f t="shared" si="38"/>
        <v/>
      </c>
      <c r="O450" s="280" t="str">
        <f t="shared" si="39"/>
        <v/>
      </c>
      <c r="P450" s="187" t="str">
        <f t="shared" si="40"/>
        <v/>
      </c>
      <c r="Q450" s="281" t="str">
        <f t="shared" si="41"/>
        <v/>
      </c>
      <c r="R450" s="284" t="str">
        <f t="shared" si="42"/>
        <v/>
      </c>
      <c r="S450" s="285"/>
    </row>
    <row r="451" spans="1:27" ht="20.100000000000001" customHeight="1" x14ac:dyDescent="0.25">
      <c r="A451" s="170">
        <v>445</v>
      </c>
      <c r="B451" s="295" t="str">
        <f>IF('Frais de personnel'!$B450="","",'Frais de personnel'!$B450)</f>
        <v/>
      </c>
      <c r="C451" s="295" t="str">
        <f>IF('Frais de personnel'!$C450="","",'Frais de personnel'!$C450)</f>
        <v/>
      </c>
      <c r="D451" s="296" t="str">
        <f>IF('Frais de personnel'!$D450="","",'Frais de personnel'!$D450)</f>
        <v/>
      </c>
      <c r="E451" s="166" t="str">
        <f>IF('Frais de personnel'!$E450="","",'Frais de personnel'!$E450)</f>
        <v/>
      </c>
      <c r="F451" s="185" t="str">
        <f>IF('Frais de personnel'!$F450="","",'Frais de personnel'!$F450)</f>
        <v/>
      </c>
      <c r="G451" s="274" t="str">
        <f>IF('Frais de personnel'!$G450="","",'Frais de personnel'!$G450)</f>
        <v/>
      </c>
      <c r="H451" s="274" t="str">
        <f>IF('Frais de personnel'!$H450="","",'Frais de personnel'!$H450)</f>
        <v/>
      </c>
      <c r="I451" s="305" t="str">
        <f>IF('Frais de personnel'!$I450=0,"",'Frais de personnel'!$I450)</f>
        <v/>
      </c>
      <c r="J451" s="273"/>
      <c r="K451" s="121"/>
      <c r="L451" s="121"/>
      <c r="M451" s="186" t="str">
        <f t="shared" si="37"/>
        <v/>
      </c>
      <c r="N451" s="277" t="str">
        <f t="shared" si="38"/>
        <v/>
      </c>
      <c r="O451" s="280" t="str">
        <f t="shared" si="39"/>
        <v/>
      </c>
      <c r="P451" s="187" t="str">
        <f t="shared" si="40"/>
        <v/>
      </c>
      <c r="Q451" s="281" t="str">
        <f t="shared" si="41"/>
        <v/>
      </c>
      <c r="R451" s="284" t="str">
        <f t="shared" si="42"/>
        <v/>
      </c>
      <c r="S451" s="285"/>
    </row>
    <row r="452" spans="1:27" ht="20.100000000000001" customHeight="1" x14ac:dyDescent="0.25">
      <c r="A452" s="170">
        <v>446</v>
      </c>
      <c r="B452" s="295" t="str">
        <f>IF('Frais de personnel'!$B451="","",'Frais de personnel'!$B451)</f>
        <v/>
      </c>
      <c r="C452" s="295" t="str">
        <f>IF('Frais de personnel'!$C451="","",'Frais de personnel'!$C451)</f>
        <v/>
      </c>
      <c r="D452" s="296" t="str">
        <f>IF('Frais de personnel'!$D451="","",'Frais de personnel'!$D451)</f>
        <v/>
      </c>
      <c r="E452" s="166" t="str">
        <f>IF('Frais de personnel'!$E451="","",'Frais de personnel'!$E451)</f>
        <v/>
      </c>
      <c r="F452" s="185" t="str">
        <f>IF('Frais de personnel'!$F451="","",'Frais de personnel'!$F451)</f>
        <v/>
      </c>
      <c r="G452" s="274" t="str">
        <f>IF('Frais de personnel'!$G451="","",'Frais de personnel'!$G451)</f>
        <v/>
      </c>
      <c r="H452" s="274" t="str">
        <f>IF('Frais de personnel'!$H451="","",'Frais de personnel'!$H451)</f>
        <v/>
      </c>
      <c r="I452" s="305" t="str">
        <f>IF('Frais de personnel'!$I451=0,"",'Frais de personnel'!$I451)</f>
        <v/>
      </c>
      <c r="J452" s="273"/>
      <c r="K452" s="121"/>
      <c r="L452" s="121"/>
      <c r="M452" s="186" t="str">
        <f t="shared" si="37"/>
        <v/>
      </c>
      <c r="N452" s="277" t="str">
        <f t="shared" si="38"/>
        <v/>
      </c>
      <c r="O452" s="280" t="str">
        <f t="shared" si="39"/>
        <v/>
      </c>
      <c r="P452" s="187" t="str">
        <f t="shared" si="40"/>
        <v/>
      </c>
      <c r="Q452" s="281" t="str">
        <f t="shared" si="41"/>
        <v/>
      </c>
      <c r="R452" s="284" t="str">
        <f t="shared" si="42"/>
        <v/>
      </c>
      <c r="S452" s="285"/>
    </row>
    <row r="453" spans="1:27" ht="20.100000000000001" customHeight="1" x14ac:dyDescent="0.25">
      <c r="A453" s="170">
        <v>447</v>
      </c>
      <c r="B453" s="295" t="str">
        <f>IF('Frais de personnel'!$B452="","",'Frais de personnel'!$B452)</f>
        <v/>
      </c>
      <c r="C453" s="295" t="str">
        <f>IF('Frais de personnel'!$C452="","",'Frais de personnel'!$C452)</f>
        <v/>
      </c>
      <c r="D453" s="296" t="str">
        <f>IF('Frais de personnel'!$D452="","",'Frais de personnel'!$D452)</f>
        <v/>
      </c>
      <c r="E453" s="166" t="str">
        <f>IF('Frais de personnel'!$E452="","",'Frais de personnel'!$E452)</f>
        <v/>
      </c>
      <c r="F453" s="185" t="str">
        <f>IF('Frais de personnel'!$F452="","",'Frais de personnel'!$F452)</f>
        <v/>
      </c>
      <c r="G453" s="274" t="str">
        <f>IF('Frais de personnel'!$G452="","",'Frais de personnel'!$G452)</f>
        <v/>
      </c>
      <c r="H453" s="274" t="str">
        <f>IF('Frais de personnel'!$H452="","",'Frais de personnel'!$H452)</f>
        <v/>
      </c>
      <c r="I453" s="305" t="str">
        <f>IF('Frais de personnel'!$I452=0,"",'Frais de personnel'!$I452)</f>
        <v/>
      </c>
      <c r="J453" s="273"/>
      <c r="K453" s="121"/>
      <c r="L453" s="121"/>
      <c r="M453" s="186" t="str">
        <f t="shared" si="37"/>
        <v/>
      </c>
      <c r="N453" s="277" t="str">
        <f t="shared" si="38"/>
        <v/>
      </c>
      <c r="O453" s="280" t="str">
        <f t="shared" si="39"/>
        <v/>
      </c>
      <c r="P453" s="187" t="str">
        <f t="shared" si="40"/>
        <v/>
      </c>
      <c r="Q453" s="281" t="str">
        <f t="shared" si="41"/>
        <v/>
      </c>
      <c r="R453" s="284" t="str">
        <f t="shared" si="42"/>
        <v/>
      </c>
      <c r="S453" s="285"/>
    </row>
    <row r="454" spans="1:27" ht="20.100000000000001" customHeight="1" x14ac:dyDescent="0.25">
      <c r="A454" s="170">
        <v>448</v>
      </c>
      <c r="B454" s="295" t="str">
        <f>IF('Frais de personnel'!$B453="","",'Frais de personnel'!$B453)</f>
        <v/>
      </c>
      <c r="C454" s="295" t="str">
        <f>IF('Frais de personnel'!$C453="","",'Frais de personnel'!$C453)</f>
        <v/>
      </c>
      <c r="D454" s="296" t="str">
        <f>IF('Frais de personnel'!$D453="","",'Frais de personnel'!$D453)</f>
        <v/>
      </c>
      <c r="E454" s="166" t="str">
        <f>IF('Frais de personnel'!$E453="","",'Frais de personnel'!$E453)</f>
        <v/>
      </c>
      <c r="F454" s="185" t="str">
        <f>IF('Frais de personnel'!$F453="","",'Frais de personnel'!$F453)</f>
        <v/>
      </c>
      <c r="G454" s="274" t="str">
        <f>IF('Frais de personnel'!$G453="","",'Frais de personnel'!$G453)</f>
        <v/>
      </c>
      <c r="H454" s="274" t="str">
        <f>IF('Frais de personnel'!$H453="","",'Frais de personnel'!$H453)</f>
        <v/>
      </c>
      <c r="I454" s="305" t="str">
        <f>IF('Frais de personnel'!$I453=0,"",'Frais de personnel'!$I453)</f>
        <v/>
      </c>
      <c r="J454" s="273"/>
      <c r="K454" s="121"/>
      <c r="L454" s="121"/>
      <c r="M454" s="186" t="str">
        <f t="shared" si="37"/>
        <v/>
      </c>
      <c r="N454" s="277" t="str">
        <f t="shared" si="38"/>
        <v/>
      </c>
      <c r="O454" s="280" t="str">
        <f t="shared" si="39"/>
        <v/>
      </c>
      <c r="P454" s="187" t="str">
        <f t="shared" si="40"/>
        <v/>
      </c>
      <c r="Q454" s="281" t="str">
        <f t="shared" si="41"/>
        <v/>
      </c>
      <c r="R454" s="284" t="str">
        <f t="shared" si="42"/>
        <v/>
      </c>
      <c r="S454" s="285"/>
    </row>
    <row r="455" spans="1:27" ht="20.100000000000001" customHeight="1" x14ac:dyDescent="0.25">
      <c r="A455" s="170">
        <v>449</v>
      </c>
      <c r="B455" s="295" t="str">
        <f>IF('Frais de personnel'!$B454="","",'Frais de personnel'!$B454)</f>
        <v/>
      </c>
      <c r="C455" s="295" t="str">
        <f>IF('Frais de personnel'!$C454="","",'Frais de personnel'!$C454)</f>
        <v/>
      </c>
      <c r="D455" s="296" t="str">
        <f>IF('Frais de personnel'!$D454="","",'Frais de personnel'!$D454)</f>
        <v/>
      </c>
      <c r="E455" s="166" t="str">
        <f>IF('Frais de personnel'!$E454="","",'Frais de personnel'!$E454)</f>
        <v/>
      </c>
      <c r="F455" s="185" t="str">
        <f>IF('Frais de personnel'!$F454="","",'Frais de personnel'!$F454)</f>
        <v/>
      </c>
      <c r="G455" s="274" t="str">
        <f>IF('Frais de personnel'!$G454="","",'Frais de personnel'!$G454)</f>
        <v/>
      </c>
      <c r="H455" s="274" t="str">
        <f>IF('Frais de personnel'!$H454="","",'Frais de personnel'!$H454)</f>
        <v/>
      </c>
      <c r="I455" s="305" t="str">
        <f>IF('Frais de personnel'!$I454=0,"",'Frais de personnel'!$I454)</f>
        <v/>
      </c>
      <c r="J455" s="273"/>
      <c r="K455" s="121"/>
      <c r="L455" s="121"/>
      <c r="M455" s="186" t="str">
        <f t="shared" si="37"/>
        <v/>
      </c>
      <c r="N455" s="277" t="str">
        <f t="shared" si="38"/>
        <v/>
      </c>
      <c r="O455" s="280" t="str">
        <f t="shared" si="39"/>
        <v/>
      </c>
      <c r="P455" s="187" t="str">
        <f t="shared" si="40"/>
        <v/>
      </c>
      <c r="Q455" s="281" t="str">
        <f t="shared" si="41"/>
        <v/>
      </c>
      <c r="R455" s="284" t="str">
        <f t="shared" si="42"/>
        <v/>
      </c>
      <c r="S455" s="285"/>
    </row>
    <row r="456" spans="1:27" ht="20.100000000000001" customHeight="1" x14ac:dyDescent="0.25">
      <c r="A456" s="170">
        <v>450</v>
      </c>
      <c r="B456" s="295" t="str">
        <f>IF('Frais de personnel'!$B455="","",'Frais de personnel'!$B455)</f>
        <v/>
      </c>
      <c r="C456" s="295" t="str">
        <f>IF('Frais de personnel'!$C455="","",'Frais de personnel'!$C455)</f>
        <v/>
      </c>
      <c r="D456" s="296" t="str">
        <f>IF('Frais de personnel'!$D455="","",'Frais de personnel'!$D455)</f>
        <v/>
      </c>
      <c r="E456" s="166" t="str">
        <f>IF('Frais de personnel'!$E455="","",'Frais de personnel'!$E455)</f>
        <v/>
      </c>
      <c r="F456" s="185" t="str">
        <f>IF('Frais de personnel'!$F455="","",'Frais de personnel'!$F455)</f>
        <v/>
      </c>
      <c r="G456" s="274" t="str">
        <f>IF('Frais de personnel'!$G455="","",'Frais de personnel'!$G455)</f>
        <v/>
      </c>
      <c r="H456" s="274" t="str">
        <f>IF('Frais de personnel'!$H455="","",'Frais de personnel'!$H455)</f>
        <v/>
      </c>
      <c r="I456" s="305" t="str">
        <f>IF('Frais de personnel'!$I455=0,"",'Frais de personnel'!$I455)</f>
        <v/>
      </c>
      <c r="J456" s="273"/>
      <c r="K456" s="121"/>
      <c r="L456" s="121"/>
      <c r="M456" s="186" t="str">
        <f t="shared" ref="M456:M506" si="43">IF($E456="","",IF(OR(($J456=0),($K456=0)),0,$J456/$K456*$L456))</f>
        <v/>
      </c>
      <c r="N456" s="277" t="str">
        <f t="shared" ref="N456:N506" si="44">IF($I456="","",IF($M456&gt;$I456,"Le montant éligible ne peut etre supérieur au montant présenté",""))</f>
        <v/>
      </c>
      <c r="O456" s="280" t="str">
        <f t="shared" ref="O456:O506" si="45">IF(OR(M456=0, ISBLANK(M456)), "", M456)</f>
        <v/>
      </c>
      <c r="P456" s="187" t="str">
        <f t="shared" ref="P456:P506" si="46">IF(L456="","",IF(E456="Salaire_chercheur",MIN(140000/1607*L456,140000),IF(E456="Salaire_directeur",MIN(110000/1607*L456,110000),IF(E456="Salaire_ingénieur",MIN(80000/1607*L456,80000),IF(E456="Salaire_technicien",MIN(60000/1607*L456,60000),"")))))</f>
        <v/>
      </c>
      <c r="Q456" s="281" t="str">
        <f t="shared" ref="Q456:Q506" si="47">IF(MIN(O456,P456)=0,"",MIN(O456,P456))</f>
        <v/>
      </c>
      <c r="R456" s="284" t="str">
        <f t="shared" ref="R456:R506" si="48">IF($Q456 &gt; $O456, "Le montant éligible retenu ne peut pas être supérieur au montant raisonnable",IF($Q456 &gt; $P456, "Le montant éligible retenu ne peut pas être supérieur au montant du plafond", ""))</f>
        <v/>
      </c>
      <c r="S456" s="285"/>
    </row>
    <row r="457" spans="1:27" ht="20.100000000000001" customHeight="1" x14ac:dyDescent="0.25">
      <c r="A457" s="170">
        <v>451</v>
      </c>
      <c r="B457" s="295" t="str">
        <f>IF('Frais de personnel'!$B456="","",'Frais de personnel'!$B456)</f>
        <v/>
      </c>
      <c r="C457" s="295" t="str">
        <f>IF('Frais de personnel'!$C456="","",'Frais de personnel'!$C456)</f>
        <v/>
      </c>
      <c r="D457" s="296" t="str">
        <f>IF('Frais de personnel'!$D456="","",'Frais de personnel'!$D456)</f>
        <v/>
      </c>
      <c r="E457" s="166" t="str">
        <f>IF('Frais de personnel'!$E456="","",'Frais de personnel'!$E456)</f>
        <v/>
      </c>
      <c r="F457" s="185" t="str">
        <f>IF('Frais de personnel'!$F456="","",'Frais de personnel'!$F456)</f>
        <v/>
      </c>
      <c r="G457" s="274" t="str">
        <f>IF('Frais de personnel'!$G456="","",'Frais de personnel'!$G456)</f>
        <v/>
      </c>
      <c r="H457" s="274" t="str">
        <f>IF('Frais de personnel'!$H456="","",'Frais de personnel'!$H456)</f>
        <v/>
      </c>
      <c r="I457" s="305" t="str">
        <f>IF('Frais de personnel'!$I456=0,"",'Frais de personnel'!$I456)</f>
        <v/>
      </c>
      <c r="J457" s="273"/>
      <c r="K457" s="121"/>
      <c r="L457" s="121"/>
      <c r="M457" s="186" t="str">
        <f t="shared" si="43"/>
        <v/>
      </c>
      <c r="N457" s="277" t="str">
        <f t="shared" si="44"/>
        <v/>
      </c>
      <c r="O457" s="280" t="str">
        <f t="shared" si="45"/>
        <v/>
      </c>
      <c r="P457" s="187" t="str">
        <f t="shared" si="46"/>
        <v/>
      </c>
      <c r="Q457" s="281" t="str">
        <f t="shared" si="47"/>
        <v/>
      </c>
      <c r="R457" s="284" t="str">
        <f t="shared" si="48"/>
        <v/>
      </c>
      <c r="S457" s="285"/>
    </row>
    <row r="458" spans="1:27" ht="20.100000000000001" customHeight="1" x14ac:dyDescent="0.3">
      <c r="A458" s="170">
        <v>452</v>
      </c>
      <c r="B458" s="295" t="str">
        <f>IF('Frais de personnel'!$B457="","",'Frais de personnel'!$B457)</f>
        <v/>
      </c>
      <c r="C458" s="295" t="str">
        <f>IF('Frais de personnel'!$C457="","",'Frais de personnel'!$C457)</f>
        <v/>
      </c>
      <c r="D458" s="296" t="str">
        <f>IF('Frais de personnel'!$D457="","",'Frais de personnel'!$D457)</f>
        <v/>
      </c>
      <c r="E458" s="166" t="str">
        <f>IF('Frais de personnel'!$E457="","",'Frais de personnel'!$E457)</f>
        <v/>
      </c>
      <c r="F458" s="185" t="str">
        <f>IF('Frais de personnel'!$F457="","",'Frais de personnel'!$F457)</f>
        <v/>
      </c>
      <c r="G458" s="274" t="str">
        <f>IF('Frais de personnel'!$G457="","",'Frais de personnel'!$G457)</f>
        <v/>
      </c>
      <c r="H458" s="274" t="str">
        <f>IF('Frais de personnel'!$H457="","",'Frais de personnel'!$H457)</f>
        <v/>
      </c>
      <c r="I458" s="305" t="str">
        <f>IF('Frais de personnel'!$I457=0,"",'Frais de personnel'!$I457)</f>
        <v/>
      </c>
      <c r="J458" s="273"/>
      <c r="K458" s="121"/>
      <c r="L458" s="121"/>
      <c r="M458" s="186" t="str">
        <f t="shared" si="43"/>
        <v/>
      </c>
      <c r="N458" s="277" t="str">
        <f t="shared" si="44"/>
        <v/>
      </c>
      <c r="O458" s="280" t="str">
        <f t="shared" si="45"/>
        <v/>
      </c>
      <c r="P458" s="187" t="str">
        <f t="shared" si="46"/>
        <v/>
      </c>
      <c r="Q458" s="281" t="str">
        <f t="shared" si="47"/>
        <v/>
      </c>
      <c r="R458" s="284" t="str">
        <f t="shared" si="48"/>
        <v/>
      </c>
      <c r="S458" s="285"/>
      <c r="V458" s="173"/>
      <c r="W458" s="173"/>
      <c r="X458" s="173"/>
      <c r="Y458" s="173"/>
      <c r="Z458" s="173"/>
      <c r="AA458" s="173"/>
    </row>
    <row r="459" spans="1:27" ht="20.100000000000001" customHeight="1" x14ac:dyDescent="0.25">
      <c r="A459" s="170">
        <v>453</v>
      </c>
      <c r="B459" s="295" t="str">
        <f>IF('Frais de personnel'!$B458="","",'Frais de personnel'!$B458)</f>
        <v/>
      </c>
      <c r="C459" s="295" t="str">
        <f>IF('Frais de personnel'!$C458="","",'Frais de personnel'!$C458)</f>
        <v/>
      </c>
      <c r="D459" s="296" t="str">
        <f>IF('Frais de personnel'!$D458="","",'Frais de personnel'!$D458)</f>
        <v/>
      </c>
      <c r="E459" s="166" t="str">
        <f>IF('Frais de personnel'!$E458="","",'Frais de personnel'!$E458)</f>
        <v/>
      </c>
      <c r="F459" s="185" t="str">
        <f>IF('Frais de personnel'!$F458="","",'Frais de personnel'!$F458)</f>
        <v/>
      </c>
      <c r="G459" s="274" t="str">
        <f>IF('Frais de personnel'!$G458="","",'Frais de personnel'!$G458)</f>
        <v/>
      </c>
      <c r="H459" s="274" t="str">
        <f>IF('Frais de personnel'!$H458="","",'Frais de personnel'!$H458)</f>
        <v/>
      </c>
      <c r="I459" s="305" t="str">
        <f>IF('Frais de personnel'!$I458=0,"",'Frais de personnel'!$I458)</f>
        <v/>
      </c>
      <c r="J459" s="273"/>
      <c r="K459" s="121"/>
      <c r="L459" s="121"/>
      <c r="M459" s="186" t="str">
        <f t="shared" si="43"/>
        <v/>
      </c>
      <c r="N459" s="277" t="str">
        <f t="shared" si="44"/>
        <v/>
      </c>
      <c r="O459" s="280" t="str">
        <f t="shared" si="45"/>
        <v/>
      </c>
      <c r="P459" s="187" t="str">
        <f t="shared" si="46"/>
        <v/>
      </c>
      <c r="Q459" s="281" t="str">
        <f t="shared" si="47"/>
        <v/>
      </c>
      <c r="R459" s="284" t="str">
        <f t="shared" si="48"/>
        <v/>
      </c>
      <c r="S459" s="285"/>
    </row>
    <row r="460" spans="1:27" ht="20.100000000000001" customHeight="1" x14ac:dyDescent="0.25">
      <c r="A460" s="170">
        <v>454</v>
      </c>
      <c r="B460" s="295" t="str">
        <f>IF('Frais de personnel'!$B459="","",'Frais de personnel'!$B459)</f>
        <v/>
      </c>
      <c r="C460" s="295" t="str">
        <f>IF('Frais de personnel'!$C459="","",'Frais de personnel'!$C459)</f>
        <v/>
      </c>
      <c r="D460" s="296" t="str">
        <f>IF('Frais de personnel'!$D459="","",'Frais de personnel'!$D459)</f>
        <v/>
      </c>
      <c r="E460" s="166" t="str">
        <f>IF('Frais de personnel'!$E459="","",'Frais de personnel'!$E459)</f>
        <v/>
      </c>
      <c r="F460" s="185" t="str">
        <f>IF('Frais de personnel'!$F459="","",'Frais de personnel'!$F459)</f>
        <v/>
      </c>
      <c r="G460" s="274" t="str">
        <f>IF('Frais de personnel'!$G459="","",'Frais de personnel'!$G459)</f>
        <v/>
      </c>
      <c r="H460" s="274" t="str">
        <f>IF('Frais de personnel'!$H459="","",'Frais de personnel'!$H459)</f>
        <v/>
      </c>
      <c r="I460" s="305" t="str">
        <f>IF('Frais de personnel'!$I459=0,"",'Frais de personnel'!$I459)</f>
        <v/>
      </c>
      <c r="J460" s="273"/>
      <c r="K460" s="121"/>
      <c r="L460" s="121"/>
      <c r="M460" s="186" t="str">
        <f t="shared" si="43"/>
        <v/>
      </c>
      <c r="N460" s="277" t="str">
        <f t="shared" si="44"/>
        <v/>
      </c>
      <c r="O460" s="280" t="str">
        <f t="shared" si="45"/>
        <v/>
      </c>
      <c r="P460" s="187" t="str">
        <f t="shared" si="46"/>
        <v/>
      </c>
      <c r="Q460" s="281" t="str">
        <f t="shared" si="47"/>
        <v/>
      </c>
      <c r="R460" s="284" t="str">
        <f t="shared" si="48"/>
        <v/>
      </c>
      <c r="S460" s="285"/>
    </row>
    <row r="461" spans="1:27" ht="20.100000000000001" customHeight="1" x14ac:dyDescent="0.25">
      <c r="A461" s="170">
        <v>455</v>
      </c>
      <c r="B461" s="295" t="str">
        <f>IF('Frais de personnel'!$B460="","",'Frais de personnel'!$B460)</f>
        <v/>
      </c>
      <c r="C461" s="295" t="str">
        <f>IF('Frais de personnel'!$C460="","",'Frais de personnel'!$C460)</f>
        <v/>
      </c>
      <c r="D461" s="296" t="str">
        <f>IF('Frais de personnel'!$D460="","",'Frais de personnel'!$D460)</f>
        <v/>
      </c>
      <c r="E461" s="166" t="str">
        <f>IF('Frais de personnel'!$E460="","",'Frais de personnel'!$E460)</f>
        <v/>
      </c>
      <c r="F461" s="185" t="str">
        <f>IF('Frais de personnel'!$F460="","",'Frais de personnel'!$F460)</f>
        <v/>
      </c>
      <c r="G461" s="274" t="str">
        <f>IF('Frais de personnel'!$G460="","",'Frais de personnel'!$G460)</f>
        <v/>
      </c>
      <c r="H461" s="274" t="str">
        <f>IF('Frais de personnel'!$H460="","",'Frais de personnel'!$H460)</f>
        <v/>
      </c>
      <c r="I461" s="305" t="str">
        <f>IF('Frais de personnel'!$I460=0,"",'Frais de personnel'!$I460)</f>
        <v/>
      </c>
      <c r="J461" s="273"/>
      <c r="K461" s="121"/>
      <c r="L461" s="121"/>
      <c r="M461" s="186" t="str">
        <f t="shared" si="43"/>
        <v/>
      </c>
      <c r="N461" s="277" t="str">
        <f t="shared" si="44"/>
        <v/>
      </c>
      <c r="O461" s="280" t="str">
        <f t="shared" si="45"/>
        <v/>
      </c>
      <c r="P461" s="187" t="str">
        <f t="shared" si="46"/>
        <v/>
      </c>
      <c r="Q461" s="281" t="str">
        <f t="shared" si="47"/>
        <v/>
      </c>
      <c r="R461" s="284" t="str">
        <f t="shared" si="48"/>
        <v/>
      </c>
      <c r="S461" s="285"/>
    </row>
    <row r="462" spans="1:27" ht="20.100000000000001" customHeight="1" x14ac:dyDescent="0.25">
      <c r="A462" s="170">
        <v>456</v>
      </c>
      <c r="B462" s="295" t="str">
        <f>IF('Frais de personnel'!$B461="","",'Frais de personnel'!$B461)</f>
        <v/>
      </c>
      <c r="C462" s="295" t="str">
        <f>IF('Frais de personnel'!$C461="","",'Frais de personnel'!$C461)</f>
        <v/>
      </c>
      <c r="D462" s="296" t="str">
        <f>IF('Frais de personnel'!$D461="","",'Frais de personnel'!$D461)</f>
        <v/>
      </c>
      <c r="E462" s="166" t="str">
        <f>IF('Frais de personnel'!$E461="","",'Frais de personnel'!$E461)</f>
        <v/>
      </c>
      <c r="F462" s="185" t="str">
        <f>IF('Frais de personnel'!$F461="","",'Frais de personnel'!$F461)</f>
        <v/>
      </c>
      <c r="G462" s="274" t="str">
        <f>IF('Frais de personnel'!$G461="","",'Frais de personnel'!$G461)</f>
        <v/>
      </c>
      <c r="H462" s="274" t="str">
        <f>IF('Frais de personnel'!$H461="","",'Frais de personnel'!$H461)</f>
        <v/>
      </c>
      <c r="I462" s="305" t="str">
        <f>IF('Frais de personnel'!$I461=0,"",'Frais de personnel'!$I461)</f>
        <v/>
      </c>
      <c r="J462" s="273"/>
      <c r="K462" s="121"/>
      <c r="L462" s="121"/>
      <c r="M462" s="186" t="str">
        <f t="shared" si="43"/>
        <v/>
      </c>
      <c r="N462" s="277" t="str">
        <f t="shared" si="44"/>
        <v/>
      </c>
      <c r="O462" s="280" t="str">
        <f t="shared" si="45"/>
        <v/>
      </c>
      <c r="P462" s="187" t="str">
        <f t="shared" si="46"/>
        <v/>
      </c>
      <c r="Q462" s="281" t="str">
        <f t="shared" si="47"/>
        <v/>
      </c>
      <c r="R462" s="284" t="str">
        <f t="shared" si="48"/>
        <v/>
      </c>
      <c r="S462" s="285"/>
    </row>
    <row r="463" spans="1:27" ht="20.100000000000001" customHeight="1" x14ac:dyDescent="0.25">
      <c r="A463" s="170">
        <v>457</v>
      </c>
      <c r="B463" s="295" t="str">
        <f>IF('Frais de personnel'!$B462="","",'Frais de personnel'!$B462)</f>
        <v/>
      </c>
      <c r="C463" s="295" t="str">
        <f>IF('Frais de personnel'!$C462="","",'Frais de personnel'!$C462)</f>
        <v/>
      </c>
      <c r="D463" s="296" t="str">
        <f>IF('Frais de personnel'!$D462="","",'Frais de personnel'!$D462)</f>
        <v/>
      </c>
      <c r="E463" s="166" t="str">
        <f>IF('Frais de personnel'!$E462="","",'Frais de personnel'!$E462)</f>
        <v/>
      </c>
      <c r="F463" s="185" t="str">
        <f>IF('Frais de personnel'!$F462="","",'Frais de personnel'!$F462)</f>
        <v/>
      </c>
      <c r="G463" s="274" t="str">
        <f>IF('Frais de personnel'!$G462="","",'Frais de personnel'!$G462)</f>
        <v/>
      </c>
      <c r="H463" s="274" t="str">
        <f>IF('Frais de personnel'!$H462="","",'Frais de personnel'!$H462)</f>
        <v/>
      </c>
      <c r="I463" s="305" t="str">
        <f>IF('Frais de personnel'!$I462=0,"",'Frais de personnel'!$I462)</f>
        <v/>
      </c>
      <c r="J463" s="273"/>
      <c r="K463" s="121"/>
      <c r="L463" s="121"/>
      <c r="M463" s="186" t="str">
        <f t="shared" si="43"/>
        <v/>
      </c>
      <c r="N463" s="277" t="str">
        <f t="shared" si="44"/>
        <v/>
      </c>
      <c r="O463" s="280" t="str">
        <f t="shared" si="45"/>
        <v/>
      </c>
      <c r="P463" s="187" t="str">
        <f t="shared" si="46"/>
        <v/>
      </c>
      <c r="Q463" s="281" t="str">
        <f t="shared" si="47"/>
        <v/>
      </c>
      <c r="R463" s="284" t="str">
        <f t="shared" si="48"/>
        <v/>
      </c>
      <c r="S463" s="285"/>
    </row>
    <row r="464" spans="1:27" ht="20.100000000000001" customHeight="1" x14ac:dyDescent="0.25">
      <c r="A464" s="170">
        <v>458</v>
      </c>
      <c r="B464" s="295" t="str">
        <f>IF('Frais de personnel'!$B463="","",'Frais de personnel'!$B463)</f>
        <v/>
      </c>
      <c r="C464" s="295" t="str">
        <f>IF('Frais de personnel'!$C463="","",'Frais de personnel'!$C463)</f>
        <v/>
      </c>
      <c r="D464" s="296" t="str">
        <f>IF('Frais de personnel'!$D463="","",'Frais de personnel'!$D463)</f>
        <v/>
      </c>
      <c r="E464" s="166" t="str">
        <f>IF('Frais de personnel'!$E463="","",'Frais de personnel'!$E463)</f>
        <v/>
      </c>
      <c r="F464" s="185" t="str">
        <f>IF('Frais de personnel'!$F463="","",'Frais de personnel'!$F463)</f>
        <v/>
      </c>
      <c r="G464" s="274" t="str">
        <f>IF('Frais de personnel'!$G463="","",'Frais de personnel'!$G463)</f>
        <v/>
      </c>
      <c r="H464" s="274" t="str">
        <f>IF('Frais de personnel'!$H463="","",'Frais de personnel'!$H463)</f>
        <v/>
      </c>
      <c r="I464" s="305" t="str">
        <f>IF('Frais de personnel'!$I463=0,"",'Frais de personnel'!$I463)</f>
        <v/>
      </c>
      <c r="J464" s="273"/>
      <c r="K464" s="121"/>
      <c r="L464" s="121"/>
      <c r="M464" s="186" t="str">
        <f t="shared" si="43"/>
        <v/>
      </c>
      <c r="N464" s="277" t="str">
        <f t="shared" si="44"/>
        <v/>
      </c>
      <c r="O464" s="280" t="str">
        <f t="shared" si="45"/>
        <v/>
      </c>
      <c r="P464" s="187" t="str">
        <f t="shared" si="46"/>
        <v/>
      </c>
      <c r="Q464" s="281" t="str">
        <f t="shared" si="47"/>
        <v/>
      </c>
      <c r="R464" s="284" t="str">
        <f t="shared" si="48"/>
        <v/>
      </c>
      <c r="S464" s="285"/>
    </row>
    <row r="465" spans="1:19" ht="20.100000000000001" customHeight="1" x14ac:dyDescent="0.25">
      <c r="A465" s="170">
        <v>459</v>
      </c>
      <c r="B465" s="295" t="str">
        <f>IF('Frais de personnel'!$B464="","",'Frais de personnel'!$B464)</f>
        <v/>
      </c>
      <c r="C465" s="295" t="str">
        <f>IF('Frais de personnel'!$C464="","",'Frais de personnel'!$C464)</f>
        <v/>
      </c>
      <c r="D465" s="296" t="str">
        <f>IF('Frais de personnel'!$D464="","",'Frais de personnel'!$D464)</f>
        <v/>
      </c>
      <c r="E465" s="166" t="str">
        <f>IF('Frais de personnel'!$E464="","",'Frais de personnel'!$E464)</f>
        <v/>
      </c>
      <c r="F465" s="185" t="str">
        <f>IF('Frais de personnel'!$F464="","",'Frais de personnel'!$F464)</f>
        <v/>
      </c>
      <c r="G465" s="274" t="str">
        <f>IF('Frais de personnel'!$G464="","",'Frais de personnel'!$G464)</f>
        <v/>
      </c>
      <c r="H465" s="274" t="str">
        <f>IF('Frais de personnel'!$H464="","",'Frais de personnel'!$H464)</f>
        <v/>
      </c>
      <c r="I465" s="305" t="str">
        <f>IF('Frais de personnel'!$I464=0,"",'Frais de personnel'!$I464)</f>
        <v/>
      </c>
      <c r="J465" s="273"/>
      <c r="K465" s="121"/>
      <c r="L465" s="121"/>
      <c r="M465" s="186" t="str">
        <f t="shared" si="43"/>
        <v/>
      </c>
      <c r="N465" s="277" t="str">
        <f t="shared" si="44"/>
        <v/>
      </c>
      <c r="O465" s="280" t="str">
        <f t="shared" si="45"/>
        <v/>
      </c>
      <c r="P465" s="187" t="str">
        <f t="shared" si="46"/>
        <v/>
      </c>
      <c r="Q465" s="281" t="str">
        <f t="shared" si="47"/>
        <v/>
      </c>
      <c r="R465" s="284" t="str">
        <f t="shared" si="48"/>
        <v/>
      </c>
      <c r="S465" s="285"/>
    </row>
    <row r="466" spans="1:19" ht="20.100000000000001" customHeight="1" x14ac:dyDescent="0.25">
      <c r="A466" s="170">
        <v>460</v>
      </c>
      <c r="B466" s="295" t="str">
        <f>IF('Frais de personnel'!$B465="","",'Frais de personnel'!$B465)</f>
        <v/>
      </c>
      <c r="C466" s="295" t="str">
        <f>IF('Frais de personnel'!$C465="","",'Frais de personnel'!$C465)</f>
        <v/>
      </c>
      <c r="D466" s="296" t="str">
        <f>IF('Frais de personnel'!$D465="","",'Frais de personnel'!$D465)</f>
        <v/>
      </c>
      <c r="E466" s="166" t="str">
        <f>IF('Frais de personnel'!$E465="","",'Frais de personnel'!$E465)</f>
        <v/>
      </c>
      <c r="F466" s="185" t="str">
        <f>IF('Frais de personnel'!$F465="","",'Frais de personnel'!$F465)</f>
        <v/>
      </c>
      <c r="G466" s="274" t="str">
        <f>IF('Frais de personnel'!$G465="","",'Frais de personnel'!$G465)</f>
        <v/>
      </c>
      <c r="H466" s="274" t="str">
        <f>IF('Frais de personnel'!$H465="","",'Frais de personnel'!$H465)</f>
        <v/>
      </c>
      <c r="I466" s="305" t="str">
        <f>IF('Frais de personnel'!$I465=0,"",'Frais de personnel'!$I465)</f>
        <v/>
      </c>
      <c r="J466" s="273"/>
      <c r="K466" s="121"/>
      <c r="L466" s="121"/>
      <c r="M466" s="186" t="str">
        <f t="shared" si="43"/>
        <v/>
      </c>
      <c r="N466" s="277" t="str">
        <f t="shared" si="44"/>
        <v/>
      </c>
      <c r="O466" s="280" t="str">
        <f t="shared" si="45"/>
        <v/>
      </c>
      <c r="P466" s="187" t="str">
        <f t="shared" si="46"/>
        <v/>
      </c>
      <c r="Q466" s="281" t="str">
        <f t="shared" si="47"/>
        <v/>
      </c>
      <c r="R466" s="284" t="str">
        <f t="shared" si="48"/>
        <v/>
      </c>
      <c r="S466" s="285"/>
    </row>
    <row r="467" spans="1:19" ht="20.100000000000001" customHeight="1" x14ac:dyDescent="0.25">
      <c r="A467" s="170">
        <v>461</v>
      </c>
      <c r="B467" s="295" t="str">
        <f>IF('Frais de personnel'!$B466="","",'Frais de personnel'!$B466)</f>
        <v/>
      </c>
      <c r="C467" s="295" t="str">
        <f>IF('Frais de personnel'!$C466="","",'Frais de personnel'!$C466)</f>
        <v/>
      </c>
      <c r="D467" s="296" t="str">
        <f>IF('Frais de personnel'!$D466="","",'Frais de personnel'!$D466)</f>
        <v/>
      </c>
      <c r="E467" s="166" t="str">
        <f>IF('Frais de personnel'!$E466="","",'Frais de personnel'!$E466)</f>
        <v/>
      </c>
      <c r="F467" s="185" t="str">
        <f>IF('Frais de personnel'!$F466="","",'Frais de personnel'!$F466)</f>
        <v/>
      </c>
      <c r="G467" s="274" t="str">
        <f>IF('Frais de personnel'!$G466="","",'Frais de personnel'!$G466)</f>
        <v/>
      </c>
      <c r="H467" s="274" t="str">
        <f>IF('Frais de personnel'!$H466="","",'Frais de personnel'!$H466)</f>
        <v/>
      </c>
      <c r="I467" s="305" t="str">
        <f>IF('Frais de personnel'!$I466=0,"",'Frais de personnel'!$I466)</f>
        <v/>
      </c>
      <c r="J467" s="273"/>
      <c r="K467" s="121"/>
      <c r="L467" s="121"/>
      <c r="M467" s="186" t="str">
        <f t="shared" si="43"/>
        <v/>
      </c>
      <c r="N467" s="277" t="str">
        <f t="shared" si="44"/>
        <v/>
      </c>
      <c r="O467" s="280" t="str">
        <f t="shared" si="45"/>
        <v/>
      </c>
      <c r="P467" s="187" t="str">
        <f t="shared" si="46"/>
        <v/>
      </c>
      <c r="Q467" s="281" t="str">
        <f t="shared" si="47"/>
        <v/>
      </c>
      <c r="R467" s="284" t="str">
        <f t="shared" si="48"/>
        <v/>
      </c>
      <c r="S467" s="285"/>
    </row>
    <row r="468" spans="1:19" ht="20.100000000000001" customHeight="1" x14ac:dyDescent="0.25">
      <c r="A468" s="170">
        <v>462</v>
      </c>
      <c r="B468" s="295" t="str">
        <f>IF('Frais de personnel'!$B467="","",'Frais de personnel'!$B467)</f>
        <v/>
      </c>
      <c r="C468" s="295" t="str">
        <f>IF('Frais de personnel'!$C467="","",'Frais de personnel'!$C467)</f>
        <v/>
      </c>
      <c r="D468" s="296" t="str">
        <f>IF('Frais de personnel'!$D467="","",'Frais de personnel'!$D467)</f>
        <v/>
      </c>
      <c r="E468" s="166" t="str">
        <f>IF('Frais de personnel'!$E467="","",'Frais de personnel'!$E467)</f>
        <v/>
      </c>
      <c r="F468" s="185" t="str">
        <f>IF('Frais de personnel'!$F467="","",'Frais de personnel'!$F467)</f>
        <v/>
      </c>
      <c r="G468" s="274" t="str">
        <f>IF('Frais de personnel'!$G467="","",'Frais de personnel'!$G467)</f>
        <v/>
      </c>
      <c r="H468" s="274" t="str">
        <f>IF('Frais de personnel'!$H467="","",'Frais de personnel'!$H467)</f>
        <v/>
      </c>
      <c r="I468" s="305" t="str">
        <f>IF('Frais de personnel'!$I467=0,"",'Frais de personnel'!$I467)</f>
        <v/>
      </c>
      <c r="J468" s="273"/>
      <c r="K468" s="121"/>
      <c r="L468" s="121"/>
      <c r="M468" s="186" t="str">
        <f t="shared" si="43"/>
        <v/>
      </c>
      <c r="N468" s="277" t="str">
        <f t="shared" si="44"/>
        <v/>
      </c>
      <c r="O468" s="280" t="str">
        <f t="shared" si="45"/>
        <v/>
      </c>
      <c r="P468" s="187" t="str">
        <f t="shared" si="46"/>
        <v/>
      </c>
      <c r="Q468" s="281" t="str">
        <f t="shared" si="47"/>
        <v/>
      </c>
      <c r="R468" s="284" t="str">
        <f t="shared" si="48"/>
        <v/>
      </c>
      <c r="S468" s="285"/>
    </row>
    <row r="469" spans="1:19" ht="20.100000000000001" customHeight="1" x14ac:dyDescent="0.25">
      <c r="A469" s="170">
        <v>463</v>
      </c>
      <c r="B469" s="295" t="str">
        <f>IF('Frais de personnel'!$B468="","",'Frais de personnel'!$B468)</f>
        <v/>
      </c>
      <c r="C469" s="295" t="str">
        <f>IF('Frais de personnel'!$C468="","",'Frais de personnel'!$C468)</f>
        <v/>
      </c>
      <c r="D469" s="296" t="str">
        <f>IF('Frais de personnel'!$D468="","",'Frais de personnel'!$D468)</f>
        <v/>
      </c>
      <c r="E469" s="166" t="str">
        <f>IF('Frais de personnel'!$E468="","",'Frais de personnel'!$E468)</f>
        <v/>
      </c>
      <c r="F469" s="185" t="str">
        <f>IF('Frais de personnel'!$F468="","",'Frais de personnel'!$F468)</f>
        <v/>
      </c>
      <c r="G469" s="274" t="str">
        <f>IF('Frais de personnel'!$G468="","",'Frais de personnel'!$G468)</f>
        <v/>
      </c>
      <c r="H469" s="274" t="str">
        <f>IF('Frais de personnel'!$H468="","",'Frais de personnel'!$H468)</f>
        <v/>
      </c>
      <c r="I469" s="305" t="str">
        <f>IF('Frais de personnel'!$I468=0,"",'Frais de personnel'!$I468)</f>
        <v/>
      </c>
      <c r="J469" s="273"/>
      <c r="K469" s="121"/>
      <c r="L469" s="121"/>
      <c r="M469" s="186" t="str">
        <f t="shared" si="43"/>
        <v/>
      </c>
      <c r="N469" s="277" t="str">
        <f t="shared" si="44"/>
        <v/>
      </c>
      <c r="O469" s="280" t="str">
        <f t="shared" si="45"/>
        <v/>
      </c>
      <c r="P469" s="187" t="str">
        <f t="shared" si="46"/>
        <v/>
      </c>
      <c r="Q469" s="281" t="str">
        <f t="shared" si="47"/>
        <v/>
      </c>
      <c r="R469" s="284" t="str">
        <f t="shared" si="48"/>
        <v/>
      </c>
      <c r="S469" s="285"/>
    </row>
    <row r="470" spans="1:19" ht="20.100000000000001" customHeight="1" x14ac:dyDescent="0.25">
      <c r="A470" s="170">
        <v>464</v>
      </c>
      <c r="B470" s="295" t="str">
        <f>IF('Frais de personnel'!$B469="","",'Frais de personnel'!$B469)</f>
        <v/>
      </c>
      <c r="C470" s="295" t="str">
        <f>IF('Frais de personnel'!$C469="","",'Frais de personnel'!$C469)</f>
        <v/>
      </c>
      <c r="D470" s="296" t="str">
        <f>IF('Frais de personnel'!$D469="","",'Frais de personnel'!$D469)</f>
        <v/>
      </c>
      <c r="E470" s="166" t="str">
        <f>IF('Frais de personnel'!$E469="","",'Frais de personnel'!$E469)</f>
        <v/>
      </c>
      <c r="F470" s="185" t="str">
        <f>IF('Frais de personnel'!$F469="","",'Frais de personnel'!$F469)</f>
        <v/>
      </c>
      <c r="G470" s="274" t="str">
        <f>IF('Frais de personnel'!$G469="","",'Frais de personnel'!$G469)</f>
        <v/>
      </c>
      <c r="H470" s="274" t="str">
        <f>IF('Frais de personnel'!$H469="","",'Frais de personnel'!$H469)</f>
        <v/>
      </c>
      <c r="I470" s="305" t="str">
        <f>IF('Frais de personnel'!$I469=0,"",'Frais de personnel'!$I469)</f>
        <v/>
      </c>
      <c r="J470" s="273"/>
      <c r="K470" s="121"/>
      <c r="L470" s="121"/>
      <c r="M470" s="186" t="str">
        <f t="shared" si="43"/>
        <v/>
      </c>
      <c r="N470" s="277" t="str">
        <f t="shared" si="44"/>
        <v/>
      </c>
      <c r="O470" s="280" t="str">
        <f t="shared" si="45"/>
        <v/>
      </c>
      <c r="P470" s="187" t="str">
        <f t="shared" si="46"/>
        <v/>
      </c>
      <c r="Q470" s="281" t="str">
        <f t="shared" si="47"/>
        <v/>
      </c>
      <c r="R470" s="284" t="str">
        <f t="shared" si="48"/>
        <v/>
      </c>
      <c r="S470" s="285"/>
    </row>
    <row r="471" spans="1:19" ht="20.100000000000001" customHeight="1" x14ac:dyDescent="0.25">
      <c r="A471" s="170">
        <v>465</v>
      </c>
      <c r="B471" s="295" t="str">
        <f>IF('Frais de personnel'!$B470="","",'Frais de personnel'!$B470)</f>
        <v/>
      </c>
      <c r="C471" s="295" t="str">
        <f>IF('Frais de personnel'!$C470="","",'Frais de personnel'!$C470)</f>
        <v/>
      </c>
      <c r="D471" s="296" t="str">
        <f>IF('Frais de personnel'!$D470="","",'Frais de personnel'!$D470)</f>
        <v/>
      </c>
      <c r="E471" s="166" t="str">
        <f>IF('Frais de personnel'!$E470="","",'Frais de personnel'!$E470)</f>
        <v/>
      </c>
      <c r="F471" s="185" t="str">
        <f>IF('Frais de personnel'!$F470="","",'Frais de personnel'!$F470)</f>
        <v/>
      </c>
      <c r="G471" s="274" t="str">
        <f>IF('Frais de personnel'!$G470="","",'Frais de personnel'!$G470)</f>
        <v/>
      </c>
      <c r="H471" s="274" t="str">
        <f>IF('Frais de personnel'!$H470="","",'Frais de personnel'!$H470)</f>
        <v/>
      </c>
      <c r="I471" s="305" t="str">
        <f>IF('Frais de personnel'!$I470=0,"",'Frais de personnel'!$I470)</f>
        <v/>
      </c>
      <c r="J471" s="273"/>
      <c r="K471" s="121"/>
      <c r="L471" s="121"/>
      <c r="M471" s="186" t="str">
        <f t="shared" si="43"/>
        <v/>
      </c>
      <c r="N471" s="277" t="str">
        <f t="shared" si="44"/>
        <v/>
      </c>
      <c r="O471" s="280" t="str">
        <f t="shared" si="45"/>
        <v/>
      </c>
      <c r="P471" s="187" t="str">
        <f t="shared" si="46"/>
        <v/>
      </c>
      <c r="Q471" s="281" t="str">
        <f t="shared" si="47"/>
        <v/>
      </c>
      <c r="R471" s="284" t="str">
        <f t="shared" si="48"/>
        <v/>
      </c>
      <c r="S471" s="285"/>
    </row>
    <row r="472" spans="1:19" ht="20.100000000000001" customHeight="1" x14ac:dyDescent="0.25">
      <c r="A472" s="170">
        <v>466</v>
      </c>
      <c r="B472" s="295" t="str">
        <f>IF('Frais de personnel'!$B471="","",'Frais de personnel'!$B471)</f>
        <v/>
      </c>
      <c r="C472" s="295" t="str">
        <f>IF('Frais de personnel'!$C471="","",'Frais de personnel'!$C471)</f>
        <v/>
      </c>
      <c r="D472" s="296" t="str">
        <f>IF('Frais de personnel'!$D471="","",'Frais de personnel'!$D471)</f>
        <v/>
      </c>
      <c r="E472" s="166" t="str">
        <f>IF('Frais de personnel'!$E471="","",'Frais de personnel'!$E471)</f>
        <v/>
      </c>
      <c r="F472" s="185" t="str">
        <f>IF('Frais de personnel'!$F471="","",'Frais de personnel'!$F471)</f>
        <v/>
      </c>
      <c r="G472" s="274" t="str">
        <f>IF('Frais de personnel'!$G471="","",'Frais de personnel'!$G471)</f>
        <v/>
      </c>
      <c r="H472" s="274" t="str">
        <f>IF('Frais de personnel'!$H471="","",'Frais de personnel'!$H471)</f>
        <v/>
      </c>
      <c r="I472" s="305" t="str">
        <f>IF('Frais de personnel'!$I471=0,"",'Frais de personnel'!$I471)</f>
        <v/>
      </c>
      <c r="J472" s="273"/>
      <c r="K472" s="121"/>
      <c r="L472" s="121"/>
      <c r="M472" s="186" t="str">
        <f t="shared" si="43"/>
        <v/>
      </c>
      <c r="N472" s="277" t="str">
        <f t="shared" si="44"/>
        <v/>
      </c>
      <c r="O472" s="280" t="str">
        <f t="shared" si="45"/>
        <v/>
      </c>
      <c r="P472" s="187" t="str">
        <f t="shared" si="46"/>
        <v/>
      </c>
      <c r="Q472" s="281" t="str">
        <f t="shared" si="47"/>
        <v/>
      </c>
      <c r="R472" s="284" t="str">
        <f t="shared" si="48"/>
        <v/>
      </c>
      <c r="S472" s="285"/>
    </row>
    <row r="473" spans="1:19" ht="20.100000000000001" customHeight="1" x14ac:dyDescent="0.25">
      <c r="A473" s="170">
        <v>467</v>
      </c>
      <c r="B473" s="295" t="str">
        <f>IF('Frais de personnel'!$B472="","",'Frais de personnel'!$B472)</f>
        <v/>
      </c>
      <c r="C473" s="295" t="str">
        <f>IF('Frais de personnel'!$C472="","",'Frais de personnel'!$C472)</f>
        <v/>
      </c>
      <c r="D473" s="296" t="str">
        <f>IF('Frais de personnel'!$D472="","",'Frais de personnel'!$D472)</f>
        <v/>
      </c>
      <c r="E473" s="166" t="str">
        <f>IF('Frais de personnel'!$E472="","",'Frais de personnel'!$E472)</f>
        <v/>
      </c>
      <c r="F473" s="185" t="str">
        <f>IF('Frais de personnel'!$F472="","",'Frais de personnel'!$F472)</f>
        <v/>
      </c>
      <c r="G473" s="274" t="str">
        <f>IF('Frais de personnel'!$G472="","",'Frais de personnel'!$G472)</f>
        <v/>
      </c>
      <c r="H473" s="274" t="str">
        <f>IF('Frais de personnel'!$H472="","",'Frais de personnel'!$H472)</f>
        <v/>
      </c>
      <c r="I473" s="305" t="str">
        <f>IF('Frais de personnel'!$I472=0,"",'Frais de personnel'!$I472)</f>
        <v/>
      </c>
      <c r="J473" s="273"/>
      <c r="K473" s="121"/>
      <c r="L473" s="121"/>
      <c r="M473" s="186" t="str">
        <f t="shared" si="43"/>
        <v/>
      </c>
      <c r="N473" s="277" t="str">
        <f t="shared" si="44"/>
        <v/>
      </c>
      <c r="O473" s="280" t="str">
        <f t="shared" si="45"/>
        <v/>
      </c>
      <c r="P473" s="187" t="str">
        <f t="shared" si="46"/>
        <v/>
      </c>
      <c r="Q473" s="281" t="str">
        <f t="shared" si="47"/>
        <v/>
      </c>
      <c r="R473" s="284" t="str">
        <f t="shared" si="48"/>
        <v/>
      </c>
      <c r="S473" s="285"/>
    </row>
    <row r="474" spans="1:19" ht="20.100000000000001" customHeight="1" x14ac:dyDescent="0.25">
      <c r="A474" s="170">
        <v>468</v>
      </c>
      <c r="B474" s="295" t="str">
        <f>IF('Frais de personnel'!$B473="","",'Frais de personnel'!$B473)</f>
        <v/>
      </c>
      <c r="C474" s="295" t="str">
        <f>IF('Frais de personnel'!$C473="","",'Frais de personnel'!$C473)</f>
        <v/>
      </c>
      <c r="D474" s="296" t="str">
        <f>IF('Frais de personnel'!$D473="","",'Frais de personnel'!$D473)</f>
        <v/>
      </c>
      <c r="E474" s="166" t="str">
        <f>IF('Frais de personnel'!$E473="","",'Frais de personnel'!$E473)</f>
        <v/>
      </c>
      <c r="F474" s="185" t="str">
        <f>IF('Frais de personnel'!$F473="","",'Frais de personnel'!$F473)</f>
        <v/>
      </c>
      <c r="G474" s="274" t="str">
        <f>IF('Frais de personnel'!$G473="","",'Frais de personnel'!$G473)</f>
        <v/>
      </c>
      <c r="H474" s="274" t="str">
        <f>IF('Frais de personnel'!$H473="","",'Frais de personnel'!$H473)</f>
        <v/>
      </c>
      <c r="I474" s="305" t="str">
        <f>IF('Frais de personnel'!$I473=0,"",'Frais de personnel'!$I473)</f>
        <v/>
      </c>
      <c r="J474" s="273"/>
      <c r="K474" s="121"/>
      <c r="L474" s="121"/>
      <c r="M474" s="186" t="str">
        <f t="shared" si="43"/>
        <v/>
      </c>
      <c r="N474" s="277" t="str">
        <f t="shared" si="44"/>
        <v/>
      </c>
      <c r="O474" s="280" t="str">
        <f t="shared" si="45"/>
        <v/>
      </c>
      <c r="P474" s="187" t="str">
        <f t="shared" si="46"/>
        <v/>
      </c>
      <c r="Q474" s="281" t="str">
        <f t="shared" si="47"/>
        <v/>
      </c>
      <c r="R474" s="284" t="str">
        <f t="shared" si="48"/>
        <v/>
      </c>
      <c r="S474" s="285"/>
    </row>
    <row r="475" spans="1:19" ht="20.100000000000001" customHeight="1" x14ac:dyDescent="0.25">
      <c r="A475" s="170">
        <v>469</v>
      </c>
      <c r="B475" s="295" t="str">
        <f>IF('Frais de personnel'!$B474="","",'Frais de personnel'!$B474)</f>
        <v/>
      </c>
      <c r="C475" s="295" t="str">
        <f>IF('Frais de personnel'!$C474="","",'Frais de personnel'!$C474)</f>
        <v/>
      </c>
      <c r="D475" s="296" t="str">
        <f>IF('Frais de personnel'!$D474="","",'Frais de personnel'!$D474)</f>
        <v/>
      </c>
      <c r="E475" s="166" t="str">
        <f>IF('Frais de personnel'!$E474="","",'Frais de personnel'!$E474)</f>
        <v/>
      </c>
      <c r="F475" s="185" t="str">
        <f>IF('Frais de personnel'!$F474="","",'Frais de personnel'!$F474)</f>
        <v/>
      </c>
      <c r="G475" s="274" t="str">
        <f>IF('Frais de personnel'!$G474="","",'Frais de personnel'!$G474)</f>
        <v/>
      </c>
      <c r="H475" s="274" t="str">
        <f>IF('Frais de personnel'!$H474="","",'Frais de personnel'!$H474)</f>
        <v/>
      </c>
      <c r="I475" s="305" t="str">
        <f>IF('Frais de personnel'!$I474=0,"",'Frais de personnel'!$I474)</f>
        <v/>
      </c>
      <c r="J475" s="273"/>
      <c r="K475" s="121"/>
      <c r="L475" s="121"/>
      <c r="M475" s="186" t="str">
        <f t="shared" si="43"/>
        <v/>
      </c>
      <c r="N475" s="277" t="str">
        <f t="shared" si="44"/>
        <v/>
      </c>
      <c r="O475" s="280" t="str">
        <f t="shared" si="45"/>
        <v/>
      </c>
      <c r="P475" s="187" t="str">
        <f t="shared" si="46"/>
        <v/>
      </c>
      <c r="Q475" s="281" t="str">
        <f t="shared" si="47"/>
        <v/>
      </c>
      <c r="R475" s="284" t="str">
        <f t="shared" si="48"/>
        <v/>
      </c>
      <c r="S475" s="285"/>
    </row>
    <row r="476" spans="1:19" ht="20.100000000000001" customHeight="1" x14ac:dyDescent="0.25">
      <c r="A476" s="170">
        <v>470</v>
      </c>
      <c r="B476" s="295" t="str">
        <f>IF('Frais de personnel'!$B475="","",'Frais de personnel'!$B475)</f>
        <v/>
      </c>
      <c r="C476" s="295" t="str">
        <f>IF('Frais de personnel'!$C475="","",'Frais de personnel'!$C475)</f>
        <v/>
      </c>
      <c r="D476" s="296" t="str">
        <f>IF('Frais de personnel'!$D475="","",'Frais de personnel'!$D475)</f>
        <v/>
      </c>
      <c r="E476" s="166" t="str">
        <f>IF('Frais de personnel'!$E475="","",'Frais de personnel'!$E475)</f>
        <v/>
      </c>
      <c r="F476" s="185" t="str">
        <f>IF('Frais de personnel'!$F475="","",'Frais de personnel'!$F475)</f>
        <v/>
      </c>
      <c r="G476" s="274" t="str">
        <f>IF('Frais de personnel'!$G475="","",'Frais de personnel'!$G475)</f>
        <v/>
      </c>
      <c r="H476" s="274" t="str">
        <f>IF('Frais de personnel'!$H475="","",'Frais de personnel'!$H475)</f>
        <v/>
      </c>
      <c r="I476" s="305" t="str">
        <f>IF('Frais de personnel'!$I475=0,"",'Frais de personnel'!$I475)</f>
        <v/>
      </c>
      <c r="J476" s="273"/>
      <c r="K476" s="121"/>
      <c r="L476" s="121"/>
      <c r="M476" s="186" t="str">
        <f t="shared" si="43"/>
        <v/>
      </c>
      <c r="N476" s="277" t="str">
        <f t="shared" si="44"/>
        <v/>
      </c>
      <c r="O476" s="280" t="str">
        <f t="shared" si="45"/>
        <v/>
      </c>
      <c r="P476" s="187" t="str">
        <f t="shared" si="46"/>
        <v/>
      </c>
      <c r="Q476" s="281" t="str">
        <f t="shared" si="47"/>
        <v/>
      </c>
      <c r="R476" s="284" t="str">
        <f t="shared" si="48"/>
        <v/>
      </c>
      <c r="S476" s="285"/>
    </row>
    <row r="477" spans="1:19" ht="20.100000000000001" customHeight="1" x14ac:dyDescent="0.25">
      <c r="A477" s="170">
        <v>471</v>
      </c>
      <c r="B477" s="295" t="str">
        <f>IF('Frais de personnel'!$B476="","",'Frais de personnel'!$B476)</f>
        <v/>
      </c>
      <c r="C477" s="295" t="str">
        <f>IF('Frais de personnel'!$C476="","",'Frais de personnel'!$C476)</f>
        <v/>
      </c>
      <c r="D477" s="296" t="str">
        <f>IF('Frais de personnel'!$D476="","",'Frais de personnel'!$D476)</f>
        <v/>
      </c>
      <c r="E477" s="166" t="str">
        <f>IF('Frais de personnel'!$E476="","",'Frais de personnel'!$E476)</f>
        <v/>
      </c>
      <c r="F477" s="185" t="str">
        <f>IF('Frais de personnel'!$F476="","",'Frais de personnel'!$F476)</f>
        <v/>
      </c>
      <c r="G477" s="274" t="str">
        <f>IF('Frais de personnel'!$G476="","",'Frais de personnel'!$G476)</f>
        <v/>
      </c>
      <c r="H477" s="274" t="str">
        <f>IF('Frais de personnel'!$H476="","",'Frais de personnel'!$H476)</f>
        <v/>
      </c>
      <c r="I477" s="305" t="str">
        <f>IF('Frais de personnel'!$I476=0,"",'Frais de personnel'!$I476)</f>
        <v/>
      </c>
      <c r="J477" s="273"/>
      <c r="K477" s="121"/>
      <c r="L477" s="121"/>
      <c r="M477" s="186" t="str">
        <f t="shared" si="43"/>
        <v/>
      </c>
      <c r="N477" s="277" t="str">
        <f t="shared" si="44"/>
        <v/>
      </c>
      <c r="O477" s="280" t="str">
        <f t="shared" si="45"/>
        <v/>
      </c>
      <c r="P477" s="187" t="str">
        <f t="shared" si="46"/>
        <v/>
      </c>
      <c r="Q477" s="281" t="str">
        <f t="shared" si="47"/>
        <v/>
      </c>
      <c r="R477" s="284" t="str">
        <f t="shared" si="48"/>
        <v/>
      </c>
      <c r="S477" s="285"/>
    </row>
    <row r="478" spans="1:19" ht="20.100000000000001" customHeight="1" x14ac:dyDescent="0.25">
      <c r="A478" s="170">
        <v>472</v>
      </c>
      <c r="B478" s="295" t="str">
        <f>IF('Frais de personnel'!$B477="","",'Frais de personnel'!$B477)</f>
        <v/>
      </c>
      <c r="C478" s="295" t="str">
        <f>IF('Frais de personnel'!$C477="","",'Frais de personnel'!$C477)</f>
        <v/>
      </c>
      <c r="D478" s="296" t="str">
        <f>IF('Frais de personnel'!$D477="","",'Frais de personnel'!$D477)</f>
        <v/>
      </c>
      <c r="E478" s="166" t="str">
        <f>IF('Frais de personnel'!$E477="","",'Frais de personnel'!$E477)</f>
        <v/>
      </c>
      <c r="F478" s="185" t="str">
        <f>IF('Frais de personnel'!$F477="","",'Frais de personnel'!$F477)</f>
        <v/>
      </c>
      <c r="G478" s="274" t="str">
        <f>IF('Frais de personnel'!$G477="","",'Frais de personnel'!$G477)</f>
        <v/>
      </c>
      <c r="H478" s="274" t="str">
        <f>IF('Frais de personnel'!$H477="","",'Frais de personnel'!$H477)</f>
        <v/>
      </c>
      <c r="I478" s="305" t="str">
        <f>IF('Frais de personnel'!$I477=0,"",'Frais de personnel'!$I477)</f>
        <v/>
      </c>
      <c r="J478" s="273"/>
      <c r="K478" s="121"/>
      <c r="L478" s="121"/>
      <c r="M478" s="186" t="str">
        <f t="shared" si="43"/>
        <v/>
      </c>
      <c r="N478" s="277" t="str">
        <f t="shared" si="44"/>
        <v/>
      </c>
      <c r="O478" s="280" t="str">
        <f t="shared" si="45"/>
        <v/>
      </c>
      <c r="P478" s="187" t="str">
        <f t="shared" si="46"/>
        <v/>
      </c>
      <c r="Q478" s="281" t="str">
        <f t="shared" si="47"/>
        <v/>
      </c>
      <c r="R478" s="284" t="str">
        <f t="shared" si="48"/>
        <v/>
      </c>
      <c r="S478" s="285"/>
    </row>
    <row r="479" spans="1:19" ht="20.100000000000001" customHeight="1" x14ac:dyDescent="0.25">
      <c r="A479" s="170">
        <v>473</v>
      </c>
      <c r="B479" s="295" t="str">
        <f>IF('Frais de personnel'!$B478="","",'Frais de personnel'!$B478)</f>
        <v/>
      </c>
      <c r="C479" s="295" t="str">
        <f>IF('Frais de personnel'!$C478="","",'Frais de personnel'!$C478)</f>
        <v/>
      </c>
      <c r="D479" s="296" t="str">
        <f>IF('Frais de personnel'!$D478="","",'Frais de personnel'!$D478)</f>
        <v/>
      </c>
      <c r="E479" s="166" t="str">
        <f>IF('Frais de personnel'!$E478="","",'Frais de personnel'!$E478)</f>
        <v/>
      </c>
      <c r="F479" s="185" t="str">
        <f>IF('Frais de personnel'!$F478="","",'Frais de personnel'!$F478)</f>
        <v/>
      </c>
      <c r="G479" s="274" t="str">
        <f>IF('Frais de personnel'!$G478="","",'Frais de personnel'!$G478)</f>
        <v/>
      </c>
      <c r="H479" s="274" t="str">
        <f>IF('Frais de personnel'!$H478="","",'Frais de personnel'!$H478)</f>
        <v/>
      </c>
      <c r="I479" s="305" t="str">
        <f>IF('Frais de personnel'!$I478=0,"",'Frais de personnel'!$I478)</f>
        <v/>
      </c>
      <c r="J479" s="273"/>
      <c r="K479" s="121"/>
      <c r="L479" s="121"/>
      <c r="M479" s="186" t="str">
        <f t="shared" si="43"/>
        <v/>
      </c>
      <c r="N479" s="277" t="str">
        <f t="shared" si="44"/>
        <v/>
      </c>
      <c r="O479" s="280" t="str">
        <f t="shared" si="45"/>
        <v/>
      </c>
      <c r="P479" s="187" t="str">
        <f t="shared" si="46"/>
        <v/>
      </c>
      <c r="Q479" s="281" t="str">
        <f t="shared" si="47"/>
        <v/>
      </c>
      <c r="R479" s="284" t="str">
        <f t="shared" si="48"/>
        <v/>
      </c>
      <c r="S479" s="285"/>
    </row>
    <row r="480" spans="1:19" ht="20.100000000000001" customHeight="1" x14ac:dyDescent="0.25">
      <c r="A480" s="170">
        <v>474</v>
      </c>
      <c r="B480" s="295" t="str">
        <f>IF('Frais de personnel'!$B479="","",'Frais de personnel'!$B479)</f>
        <v/>
      </c>
      <c r="C480" s="295" t="str">
        <f>IF('Frais de personnel'!$C479="","",'Frais de personnel'!$C479)</f>
        <v/>
      </c>
      <c r="D480" s="296" t="str">
        <f>IF('Frais de personnel'!$D479="","",'Frais de personnel'!$D479)</f>
        <v/>
      </c>
      <c r="E480" s="166" t="str">
        <f>IF('Frais de personnel'!$E479="","",'Frais de personnel'!$E479)</f>
        <v/>
      </c>
      <c r="F480" s="185" t="str">
        <f>IF('Frais de personnel'!$F479="","",'Frais de personnel'!$F479)</f>
        <v/>
      </c>
      <c r="G480" s="274" t="str">
        <f>IF('Frais de personnel'!$G479="","",'Frais de personnel'!$G479)</f>
        <v/>
      </c>
      <c r="H480" s="274" t="str">
        <f>IF('Frais de personnel'!$H479="","",'Frais de personnel'!$H479)</f>
        <v/>
      </c>
      <c r="I480" s="305" t="str">
        <f>IF('Frais de personnel'!$I479=0,"",'Frais de personnel'!$I479)</f>
        <v/>
      </c>
      <c r="J480" s="273"/>
      <c r="K480" s="121"/>
      <c r="L480" s="121"/>
      <c r="M480" s="186" t="str">
        <f t="shared" si="43"/>
        <v/>
      </c>
      <c r="N480" s="277" t="str">
        <f t="shared" si="44"/>
        <v/>
      </c>
      <c r="O480" s="280" t="str">
        <f t="shared" si="45"/>
        <v/>
      </c>
      <c r="P480" s="187" t="str">
        <f t="shared" si="46"/>
        <v/>
      </c>
      <c r="Q480" s="281" t="str">
        <f t="shared" si="47"/>
        <v/>
      </c>
      <c r="R480" s="284" t="str">
        <f t="shared" si="48"/>
        <v/>
      </c>
      <c r="S480" s="285"/>
    </row>
    <row r="481" spans="1:19" ht="20.100000000000001" customHeight="1" x14ac:dyDescent="0.25">
      <c r="A481" s="170">
        <v>475</v>
      </c>
      <c r="B481" s="295" t="str">
        <f>IF('Frais de personnel'!$B480="","",'Frais de personnel'!$B480)</f>
        <v/>
      </c>
      <c r="C481" s="295" t="str">
        <f>IF('Frais de personnel'!$C480="","",'Frais de personnel'!$C480)</f>
        <v/>
      </c>
      <c r="D481" s="296" t="str">
        <f>IF('Frais de personnel'!$D480="","",'Frais de personnel'!$D480)</f>
        <v/>
      </c>
      <c r="E481" s="166" t="str">
        <f>IF('Frais de personnel'!$E480="","",'Frais de personnel'!$E480)</f>
        <v/>
      </c>
      <c r="F481" s="185" t="str">
        <f>IF('Frais de personnel'!$F480="","",'Frais de personnel'!$F480)</f>
        <v/>
      </c>
      <c r="G481" s="274" t="str">
        <f>IF('Frais de personnel'!$G480="","",'Frais de personnel'!$G480)</f>
        <v/>
      </c>
      <c r="H481" s="274" t="str">
        <f>IF('Frais de personnel'!$H480="","",'Frais de personnel'!$H480)</f>
        <v/>
      </c>
      <c r="I481" s="305" t="str">
        <f>IF('Frais de personnel'!$I480=0,"",'Frais de personnel'!$I480)</f>
        <v/>
      </c>
      <c r="J481" s="273"/>
      <c r="K481" s="121"/>
      <c r="L481" s="121"/>
      <c r="M481" s="186" t="str">
        <f t="shared" si="43"/>
        <v/>
      </c>
      <c r="N481" s="277" t="str">
        <f t="shared" si="44"/>
        <v/>
      </c>
      <c r="O481" s="280" t="str">
        <f t="shared" si="45"/>
        <v/>
      </c>
      <c r="P481" s="187" t="str">
        <f t="shared" si="46"/>
        <v/>
      </c>
      <c r="Q481" s="281" t="str">
        <f t="shared" si="47"/>
        <v/>
      </c>
      <c r="R481" s="284" t="str">
        <f t="shared" si="48"/>
        <v/>
      </c>
      <c r="S481" s="285"/>
    </row>
    <row r="482" spans="1:19" ht="20.100000000000001" customHeight="1" x14ac:dyDescent="0.25">
      <c r="A482" s="170">
        <v>476</v>
      </c>
      <c r="B482" s="295" t="str">
        <f>IF('Frais de personnel'!$B481="","",'Frais de personnel'!$B481)</f>
        <v/>
      </c>
      <c r="C482" s="295" t="str">
        <f>IF('Frais de personnel'!$C481="","",'Frais de personnel'!$C481)</f>
        <v/>
      </c>
      <c r="D482" s="296" t="str">
        <f>IF('Frais de personnel'!$D481="","",'Frais de personnel'!$D481)</f>
        <v/>
      </c>
      <c r="E482" s="166" t="str">
        <f>IF('Frais de personnel'!$E481="","",'Frais de personnel'!$E481)</f>
        <v/>
      </c>
      <c r="F482" s="185" t="str">
        <f>IF('Frais de personnel'!$F481="","",'Frais de personnel'!$F481)</f>
        <v/>
      </c>
      <c r="G482" s="274" t="str">
        <f>IF('Frais de personnel'!$G481="","",'Frais de personnel'!$G481)</f>
        <v/>
      </c>
      <c r="H482" s="274" t="str">
        <f>IF('Frais de personnel'!$H481="","",'Frais de personnel'!$H481)</f>
        <v/>
      </c>
      <c r="I482" s="305" t="str">
        <f>IF('Frais de personnel'!$I481=0,"",'Frais de personnel'!$I481)</f>
        <v/>
      </c>
      <c r="J482" s="273"/>
      <c r="K482" s="121"/>
      <c r="L482" s="121"/>
      <c r="M482" s="186" t="str">
        <f t="shared" si="43"/>
        <v/>
      </c>
      <c r="N482" s="277" t="str">
        <f t="shared" si="44"/>
        <v/>
      </c>
      <c r="O482" s="280" t="str">
        <f t="shared" si="45"/>
        <v/>
      </c>
      <c r="P482" s="187" t="str">
        <f t="shared" si="46"/>
        <v/>
      </c>
      <c r="Q482" s="281" t="str">
        <f t="shared" si="47"/>
        <v/>
      </c>
      <c r="R482" s="284" t="str">
        <f t="shared" si="48"/>
        <v/>
      </c>
      <c r="S482" s="285"/>
    </row>
    <row r="483" spans="1:19" ht="20.100000000000001" customHeight="1" x14ac:dyDescent="0.25">
      <c r="A483" s="170">
        <v>477</v>
      </c>
      <c r="B483" s="295" t="str">
        <f>IF('Frais de personnel'!$B482="","",'Frais de personnel'!$B482)</f>
        <v/>
      </c>
      <c r="C483" s="295" t="str">
        <f>IF('Frais de personnel'!$C482="","",'Frais de personnel'!$C482)</f>
        <v/>
      </c>
      <c r="D483" s="296" t="str">
        <f>IF('Frais de personnel'!$D482="","",'Frais de personnel'!$D482)</f>
        <v/>
      </c>
      <c r="E483" s="166" t="str">
        <f>IF('Frais de personnel'!$E482="","",'Frais de personnel'!$E482)</f>
        <v/>
      </c>
      <c r="F483" s="185" t="str">
        <f>IF('Frais de personnel'!$F482="","",'Frais de personnel'!$F482)</f>
        <v/>
      </c>
      <c r="G483" s="274" t="str">
        <f>IF('Frais de personnel'!$G482="","",'Frais de personnel'!$G482)</f>
        <v/>
      </c>
      <c r="H483" s="274" t="str">
        <f>IF('Frais de personnel'!$H482="","",'Frais de personnel'!$H482)</f>
        <v/>
      </c>
      <c r="I483" s="305" t="str">
        <f>IF('Frais de personnel'!$I482=0,"",'Frais de personnel'!$I482)</f>
        <v/>
      </c>
      <c r="J483" s="273"/>
      <c r="K483" s="121"/>
      <c r="L483" s="121"/>
      <c r="M483" s="186" t="str">
        <f t="shared" si="43"/>
        <v/>
      </c>
      <c r="N483" s="277" t="str">
        <f t="shared" si="44"/>
        <v/>
      </c>
      <c r="O483" s="280" t="str">
        <f t="shared" si="45"/>
        <v/>
      </c>
      <c r="P483" s="187" t="str">
        <f t="shared" si="46"/>
        <v/>
      </c>
      <c r="Q483" s="281" t="str">
        <f t="shared" si="47"/>
        <v/>
      </c>
      <c r="R483" s="284" t="str">
        <f t="shared" si="48"/>
        <v/>
      </c>
      <c r="S483" s="285"/>
    </row>
    <row r="484" spans="1:19" ht="20.100000000000001" customHeight="1" x14ac:dyDescent="0.25">
      <c r="A484" s="170">
        <v>478</v>
      </c>
      <c r="B484" s="295" t="str">
        <f>IF('Frais de personnel'!$B483="","",'Frais de personnel'!$B483)</f>
        <v/>
      </c>
      <c r="C484" s="295" t="str">
        <f>IF('Frais de personnel'!$C483="","",'Frais de personnel'!$C483)</f>
        <v/>
      </c>
      <c r="D484" s="296" t="str">
        <f>IF('Frais de personnel'!$D483="","",'Frais de personnel'!$D483)</f>
        <v/>
      </c>
      <c r="E484" s="166" t="str">
        <f>IF('Frais de personnel'!$E483="","",'Frais de personnel'!$E483)</f>
        <v/>
      </c>
      <c r="F484" s="185" t="str">
        <f>IF('Frais de personnel'!$F483="","",'Frais de personnel'!$F483)</f>
        <v/>
      </c>
      <c r="G484" s="274" t="str">
        <f>IF('Frais de personnel'!$G483="","",'Frais de personnel'!$G483)</f>
        <v/>
      </c>
      <c r="H484" s="274" t="str">
        <f>IF('Frais de personnel'!$H483="","",'Frais de personnel'!$H483)</f>
        <v/>
      </c>
      <c r="I484" s="305" t="str">
        <f>IF('Frais de personnel'!$I483=0,"",'Frais de personnel'!$I483)</f>
        <v/>
      </c>
      <c r="J484" s="273"/>
      <c r="K484" s="121"/>
      <c r="L484" s="121"/>
      <c r="M484" s="186" t="str">
        <f t="shared" si="43"/>
        <v/>
      </c>
      <c r="N484" s="277" t="str">
        <f t="shared" si="44"/>
        <v/>
      </c>
      <c r="O484" s="280" t="str">
        <f t="shared" si="45"/>
        <v/>
      </c>
      <c r="P484" s="187" t="str">
        <f t="shared" si="46"/>
        <v/>
      </c>
      <c r="Q484" s="281" t="str">
        <f t="shared" si="47"/>
        <v/>
      </c>
      <c r="R484" s="284" t="str">
        <f t="shared" si="48"/>
        <v/>
      </c>
      <c r="S484" s="285"/>
    </row>
    <row r="485" spans="1:19" ht="20.100000000000001" customHeight="1" x14ac:dyDescent="0.25">
      <c r="A485" s="170">
        <v>479</v>
      </c>
      <c r="B485" s="295" t="str">
        <f>IF('Frais de personnel'!$B484="","",'Frais de personnel'!$B484)</f>
        <v/>
      </c>
      <c r="C485" s="295" t="str">
        <f>IF('Frais de personnel'!$C484="","",'Frais de personnel'!$C484)</f>
        <v/>
      </c>
      <c r="D485" s="296" t="str">
        <f>IF('Frais de personnel'!$D484="","",'Frais de personnel'!$D484)</f>
        <v/>
      </c>
      <c r="E485" s="166" t="str">
        <f>IF('Frais de personnel'!$E484="","",'Frais de personnel'!$E484)</f>
        <v/>
      </c>
      <c r="F485" s="185" t="str">
        <f>IF('Frais de personnel'!$F484="","",'Frais de personnel'!$F484)</f>
        <v/>
      </c>
      <c r="G485" s="274" t="str">
        <f>IF('Frais de personnel'!$G484="","",'Frais de personnel'!$G484)</f>
        <v/>
      </c>
      <c r="H485" s="274" t="str">
        <f>IF('Frais de personnel'!$H484="","",'Frais de personnel'!$H484)</f>
        <v/>
      </c>
      <c r="I485" s="305" t="str">
        <f>IF('Frais de personnel'!$I484=0,"",'Frais de personnel'!$I484)</f>
        <v/>
      </c>
      <c r="J485" s="273"/>
      <c r="K485" s="121"/>
      <c r="L485" s="121"/>
      <c r="M485" s="186" t="str">
        <f t="shared" si="43"/>
        <v/>
      </c>
      <c r="N485" s="277" t="str">
        <f t="shared" si="44"/>
        <v/>
      </c>
      <c r="O485" s="280" t="str">
        <f t="shared" si="45"/>
        <v/>
      </c>
      <c r="P485" s="187" t="str">
        <f t="shared" si="46"/>
        <v/>
      </c>
      <c r="Q485" s="281" t="str">
        <f t="shared" si="47"/>
        <v/>
      </c>
      <c r="R485" s="284" t="str">
        <f t="shared" si="48"/>
        <v/>
      </c>
      <c r="S485" s="285"/>
    </row>
    <row r="486" spans="1:19" ht="20.100000000000001" customHeight="1" x14ac:dyDescent="0.25">
      <c r="A486" s="170">
        <v>480</v>
      </c>
      <c r="B486" s="295" t="str">
        <f>IF('Frais de personnel'!$B485="","",'Frais de personnel'!$B485)</f>
        <v/>
      </c>
      <c r="C486" s="295" t="str">
        <f>IF('Frais de personnel'!$C485="","",'Frais de personnel'!$C485)</f>
        <v/>
      </c>
      <c r="D486" s="296" t="str">
        <f>IF('Frais de personnel'!$D485="","",'Frais de personnel'!$D485)</f>
        <v/>
      </c>
      <c r="E486" s="166" t="str">
        <f>IF('Frais de personnel'!$E485="","",'Frais de personnel'!$E485)</f>
        <v/>
      </c>
      <c r="F486" s="185" t="str">
        <f>IF('Frais de personnel'!$F485="","",'Frais de personnel'!$F485)</f>
        <v/>
      </c>
      <c r="G486" s="274" t="str">
        <f>IF('Frais de personnel'!$G485="","",'Frais de personnel'!$G485)</f>
        <v/>
      </c>
      <c r="H486" s="274" t="str">
        <f>IF('Frais de personnel'!$H485="","",'Frais de personnel'!$H485)</f>
        <v/>
      </c>
      <c r="I486" s="305" t="str">
        <f>IF('Frais de personnel'!$I485=0,"",'Frais de personnel'!$I485)</f>
        <v/>
      </c>
      <c r="J486" s="273"/>
      <c r="K486" s="121"/>
      <c r="L486" s="121"/>
      <c r="M486" s="186" t="str">
        <f t="shared" si="43"/>
        <v/>
      </c>
      <c r="N486" s="277" t="str">
        <f t="shared" si="44"/>
        <v/>
      </c>
      <c r="O486" s="280" t="str">
        <f t="shared" si="45"/>
        <v/>
      </c>
      <c r="P486" s="187" t="str">
        <f t="shared" si="46"/>
        <v/>
      </c>
      <c r="Q486" s="281" t="str">
        <f t="shared" si="47"/>
        <v/>
      </c>
      <c r="R486" s="284" t="str">
        <f t="shared" si="48"/>
        <v/>
      </c>
      <c r="S486" s="285"/>
    </row>
    <row r="487" spans="1:19" ht="20.100000000000001" customHeight="1" x14ac:dyDescent="0.25">
      <c r="A487" s="170">
        <v>481</v>
      </c>
      <c r="B487" s="295" t="str">
        <f>IF('Frais de personnel'!$B486="","",'Frais de personnel'!$B486)</f>
        <v/>
      </c>
      <c r="C487" s="295" t="str">
        <f>IF('Frais de personnel'!$C486="","",'Frais de personnel'!$C486)</f>
        <v/>
      </c>
      <c r="D487" s="296" t="str">
        <f>IF('Frais de personnel'!$D486="","",'Frais de personnel'!$D486)</f>
        <v/>
      </c>
      <c r="E487" s="166" t="str">
        <f>IF('Frais de personnel'!$E486="","",'Frais de personnel'!$E486)</f>
        <v/>
      </c>
      <c r="F487" s="185" t="str">
        <f>IF('Frais de personnel'!$F486="","",'Frais de personnel'!$F486)</f>
        <v/>
      </c>
      <c r="G487" s="274" t="str">
        <f>IF('Frais de personnel'!$G486="","",'Frais de personnel'!$G486)</f>
        <v/>
      </c>
      <c r="H487" s="274" t="str">
        <f>IF('Frais de personnel'!$H486="","",'Frais de personnel'!$H486)</f>
        <v/>
      </c>
      <c r="I487" s="305" t="str">
        <f>IF('Frais de personnel'!$I486=0,"",'Frais de personnel'!$I486)</f>
        <v/>
      </c>
      <c r="J487" s="273"/>
      <c r="K487" s="121"/>
      <c r="L487" s="121"/>
      <c r="M487" s="186" t="str">
        <f t="shared" si="43"/>
        <v/>
      </c>
      <c r="N487" s="277" t="str">
        <f t="shared" si="44"/>
        <v/>
      </c>
      <c r="O487" s="280" t="str">
        <f t="shared" si="45"/>
        <v/>
      </c>
      <c r="P487" s="187" t="str">
        <f t="shared" si="46"/>
        <v/>
      </c>
      <c r="Q487" s="281" t="str">
        <f t="shared" si="47"/>
        <v/>
      </c>
      <c r="R487" s="284" t="str">
        <f t="shared" si="48"/>
        <v/>
      </c>
      <c r="S487" s="285"/>
    </row>
    <row r="488" spans="1:19" ht="20.100000000000001" customHeight="1" x14ac:dyDescent="0.25">
      <c r="A488" s="170">
        <v>482</v>
      </c>
      <c r="B488" s="295" t="str">
        <f>IF('Frais de personnel'!$B487="","",'Frais de personnel'!$B487)</f>
        <v/>
      </c>
      <c r="C488" s="295" t="str">
        <f>IF('Frais de personnel'!$C487="","",'Frais de personnel'!$C487)</f>
        <v/>
      </c>
      <c r="D488" s="296" t="str">
        <f>IF('Frais de personnel'!$D487="","",'Frais de personnel'!$D487)</f>
        <v/>
      </c>
      <c r="E488" s="166" t="str">
        <f>IF('Frais de personnel'!$E487="","",'Frais de personnel'!$E487)</f>
        <v/>
      </c>
      <c r="F488" s="185" t="str">
        <f>IF('Frais de personnel'!$F487="","",'Frais de personnel'!$F487)</f>
        <v/>
      </c>
      <c r="G488" s="274" t="str">
        <f>IF('Frais de personnel'!$G487="","",'Frais de personnel'!$G487)</f>
        <v/>
      </c>
      <c r="H488" s="274" t="str">
        <f>IF('Frais de personnel'!$H487="","",'Frais de personnel'!$H487)</f>
        <v/>
      </c>
      <c r="I488" s="305" t="str">
        <f>IF('Frais de personnel'!$I487=0,"",'Frais de personnel'!$I487)</f>
        <v/>
      </c>
      <c r="J488" s="273"/>
      <c r="K488" s="121"/>
      <c r="L488" s="121"/>
      <c r="M488" s="186" t="str">
        <f t="shared" si="43"/>
        <v/>
      </c>
      <c r="N488" s="277" t="str">
        <f t="shared" si="44"/>
        <v/>
      </c>
      <c r="O488" s="280" t="str">
        <f t="shared" si="45"/>
        <v/>
      </c>
      <c r="P488" s="187" t="str">
        <f t="shared" si="46"/>
        <v/>
      </c>
      <c r="Q488" s="281" t="str">
        <f t="shared" si="47"/>
        <v/>
      </c>
      <c r="R488" s="284" t="str">
        <f t="shared" si="48"/>
        <v/>
      </c>
      <c r="S488" s="285"/>
    </row>
    <row r="489" spans="1:19" ht="20.100000000000001" customHeight="1" x14ac:dyDescent="0.25">
      <c r="A489" s="170">
        <v>483</v>
      </c>
      <c r="B489" s="295" t="str">
        <f>IF('Frais de personnel'!$B488="","",'Frais de personnel'!$B488)</f>
        <v/>
      </c>
      <c r="C489" s="295" t="str">
        <f>IF('Frais de personnel'!$C488="","",'Frais de personnel'!$C488)</f>
        <v/>
      </c>
      <c r="D489" s="296" t="str">
        <f>IF('Frais de personnel'!$D488="","",'Frais de personnel'!$D488)</f>
        <v/>
      </c>
      <c r="E489" s="166" t="str">
        <f>IF('Frais de personnel'!$E488="","",'Frais de personnel'!$E488)</f>
        <v/>
      </c>
      <c r="F489" s="185" t="str">
        <f>IF('Frais de personnel'!$F488="","",'Frais de personnel'!$F488)</f>
        <v/>
      </c>
      <c r="G489" s="274" t="str">
        <f>IF('Frais de personnel'!$G488="","",'Frais de personnel'!$G488)</f>
        <v/>
      </c>
      <c r="H489" s="274" t="str">
        <f>IF('Frais de personnel'!$H488="","",'Frais de personnel'!$H488)</f>
        <v/>
      </c>
      <c r="I489" s="305" t="str">
        <f>IF('Frais de personnel'!$I488=0,"",'Frais de personnel'!$I488)</f>
        <v/>
      </c>
      <c r="J489" s="273"/>
      <c r="K489" s="121"/>
      <c r="L489" s="121"/>
      <c r="M489" s="186" t="str">
        <f t="shared" si="43"/>
        <v/>
      </c>
      <c r="N489" s="277" t="str">
        <f t="shared" si="44"/>
        <v/>
      </c>
      <c r="O489" s="280" t="str">
        <f t="shared" si="45"/>
        <v/>
      </c>
      <c r="P489" s="187" t="str">
        <f t="shared" si="46"/>
        <v/>
      </c>
      <c r="Q489" s="281" t="str">
        <f t="shared" si="47"/>
        <v/>
      </c>
      <c r="R489" s="284" t="str">
        <f t="shared" si="48"/>
        <v/>
      </c>
      <c r="S489" s="285"/>
    </row>
    <row r="490" spans="1:19" ht="20.100000000000001" customHeight="1" x14ac:dyDescent="0.25">
      <c r="A490" s="170">
        <v>484</v>
      </c>
      <c r="B490" s="295" t="str">
        <f>IF('Frais de personnel'!$B489="","",'Frais de personnel'!$B489)</f>
        <v/>
      </c>
      <c r="C490" s="295" t="str">
        <f>IF('Frais de personnel'!$C489="","",'Frais de personnel'!$C489)</f>
        <v/>
      </c>
      <c r="D490" s="296" t="str">
        <f>IF('Frais de personnel'!$D489="","",'Frais de personnel'!$D489)</f>
        <v/>
      </c>
      <c r="E490" s="166" t="str">
        <f>IF('Frais de personnel'!$E489="","",'Frais de personnel'!$E489)</f>
        <v/>
      </c>
      <c r="F490" s="185" t="str">
        <f>IF('Frais de personnel'!$F489="","",'Frais de personnel'!$F489)</f>
        <v/>
      </c>
      <c r="G490" s="274" t="str">
        <f>IF('Frais de personnel'!$G489="","",'Frais de personnel'!$G489)</f>
        <v/>
      </c>
      <c r="H490" s="274" t="str">
        <f>IF('Frais de personnel'!$H489="","",'Frais de personnel'!$H489)</f>
        <v/>
      </c>
      <c r="I490" s="305" t="str">
        <f>IF('Frais de personnel'!$I489=0,"",'Frais de personnel'!$I489)</f>
        <v/>
      </c>
      <c r="J490" s="273"/>
      <c r="K490" s="121"/>
      <c r="L490" s="121"/>
      <c r="M490" s="186" t="str">
        <f t="shared" si="43"/>
        <v/>
      </c>
      <c r="N490" s="277" t="str">
        <f t="shared" si="44"/>
        <v/>
      </c>
      <c r="O490" s="280" t="str">
        <f t="shared" si="45"/>
        <v/>
      </c>
      <c r="P490" s="187" t="str">
        <f t="shared" si="46"/>
        <v/>
      </c>
      <c r="Q490" s="281" t="str">
        <f t="shared" si="47"/>
        <v/>
      </c>
      <c r="R490" s="284" t="str">
        <f t="shared" si="48"/>
        <v/>
      </c>
      <c r="S490" s="285"/>
    </row>
    <row r="491" spans="1:19" ht="20.100000000000001" customHeight="1" x14ac:dyDescent="0.25">
      <c r="A491" s="170">
        <v>485</v>
      </c>
      <c r="B491" s="295" t="str">
        <f>IF('Frais de personnel'!$B490="","",'Frais de personnel'!$B490)</f>
        <v/>
      </c>
      <c r="C491" s="295" t="str">
        <f>IF('Frais de personnel'!$C490="","",'Frais de personnel'!$C490)</f>
        <v/>
      </c>
      <c r="D491" s="296" t="str">
        <f>IF('Frais de personnel'!$D490="","",'Frais de personnel'!$D490)</f>
        <v/>
      </c>
      <c r="E491" s="166" t="str">
        <f>IF('Frais de personnel'!$E490="","",'Frais de personnel'!$E490)</f>
        <v/>
      </c>
      <c r="F491" s="185" t="str">
        <f>IF('Frais de personnel'!$F490="","",'Frais de personnel'!$F490)</f>
        <v/>
      </c>
      <c r="G491" s="274" t="str">
        <f>IF('Frais de personnel'!$G490="","",'Frais de personnel'!$G490)</f>
        <v/>
      </c>
      <c r="H491" s="274" t="str">
        <f>IF('Frais de personnel'!$H490="","",'Frais de personnel'!$H490)</f>
        <v/>
      </c>
      <c r="I491" s="305" t="str">
        <f>IF('Frais de personnel'!$I490=0,"",'Frais de personnel'!$I490)</f>
        <v/>
      </c>
      <c r="J491" s="273"/>
      <c r="K491" s="121"/>
      <c r="L491" s="121"/>
      <c r="M491" s="186" t="str">
        <f t="shared" si="43"/>
        <v/>
      </c>
      <c r="N491" s="277" t="str">
        <f t="shared" si="44"/>
        <v/>
      </c>
      <c r="O491" s="280" t="str">
        <f t="shared" si="45"/>
        <v/>
      </c>
      <c r="P491" s="187" t="str">
        <f t="shared" si="46"/>
        <v/>
      </c>
      <c r="Q491" s="281" t="str">
        <f t="shared" si="47"/>
        <v/>
      </c>
      <c r="R491" s="284" t="str">
        <f t="shared" si="48"/>
        <v/>
      </c>
      <c r="S491" s="285"/>
    </row>
    <row r="492" spans="1:19" ht="20.100000000000001" customHeight="1" x14ac:dyDescent="0.25">
      <c r="A492" s="170">
        <v>486</v>
      </c>
      <c r="B492" s="295" t="str">
        <f>IF('Frais de personnel'!$B491="","",'Frais de personnel'!$B491)</f>
        <v/>
      </c>
      <c r="C492" s="295" t="str">
        <f>IF('Frais de personnel'!$C491="","",'Frais de personnel'!$C491)</f>
        <v/>
      </c>
      <c r="D492" s="296" t="str">
        <f>IF('Frais de personnel'!$D491="","",'Frais de personnel'!$D491)</f>
        <v/>
      </c>
      <c r="E492" s="166" t="str">
        <f>IF('Frais de personnel'!$E491="","",'Frais de personnel'!$E491)</f>
        <v/>
      </c>
      <c r="F492" s="185" t="str">
        <f>IF('Frais de personnel'!$F491="","",'Frais de personnel'!$F491)</f>
        <v/>
      </c>
      <c r="G492" s="274" t="str">
        <f>IF('Frais de personnel'!$G491="","",'Frais de personnel'!$G491)</f>
        <v/>
      </c>
      <c r="H492" s="274" t="str">
        <f>IF('Frais de personnel'!$H491="","",'Frais de personnel'!$H491)</f>
        <v/>
      </c>
      <c r="I492" s="305" t="str">
        <f>IF('Frais de personnel'!$I491=0,"",'Frais de personnel'!$I491)</f>
        <v/>
      </c>
      <c r="J492" s="273"/>
      <c r="K492" s="121"/>
      <c r="L492" s="121"/>
      <c r="M492" s="186" t="str">
        <f t="shared" si="43"/>
        <v/>
      </c>
      <c r="N492" s="277" t="str">
        <f t="shared" si="44"/>
        <v/>
      </c>
      <c r="O492" s="280" t="str">
        <f t="shared" si="45"/>
        <v/>
      </c>
      <c r="P492" s="187" t="str">
        <f t="shared" si="46"/>
        <v/>
      </c>
      <c r="Q492" s="281" t="str">
        <f t="shared" si="47"/>
        <v/>
      </c>
      <c r="R492" s="284" t="str">
        <f t="shared" si="48"/>
        <v/>
      </c>
      <c r="S492" s="285"/>
    </row>
    <row r="493" spans="1:19" ht="20.100000000000001" customHeight="1" x14ac:dyDescent="0.25">
      <c r="A493" s="170">
        <v>487</v>
      </c>
      <c r="B493" s="295" t="str">
        <f>IF('Frais de personnel'!$B492="","",'Frais de personnel'!$B492)</f>
        <v/>
      </c>
      <c r="C493" s="295" t="str">
        <f>IF('Frais de personnel'!$C492="","",'Frais de personnel'!$C492)</f>
        <v/>
      </c>
      <c r="D493" s="296" t="str">
        <f>IF('Frais de personnel'!$D492="","",'Frais de personnel'!$D492)</f>
        <v/>
      </c>
      <c r="E493" s="166" t="str">
        <f>IF('Frais de personnel'!$E492="","",'Frais de personnel'!$E492)</f>
        <v/>
      </c>
      <c r="F493" s="185" t="str">
        <f>IF('Frais de personnel'!$F492="","",'Frais de personnel'!$F492)</f>
        <v/>
      </c>
      <c r="G493" s="274" t="str">
        <f>IF('Frais de personnel'!$G492="","",'Frais de personnel'!$G492)</f>
        <v/>
      </c>
      <c r="H493" s="274" t="str">
        <f>IF('Frais de personnel'!$H492="","",'Frais de personnel'!$H492)</f>
        <v/>
      </c>
      <c r="I493" s="305" t="str">
        <f>IF('Frais de personnel'!$I492=0,"",'Frais de personnel'!$I492)</f>
        <v/>
      </c>
      <c r="J493" s="273"/>
      <c r="K493" s="121"/>
      <c r="L493" s="121"/>
      <c r="M493" s="186" t="str">
        <f t="shared" si="43"/>
        <v/>
      </c>
      <c r="N493" s="277" t="str">
        <f t="shared" si="44"/>
        <v/>
      </c>
      <c r="O493" s="280" t="str">
        <f t="shared" si="45"/>
        <v/>
      </c>
      <c r="P493" s="187" t="str">
        <f t="shared" si="46"/>
        <v/>
      </c>
      <c r="Q493" s="281" t="str">
        <f t="shared" si="47"/>
        <v/>
      </c>
      <c r="R493" s="284" t="str">
        <f t="shared" si="48"/>
        <v/>
      </c>
      <c r="S493" s="285"/>
    </row>
    <row r="494" spans="1:19" ht="20.100000000000001" customHeight="1" x14ac:dyDescent="0.25">
      <c r="A494" s="170">
        <v>488</v>
      </c>
      <c r="B494" s="295" t="str">
        <f>IF('Frais de personnel'!$B493="","",'Frais de personnel'!$B493)</f>
        <v/>
      </c>
      <c r="C494" s="295" t="str">
        <f>IF('Frais de personnel'!$C493="","",'Frais de personnel'!$C493)</f>
        <v/>
      </c>
      <c r="D494" s="296" t="str">
        <f>IF('Frais de personnel'!$D493="","",'Frais de personnel'!$D493)</f>
        <v/>
      </c>
      <c r="E494" s="166" t="str">
        <f>IF('Frais de personnel'!$E493="","",'Frais de personnel'!$E493)</f>
        <v/>
      </c>
      <c r="F494" s="185" t="str">
        <f>IF('Frais de personnel'!$F493="","",'Frais de personnel'!$F493)</f>
        <v/>
      </c>
      <c r="G494" s="274" t="str">
        <f>IF('Frais de personnel'!$G493="","",'Frais de personnel'!$G493)</f>
        <v/>
      </c>
      <c r="H494" s="274" t="str">
        <f>IF('Frais de personnel'!$H493="","",'Frais de personnel'!$H493)</f>
        <v/>
      </c>
      <c r="I494" s="305" t="str">
        <f>IF('Frais de personnel'!$I493=0,"",'Frais de personnel'!$I493)</f>
        <v/>
      </c>
      <c r="J494" s="273"/>
      <c r="K494" s="121"/>
      <c r="L494" s="121"/>
      <c r="M494" s="186" t="str">
        <f t="shared" si="43"/>
        <v/>
      </c>
      <c r="N494" s="277" t="str">
        <f t="shared" si="44"/>
        <v/>
      </c>
      <c r="O494" s="280" t="str">
        <f t="shared" si="45"/>
        <v/>
      </c>
      <c r="P494" s="187" t="str">
        <f t="shared" si="46"/>
        <v/>
      </c>
      <c r="Q494" s="281" t="str">
        <f t="shared" si="47"/>
        <v/>
      </c>
      <c r="R494" s="284" t="str">
        <f t="shared" si="48"/>
        <v/>
      </c>
      <c r="S494" s="285"/>
    </row>
    <row r="495" spans="1:19" ht="20.100000000000001" customHeight="1" x14ac:dyDescent="0.25">
      <c r="A495" s="170">
        <v>489</v>
      </c>
      <c r="B495" s="295" t="str">
        <f>IF('Frais de personnel'!$B494="","",'Frais de personnel'!$B494)</f>
        <v/>
      </c>
      <c r="C495" s="295" t="str">
        <f>IF('Frais de personnel'!$C494="","",'Frais de personnel'!$C494)</f>
        <v/>
      </c>
      <c r="D495" s="296" t="str">
        <f>IF('Frais de personnel'!$D494="","",'Frais de personnel'!$D494)</f>
        <v/>
      </c>
      <c r="E495" s="166" t="str">
        <f>IF('Frais de personnel'!$E494="","",'Frais de personnel'!$E494)</f>
        <v/>
      </c>
      <c r="F495" s="185" t="str">
        <f>IF('Frais de personnel'!$F494="","",'Frais de personnel'!$F494)</f>
        <v/>
      </c>
      <c r="G495" s="274" t="str">
        <f>IF('Frais de personnel'!$G494="","",'Frais de personnel'!$G494)</f>
        <v/>
      </c>
      <c r="H495" s="274" t="str">
        <f>IF('Frais de personnel'!$H494="","",'Frais de personnel'!$H494)</f>
        <v/>
      </c>
      <c r="I495" s="305" t="str">
        <f>IF('Frais de personnel'!$I494=0,"",'Frais de personnel'!$I494)</f>
        <v/>
      </c>
      <c r="J495" s="273"/>
      <c r="K495" s="121"/>
      <c r="L495" s="121"/>
      <c r="M495" s="186" t="str">
        <f t="shared" si="43"/>
        <v/>
      </c>
      <c r="N495" s="277" t="str">
        <f t="shared" si="44"/>
        <v/>
      </c>
      <c r="O495" s="280" t="str">
        <f t="shared" si="45"/>
        <v/>
      </c>
      <c r="P495" s="187" t="str">
        <f t="shared" si="46"/>
        <v/>
      </c>
      <c r="Q495" s="281" t="str">
        <f t="shared" si="47"/>
        <v/>
      </c>
      <c r="R495" s="284" t="str">
        <f t="shared" si="48"/>
        <v/>
      </c>
      <c r="S495" s="285"/>
    </row>
    <row r="496" spans="1:19" ht="20.100000000000001" customHeight="1" x14ac:dyDescent="0.25">
      <c r="A496" s="170">
        <v>490</v>
      </c>
      <c r="B496" s="295" t="str">
        <f>IF('Frais de personnel'!$B495="","",'Frais de personnel'!$B495)</f>
        <v/>
      </c>
      <c r="C496" s="295" t="str">
        <f>IF('Frais de personnel'!$C495="","",'Frais de personnel'!$C495)</f>
        <v/>
      </c>
      <c r="D496" s="296" t="str">
        <f>IF('Frais de personnel'!$D495="","",'Frais de personnel'!$D495)</f>
        <v/>
      </c>
      <c r="E496" s="166" t="str">
        <f>IF('Frais de personnel'!$E495="","",'Frais de personnel'!$E495)</f>
        <v/>
      </c>
      <c r="F496" s="185" t="str">
        <f>IF('Frais de personnel'!$F495="","",'Frais de personnel'!$F495)</f>
        <v/>
      </c>
      <c r="G496" s="274" t="str">
        <f>IF('Frais de personnel'!$G495="","",'Frais de personnel'!$G495)</f>
        <v/>
      </c>
      <c r="H496" s="274" t="str">
        <f>IF('Frais de personnel'!$H495="","",'Frais de personnel'!$H495)</f>
        <v/>
      </c>
      <c r="I496" s="305" t="str">
        <f>IF('Frais de personnel'!$I495=0,"",'Frais de personnel'!$I495)</f>
        <v/>
      </c>
      <c r="J496" s="273"/>
      <c r="K496" s="121"/>
      <c r="L496" s="121"/>
      <c r="M496" s="186" t="str">
        <f t="shared" si="43"/>
        <v/>
      </c>
      <c r="N496" s="277" t="str">
        <f t="shared" si="44"/>
        <v/>
      </c>
      <c r="O496" s="280" t="str">
        <f t="shared" si="45"/>
        <v/>
      </c>
      <c r="P496" s="187" t="str">
        <f t="shared" si="46"/>
        <v/>
      </c>
      <c r="Q496" s="281" t="str">
        <f t="shared" si="47"/>
        <v/>
      </c>
      <c r="R496" s="284" t="str">
        <f t="shared" si="48"/>
        <v/>
      </c>
      <c r="S496" s="285"/>
    </row>
    <row r="497" spans="1:27" ht="20.100000000000001" customHeight="1" x14ac:dyDescent="0.25">
      <c r="A497" s="170">
        <v>491</v>
      </c>
      <c r="B497" s="295" t="str">
        <f>IF('Frais de personnel'!$B496="","",'Frais de personnel'!$B496)</f>
        <v/>
      </c>
      <c r="C497" s="295" t="str">
        <f>IF('Frais de personnel'!$C496="","",'Frais de personnel'!$C496)</f>
        <v/>
      </c>
      <c r="D497" s="296" t="str">
        <f>IF('Frais de personnel'!$D496="","",'Frais de personnel'!$D496)</f>
        <v/>
      </c>
      <c r="E497" s="166" t="str">
        <f>IF('Frais de personnel'!$E496="","",'Frais de personnel'!$E496)</f>
        <v/>
      </c>
      <c r="F497" s="185" t="str">
        <f>IF('Frais de personnel'!$F496="","",'Frais de personnel'!$F496)</f>
        <v/>
      </c>
      <c r="G497" s="274" t="str">
        <f>IF('Frais de personnel'!$G496="","",'Frais de personnel'!$G496)</f>
        <v/>
      </c>
      <c r="H497" s="274" t="str">
        <f>IF('Frais de personnel'!$H496="","",'Frais de personnel'!$H496)</f>
        <v/>
      </c>
      <c r="I497" s="305" t="str">
        <f>IF('Frais de personnel'!$I496=0,"",'Frais de personnel'!$I496)</f>
        <v/>
      </c>
      <c r="J497" s="273"/>
      <c r="K497" s="121"/>
      <c r="L497" s="121"/>
      <c r="M497" s="186" t="str">
        <f t="shared" si="43"/>
        <v/>
      </c>
      <c r="N497" s="277" t="str">
        <f t="shared" si="44"/>
        <v/>
      </c>
      <c r="O497" s="280" t="str">
        <f t="shared" si="45"/>
        <v/>
      </c>
      <c r="P497" s="187" t="str">
        <f t="shared" si="46"/>
        <v/>
      </c>
      <c r="Q497" s="281" t="str">
        <f t="shared" si="47"/>
        <v/>
      </c>
      <c r="R497" s="284" t="str">
        <f t="shared" si="48"/>
        <v/>
      </c>
      <c r="S497" s="285"/>
    </row>
    <row r="498" spans="1:27" ht="20.100000000000001" customHeight="1" x14ac:dyDescent="0.25">
      <c r="A498" s="170">
        <v>492</v>
      </c>
      <c r="B498" s="295" t="str">
        <f>IF('Frais de personnel'!$B497="","",'Frais de personnel'!$B497)</f>
        <v/>
      </c>
      <c r="C498" s="295" t="str">
        <f>IF('Frais de personnel'!$C497="","",'Frais de personnel'!$C497)</f>
        <v/>
      </c>
      <c r="D498" s="296" t="str">
        <f>IF('Frais de personnel'!$D497="","",'Frais de personnel'!$D497)</f>
        <v/>
      </c>
      <c r="E498" s="166" t="str">
        <f>IF('Frais de personnel'!$E497="","",'Frais de personnel'!$E497)</f>
        <v/>
      </c>
      <c r="F498" s="185" t="str">
        <f>IF('Frais de personnel'!$F497="","",'Frais de personnel'!$F497)</f>
        <v/>
      </c>
      <c r="G498" s="274" t="str">
        <f>IF('Frais de personnel'!$G497="","",'Frais de personnel'!$G497)</f>
        <v/>
      </c>
      <c r="H498" s="274" t="str">
        <f>IF('Frais de personnel'!$H497="","",'Frais de personnel'!$H497)</f>
        <v/>
      </c>
      <c r="I498" s="305" t="str">
        <f>IF('Frais de personnel'!$I497=0,"",'Frais de personnel'!$I497)</f>
        <v/>
      </c>
      <c r="J498" s="273"/>
      <c r="K498" s="121"/>
      <c r="L498" s="121"/>
      <c r="M498" s="186" t="str">
        <f t="shared" si="43"/>
        <v/>
      </c>
      <c r="N498" s="277" t="str">
        <f t="shared" si="44"/>
        <v/>
      </c>
      <c r="O498" s="280" t="str">
        <f t="shared" si="45"/>
        <v/>
      </c>
      <c r="P498" s="187" t="str">
        <f t="shared" si="46"/>
        <v/>
      </c>
      <c r="Q498" s="281" t="str">
        <f t="shared" si="47"/>
        <v/>
      </c>
      <c r="R498" s="284" t="str">
        <f t="shared" si="48"/>
        <v/>
      </c>
      <c r="S498" s="285"/>
    </row>
    <row r="499" spans="1:27" ht="20.100000000000001" customHeight="1" x14ac:dyDescent="0.25">
      <c r="A499" s="170">
        <v>493</v>
      </c>
      <c r="B499" s="295" t="str">
        <f>IF('Frais de personnel'!$B498="","",'Frais de personnel'!$B498)</f>
        <v/>
      </c>
      <c r="C499" s="295" t="str">
        <f>IF('Frais de personnel'!$C498="","",'Frais de personnel'!$C498)</f>
        <v/>
      </c>
      <c r="D499" s="296" t="str">
        <f>IF('Frais de personnel'!$D498="","",'Frais de personnel'!$D498)</f>
        <v/>
      </c>
      <c r="E499" s="166" t="str">
        <f>IF('Frais de personnel'!$E498="","",'Frais de personnel'!$E498)</f>
        <v/>
      </c>
      <c r="F499" s="185" t="str">
        <f>IF('Frais de personnel'!$F498="","",'Frais de personnel'!$F498)</f>
        <v/>
      </c>
      <c r="G499" s="274" t="str">
        <f>IF('Frais de personnel'!$G498="","",'Frais de personnel'!$G498)</f>
        <v/>
      </c>
      <c r="H499" s="274" t="str">
        <f>IF('Frais de personnel'!$H498="","",'Frais de personnel'!$H498)</f>
        <v/>
      </c>
      <c r="I499" s="305" t="str">
        <f>IF('Frais de personnel'!$I498=0,"",'Frais de personnel'!$I498)</f>
        <v/>
      </c>
      <c r="J499" s="273"/>
      <c r="K499" s="121"/>
      <c r="L499" s="121"/>
      <c r="M499" s="186" t="str">
        <f t="shared" si="43"/>
        <v/>
      </c>
      <c r="N499" s="277" t="str">
        <f t="shared" si="44"/>
        <v/>
      </c>
      <c r="O499" s="280" t="str">
        <f t="shared" si="45"/>
        <v/>
      </c>
      <c r="P499" s="187" t="str">
        <f t="shared" si="46"/>
        <v/>
      </c>
      <c r="Q499" s="281" t="str">
        <f t="shared" si="47"/>
        <v/>
      </c>
      <c r="R499" s="284" t="str">
        <f t="shared" si="48"/>
        <v/>
      </c>
      <c r="S499" s="285"/>
    </row>
    <row r="500" spans="1:27" ht="20.100000000000001" customHeight="1" x14ac:dyDescent="0.25">
      <c r="A500" s="170">
        <v>494</v>
      </c>
      <c r="B500" s="295" t="str">
        <f>IF('Frais de personnel'!$B499="","",'Frais de personnel'!$B499)</f>
        <v/>
      </c>
      <c r="C500" s="295" t="str">
        <f>IF('Frais de personnel'!$C499="","",'Frais de personnel'!$C499)</f>
        <v/>
      </c>
      <c r="D500" s="296" t="str">
        <f>IF('Frais de personnel'!$D499="","",'Frais de personnel'!$D499)</f>
        <v/>
      </c>
      <c r="E500" s="166" t="str">
        <f>IF('Frais de personnel'!$E499="","",'Frais de personnel'!$E499)</f>
        <v/>
      </c>
      <c r="F500" s="185" t="str">
        <f>IF('Frais de personnel'!$F499="","",'Frais de personnel'!$F499)</f>
        <v/>
      </c>
      <c r="G500" s="274" t="str">
        <f>IF('Frais de personnel'!$G499="","",'Frais de personnel'!$G499)</f>
        <v/>
      </c>
      <c r="H500" s="274" t="str">
        <f>IF('Frais de personnel'!$H499="","",'Frais de personnel'!$H499)</f>
        <v/>
      </c>
      <c r="I500" s="305" t="str">
        <f>IF('Frais de personnel'!$I499=0,"",'Frais de personnel'!$I499)</f>
        <v/>
      </c>
      <c r="J500" s="273"/>
      <c r="K500" s="121"/>
      <c r="L500" s="121"/>
      <c r="M500" s="186" t="str">
        <f t="shared" si="43"/>
        <v/>
      </c>
      <c r="N500" s="277" t="str">
        <f t="shared" si="44"/>
        <v/>
      </c>
      <c r="O500" s="280" t="str">
        <f t="shared" si="45"/>
        <v/>
      </c>
      <c r="P500" s="187" t="str">
        <f t="shared" si="46"/>
        <v/>
      </c>
      <c r="Q500" s="281" t="str">
        <f t="shared" si="47"/>
        <v/>
      </c>
      <c r="R500" s="284" t="str">
        <f t="shared" si="48"/>
        <v/>
      </c>
      <c r="S500" s="285"/>
    </row>
    <row r="501" spans="1:27" ht="20.100000000000001" customHeight="1" x14ac:dyDescent="0.25">
      <c r="A501" s="170">
        <v>495</v>
      </c>
      <c r="B501" s="295" t="str">
        <f>IF('Frais de personnel'!$B500="","",'Frais de personnel'!$B500)</f>
        <v/>
      </c>
      <c r="C501" s="295" t="str">
        <f>IF('Frais de personnel'!$C500="","",'Frais de personnel'!$C500)</f>
        <v/>
      </c>
      <c r="D501" s="296" t="str">
        <f>IF('Frais de personnel'!$D500="","",'Frais de personnel'!$D500)</f>
        <v/>
      </c>
      <c r="E501" s="166" t="str">
        <f>IF('Frais de personnel'!$E500="","",'Frais de personnel'!$E500)</f>
        <v/>
      </c>
      <c r="F501" s="185" t="str">
        <f>IF('Frais de personnel'!$F500="","",'Frais de personnel'!$F500)</f>
        <v/>
      </c>
      <c r="G501" s="274" t="str">
        <f>IF('Frais de personnel'!$G500="","",'Frais de personnel'!$G500)</f>
        <v/>
      </c>
      <c r="H501" s="274" t="str">
        <f>IF('Frais de personnel'!$H500="","",'Frais de personnel'!$H500)</f>
        <v/>
      </c>
      <c r="I501" s="305" t="str">
        <f>IF('Frais de personnel'!$I500=0,"",'Frais de personnel'!$I500)</f>
        <v/>
      </c>
      <c r="J501" s="273"/>
      <c r="K501" s="121"/>
      <c r="L501" s="121"/>
      <c r="M501" s="186" t="str">
        <f t="shared" si="43"/>
        <v/>
      </c>
      <c r="N501" s="277" t="str">
        <f t="shared" si="44"/>
        <v/>
      </c>
      <c r="O501" s="280" t="str">
        <f t="shared" si="45"/>
        <v/>
      </c>
      <c r="P501" s="187" t="str">
        <f t="shared" si="46"/>
        <v/>
      </c>
      <c r="Q501" s="281" t="str">
        <f t="shared" si="47"/>
        <v/>
      </c>
      <c r="R501" s="284" t="str">
        <f t="shared" si="48"/>
        <v/>
      </c>
      <c r="S501" s="285"/>
    </row>
    <row r="502" spans="1:27" ht="20.100000000000001" customHeight="1" x14ac:dyDescent="0.25">
      <c r="A502" s="170">
        <v>496</v>
      </c>
      <c r="B502" s="295" t="str">
        <f>IF('Frais de personnel'!$B501="","",'Frais de personnel'!$B501)</f>
        <v/>
      </c>
      <c r="C502" s="295" t="str">
        <f>IF('Frais de personnel'!$C501="","",'Frais de personnel'!$C501)</f>
        <v/>
      </c>
      <c r="D502" s="296" t="str">
        <f>IF('Frais de personnel'!$D501="","",'Frais de personnel'!$D501)</f>
        <v/>
      </c>
      <c r="E502" s="166" t="str">
        <f>IF('Frais de personnel'!$E501="","",'Frais de personnel'!$E501)</f>
        <v/>
      </c>
      <c r="F502" s="185" t="str">
        <f>IF('Frais de personnel'!$F501="","",'Frais de personnel'!$F501)</f>
        <v/>
      </c>
      <c r="G502" s="274" t="str">
        <f>IF('Frais de personnel'!$G501="","",'Frais de personnel'!$G501)</f>
        <v/>
      </c>
      <c r="H502" s="274" t="str">
        <f>IF('Frais de personnel'!$H501="","",'Frais de personnel'!$H501)</f>
        <v/>
      </c>
      <c r="I502" s="305" t="str">
        <f>IF('Frais de personnel'!$I501=0,"",'Frais de personnel'!$I501)</f>
        <v/>
      </c>
      <c r="J502" s="273"/>
      <c r="K502" s="121"/>
      <c r="L502" s="121"/>
      <c r="M502" s="186" t="str">
        <f t="shared" si="43"/>
        <v/>
      </c>
      <c r="N502" s="277" t="str">
        <f t="shared" si="44"/>
        <v/>
      </c>
      <c r="O502" s="280" t="str">
        <f t="shared" si="45"/>
        <v/>
      </c>
      <c r="P502" s="187" t="str">
        <f t="shared" si="46"/>
        <v/>
      </c>
      <c r="Q502" s="281" t="str">
        <f t="shared" si="47"/>
        <v/>
      </c>
      <c r="R502" s="284" t="str">
        <f t="shared" si="48"/>
        <v/>
      </c>
      <c r="S502" s="285"/>
    </row>
    <row r="503" spans="1:27" ht="20.100000000000001" customHeight="1" x14ac:dyDescent="0.25">
      <c r="A503" s="170">
        <v>497</v>
      </c>
      <c r="B503" s="295" t="str">
        <f>IF('Frais de personnel'!$B502="","",'Frais de personnel'!$B502)</f>
        <v/>
      </c>
      <c r="C503" s="295" t="str">
        <f>IF('Frais de personnel'!$C502="","",'Frais de personnel'!$C502)</f>
        <v/>
      </c>
      <c r="D503" s="296" t="str">
        <f>IF('Frais de personnel'!$D502="","",'Frais de personnel'!$D502)</f>
        <v/>
      </c>
      <c r="E503" s="166" t="str">
        <f>IF('Frais de personnel'!$E502="","",'Frais de personnel'!$E502)</f>
        <v/>
      </c>
      <c r="F503" s="185" t="str">
        <f>IF('Frais de personnel'!$F502="","",'Frais de personnel'!$F502)</f>
        <v/>
      </c>
      <c r="G503" s="274" t="str">
        <f>IF('Frais de personnel'!$G502="","",'Frais de personnel'!$G502)</f>
        <v/>
      </c>
      <c r="H503" s="274" t="str">
        <f>IF('Frais de personnel'!$H502="","",'Frais de personnel'!$H502)</f>
        <v/>
      </c>
      <c r="I503" s="305" t="str">
        <f>IF('Frais de personnel'!$I502=0,"",'Frais de personnel'!$I502)</f>
        <v/>
      </c>
      <c r="J503" s="273"/>
      <c r="K503" s="121"/>
      <c r="L503" s="121"/>
      <c r="M503" s="186" t="str">
        <f t="shared" si="43"/>
        <v/>
      </c>
      <c r="N503" s="277" t="str">
        <f t="shared" si="44"/>
        <v/>
      </c>
      <c r="O503" s="280" t="str">
        <f t="shared" si="45"/>
        <v/>
      </c>
      <c r="P503" s="187" t="str">
        <f t="shared" si="46"/>
        <v/>
      </c>
      <c r="Q503" s="281" t="str">
        <f t="shared" si="47"/>
        <v/>
      </c>
      <c r="R503" s="284" t="str">
        <f t="shared" si="48"/>
        <v/>
      </c>
      <c r="S503" s="285"/>
    </row>
    <row r="504" spans="1:27" ht="20.100000000000001" customHeight="1" x14ac:dyDescent="0.25">
      <c r="A504" s="170">
        <v>498</v>
      </c>
      <c r="B504" s="295" t="str">
        <f>IF('Frais de personnel'!$B503="","",'Frais de personnel'!$B503)</f>
        <v/>
      </c>
      <c r="C504" s="295" t="str">
        <f>IF('Frais de personnel'!$C503="","",'Frais de personnel'!$C503)</f>
        <v/>
      </c>
      <c r="D504" s="296" t="str">
        <f>IF('Frais de personnel'!$D503="","",'Frais de personnel'!$D503)</f>
        <v/>
      </c>
      <c r="E504" s="166" t="str">
        <f>IF('Frais de personnel'!$E503="","",'Frais de personnel'!$E503)</f>
        <v/>
      </c>
      <c r="F504" s="185" t="str">
        <f>IF('Frais de personnel'!$F503="","",'Frais de personnel'!$F503)</f>
        <v/>
      </c>
      <c r="G504" s="274" t="str">
        <f>IF('Frais de personnel'!$G503="","",'Frais de personnel'!$G503)</f>
        <v/>
      </c>
      <c r="H504" s="274" t="str">
        <f>IF('Frais de personnel'!$H503="","",'Frais de personnel'!$H503)</f>
        <v/>
      </c>
      <c r="I504" s="305" t="str">
        <f>IF('Frais de personnel'!$I503=0,"",'Frais de personnel'!$I503)</f>
        <v/>
      </c>
      <c r="J504" s="273"/>
      <c r="K504" s="121"/>
      <c r="L504" s="121"/>
      <c r="M504" s="186" t="str">
        <f t="shared" si="43"/>
        <v/>
      </c>
      <c r="N504" s="277" t="str">
        <f t="shared" si="44"/>
        <v/>
      </c>
      <c r="O504" s="280" t="str">
        <f t="shared" si="45"/>
        <v/>
      </c>
      <c r="P504" s="187" t="str">
        <f t="shared" si="46"/>
        <v/>
      </c>
      <c r="Q504" s="281" t="str">
        <f t="shared" si="47"/>
        <v/>
      </c>
      <c r="R504" s="284" t="str">
        <f t="shared" si="48"/>
        <v/>
      </c>
      <c r="S504" s="285"/>
    </row>
    <row r="505" spans="1:27" ht="20.100000000000001" customHeight="1" x14ac:dyDescent="0.25">
      <c r="A505" s="170">
        <v>499</v>
      </c>
      <c r="B505" s="295" t="str">
        <f>IF('Frais de personnel'!$B504="","",'Frais de personnel'!$B504)</f>
        <v/>
      </c>
      <c r="C505" s="295" t="str">
        <f>IF('Frais de personnel'!$C504="","",'Frais de personnel'!$C504)</f>
        <v/>
      </c>
      <c r="D505" s="296" t="str">
        <f>IF('Frais de personnel'!$D504="","",'Frais de personnel'!$D504)</f>
        <v/>
      </c>
      <c r="E505" s="166" t="str">
        <f>IF('Frais de personnel'!$E504="","",'Frais de personnel'!$E504)</f>
        <v/>
      </c>
      <c r="F505" s="185" t="str">
        <f>IF('Frais de personnel'!$F504="","",'Frais de personnel'!$F504)</f>
        <v/>
      </c>
      <c r="G505" s="274" t="str">
        <f>IF('Frais de personnel'!$G504="","",'Frais de personnel'!$G504)</f>
        <v/>
      </c>
      <c r="H505" s="274" t="str">
        <f>IF('Frais de personnel'!$H504="","",'Frais de personnel'!$H504)</f>
        <v/>
      </c>
      <c r="I505" s="305" t="str">
        <f>IF('Frais de personnel'!$I504=0,"",'Frais de personnel'!$I504)</f>
        <v/>
      </c>
      <c r="J505" s="273"/>
      <c r="K505" s="121"/>
      <c r="L505" s="121"/>
      <c r="M505" s="186" t="str">
        <f t="shared" si="43"/>
        <v/>
      </c>
      <c r="N505" s="277" t="str">
        <f t="shared" si="44"/>
        <v/>
      </c>
      <c r="O505" s="280" t="str">
        <f t="shared" si="45"/>
        <v/>
      </c>
      <c r="P505" s="187" t="str">
        <f t="shared" si="46"/>
        <v/>
      </c>
      <c r="Q505" s="281" t="str">
        <f t="shared" si="47"/>
        <v/>
      </c>
      <c r="R505" s="284" t="str">
        <f t="shared" si="48"/>
        <v/>
      </c>
      <c r="S505" s="285"/>
    </row>
    <row r="506" spans="1:27" ht="20.100000000000001" customHeight="1" thickBot="1" x14ac:dyDescent="0.3">
      <c r="A506" s="171">
        <v>500</v>
      </c>
      <c r="B506" s="295" t="str">
        <f>IF('Frais de personnel'!$B505="","",'Frais de personnel'!$B505)</f>
        <v/>
      </c>
      <c r="C506" s="295" t="str">
        <f>IF('Frais de personnel'!$C505="","",'Frais de personnel'!$C505)</f>
        <v/>
      </c>
      <c r="D506" s="296" t="str">
        <f>IF('Frais de personnel'!$D505="","",'Frais de personnel'!$D505)</f>
        <v/>
      </c>
      <c r="E506" s="166" t="str">
        <f>IF('Frais de personnel'!$E505="","",'Frais de personnel'!$E505)</f>
        <v/>
      </c>
      <c r="F506" s="185" t="str">
        <f>IF('Frais de personnel'!$F505="","",'Frais de personnel'!$F505)</f>
        <v/>
      </c>
      <c r="G506" s="274" t="str">
        <f>IF('Frais de personnel'!$G505="","",'Frais de personnel'!$G505)</f>
        <v/>
      </c>
      <c r="H506" s="274" t="str">
        <f>IF('Frais de personnel'!$H505="","",'Frais de personnel'!$H505)</f>
        <v/>
      </c>
      <c r="I506" s="305" t="str">
        <f>IF('Frais de personnel'!$I505=0,"",'Frais de personnel'!$I505)</f>
        <v/>
      </c>
      <c r="J506" s="273"/>
      <c r="K506" s="121"/>
      <c r="L506" s="121"/>
      <c r="M506" s="186" t="str">
        <f t="shared" si="43"/>
        <v/>
      </c>
      <c r="N506" s="277" t="str">
        <f t="shared" si="44"/>
        <v/>
      </c>
      <c r="O506" s="280" t="str">
        <f t="shared" si="45"/>
        <v/>
      </c>
      <c r="P506" s="187" t="str">
        <f t="shared" si="46"/>
        <v/>
      </c>
      <c r="Q506" s="281" t="str">
        <f t="shared" si="47"/>
        <v/>
      </c>
      <c r="R506" s="284" t="str">
        <f t="shared" si="48"/>
        <v/>
      </c>
      <c r="S506" s="285"/>
    </row>
    <row r="507" spans="1:27" s="173" customFormat="1" ht="20.100000000000001" customHeight="1" thickBot="1" x14ac:dyDescent="0.35">
      <c r="F507" s="188"/>
      <c r="G507" s="189"/>
      <c r="H507" s="201"/>
      <c r="I507" s="201"/>
      <c r="J507" s="201"/>
      <c r="L507" s="262" t="s">
        <v>52</v>
      </c>
      <c r="M507" s="290">
        <f>SUM(M7:M506)</f>
        <v>0</v>
      </c>
      <c r="N507" s="175"/>
      <c r="O507" s="176"/>
      <c r="P507" s="262" t="s">
        <v>52</v>
      </c>
      <c r="Q507" s="290">
        <f>SUM(Q7:Q506)</f>
        <v>0</v>
      </c>
      <c r="R507" s="176"/>
      <c r="S507" s="177"/>
      <c r="T507" s="176"/>
      <c r="V507" s="201"/>
      <c r="W507" s="201"/>
      <c r="X507" s="201"/>
      <c r="Y507" s="201"/>
      <c r="Z507" s="201"/>
      <c r="AA507" s="201"/>
    </row>
    <row r="508" spans="1:27" x14ac:dyDescent="0.25">
      <c r="F508" s="208"/>
      <c r="G508" s="208"/>
      <c r="K508" s="208"/>
      <c r="L508" s="208"/>
      <c r="N508" s="208"/>
      <c r="S508" s="208"/>
    </row>
    <row r="529" hidden="1" x14ac:dyDescent="0.25"/>
  </sheetData>
  <mergeCells count="5">
    <mergeCell ref="A1:S1"/>
    <mergeCell ref="A2:S2"/>
    <mergeCell ref="A3:A4"/>
    <mergeCell ref="F4:H4"/>
    <mergeCell ref="J4:L4"/>
  </mergeCells>
  <conditionalFormatting sqref="R7:R506">
    <cfRule type="cellIs" dxfId="54" priority="20" operator="equal">
      <formula>"Le montant éligible retenu ne peut pas être supérieur au montant du plafond"</formula>
    </cfRule>
    <cfRule type="cellIs" dxfId="53" priority="36" operator="equal">
      <formula>"Le montant éligible retenu ne peut pas être supérieur au montant raisonnable"</formula>
    </cfRule>
  </conditionalFormatting>
  <conditionalFormatting sqref="J7:S506 B7:H506">
    <cfRule type="expression" dxfId="52" priority="95">
      <formula>$S7="Oui"</formula>
    </cfRule>
  </conditionalFormatting>
  <conditionalFormatting sqref="O7:O506">
    <cfRule type="cellIs" dxfId="51" priority="33" operator="notEqual">
      <formula>M7</formula>
    </cfRule>
  </conditionalFormatting>
  <conditionalFormatting sqref="O7:O506">
    <cfRule type="expression" dxfId="50" priority="34">
      <formula>$S7="Oui"</formula>
    </cfRule>
  </conditionalFormatting>
  <conditionalFormatting sqref="J7:J506">
    <cfRule type="cellIs" dxfId="49" priority="38" operator="notEqual">
      <formula>F7</formula>
    </cfRule>
  </conditionalFormatting>
  <conditionalFormatting sqref="Q7:Q506">
    <cfRule type="expression" dxfId="48" priority="24">
      <formula>AND(Q7&lt;&gt;O7,Q7&lt;&gt;P7)</formula>
    </cfRule>
  </conditionalFormatting>
  <conditionalFormatting sqref="K7:K506">
    <cfRule type="cellIs" dxfId="47" priority="19" operator="notEqual">
      <formula>G7</formula>
    </cfRule>
  </conditionalFormatting>
  <conditionalFormatting sqref="L7:L506">
    <cfRule type="cellIs" dxfId="46" priority="18" operator="notEqual">
      <formula>H7</formula>
    </cfRule>
  </conditionalFormatting>
  <conditionalFormatting sqref="E6:G6">
    <cfRule type="expression" dxfId="45" priority="16">
      <formula>$N6="Oui"</formula>
    </cfRule>
  </conditionalFormatting>
  <conditionalFormatting sqref="J6">
    <cfRule type="expression" dxfId="44" priority="15">
      <formula>$N6="Oui"</formula>
    </cfRule>
  </conditionalFormatting>
  <conditionalFormatting sqref="N6">
    <cfRule type="expression" dxfId="43" priority="14">
      <formula>$N6="Oui"</formula>
    </cfRule>
  </conditionalFormatting>
  <conditionalFormatting sqref="A6">
    <cfRule type="expression" dxfId="42" priority="13">
      <formula>$N6="Oui"</formula>
    </cfRule>
  </conditionalFormatting>
  <conditionalFormatting sqref="H6:I506">
    <cfRule type="expression" dxfId="41" priority="11">
      <formula>$N6="Oui"</formula>
    </cfRule>
  </conditionalFormatting>
  <conditionalFormatting sqref="K6">
    <cfRule type="expression" dxfId="40" priority="9">
      <formula>$N6="Oui"</formula>
    </cfRule>
  </conditionalFormatting>
  <conditionalFormatting sqref="O6">
    <cfRule type="expression" dxfId="39" priority="7">
      <formula>$N6="Oui"</formula>
    </cfRule>
  </conditionalFormatting>
  <conditionalFormatting sqref="R6">
    <cfRule type="expression" dxfId="38" priority="5">
      <formula>$N6="Oui"</formula>
    </cfRule>
  </conditionalFormatting>
  <conditionalFormatting sqref="B6:D6">
    <cfRule type="expression" dxfId="37" priority="1">
      <formula>$S6="Oui"</formula>
    </cfRule>
  </conditionalFormatting>
  <conditionalFormatting sqref="S6">
    <cfRule type="expression" dxfId="36" priority="2">
      <formula>$N6="Oui"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M7:M506 I7:J506 Q7:Q506 F7:F506">
      <formula1>0</formula1>
    </dataValidation>
    <dataValidation type="decimal" operator="greaterThan" allowBlank="1" showInputMessage="1" showErrorMessage="1" sqref="K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44" operator="notEqual" id="{F3D482E1-16B5-4E12-BEFC-C53C3D53B6AB}">
            <xm:f>'Frais de personnel'!$D6</xm:f>
            <x14:dxf>
              <font>
                <color rgb="FFFF0000"/>
              </font>
            </x14:dxf>
          </x14:cfRule>
          <xm:sqref>D7:D506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Listes!$B$3:$B$6</xm:f>
          </x14:formula1>
          <xm:sqref>E5 E7:E506</xm:sqref>
        </x14:dataValidation>
        <x14:dataValidation type="list" allowBlank="1" showInputMessage="1" showErrorMessage="1">
          <x14:formula1>
            <xm:f>Listes!$A$11:$A$28</xm:f>
          </x14:formula1>
          <xm:sqref>N7:N506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5" tint="0.39997558519241921"/>
    <pageSetUpPr fitToPage="1"/>
  </sheetPr>
  <dimension ref="A1:U508"/>
  <sheetViews>
    <sheetView zoomScale="85" zoomScaleNormal="85" workbookViewId="0">
      <pane ySplit="6" topLeftCell="A7" activePane="bottomLeft" state="frozen"/>
      <selection activeCell="F81" sqref="F81"/>
      <selection pane="bottomLeft" activeCell="B6" sqref="B6"/>
    </sheetView>
  </sheetViews>
  <sheetFormatPr baseColWidth="10" defaultColWidth="11.42578125" defaultRowHeight="15" x14ac:dyDescent="0.25"/>
  <cols>
    <col min="1" max="1" width="10.7109375" style="42" customWidth="1"/>
    <col min="2" max="2" width="50.7109375" style="42" customWidth="1"/>
    <col min="3" max="3" width="30.7109375" style="42" customWidth="1"/>
    <col min="4" max="4" width="20.7109375" style="42" customWidth="1"/>
    <col min="5" max="5" width="32.7109375" style="42" bestFit="1" customWidth="1"/>
    <col min="6" max="6" width="32.7109375" style="42" customWidth="1"/>
    <col min="7" max="8" width="17.7109375" style="42" customWidth="1"/>
    <col min="9" max="9" width="72.28515625" style="42" bestFit="1" customWidth="1"/>
    <col min="10" max="12" width="17.7109375" style="42" customWidth="1"/>
    <col min="13" max="13" width="75.7109375" style="42" customWidth="1"/>
    <col min="14" max="14" width="10.7109375" style="42" customWidth="1"/>
    <col min="15" max="15" width="11.42578125" style="42"/>
    <col min="16" max="16" width="32.5703125" style="42" hidden="1" customWidth="1"/>
    <col min="17" max="17" width="27.7109375" style="42" customWidth="1"/>
    <col min="18" max="18" width="21.7109375" style="42" customWidth="1"/>
    <col min="19" max="19" width="40.85546875" style="42" customWidth="1"/>
    <col min="20" max="20" width="27.5703125" style="42" customWidth="1"/>
    <col min="21" max="21" width="35" style="42" customWidth="1"/>
    <col min="22" max="16384" width="11.42578125" style="42"/>
  </cols>
  <sheetData>
    <row r="1" spans="1:16" ht="29.25" thickBot="1" x14ac:dyDescent="0.3">
      <c r="A1" s="426" t="s">
        <v>230</v>
      </c>
      <c r="B1" s="427"/>
      <c r="C1" s="427"/>
      <c r="D1" s="427"/>
      <c r="E1" s="427"/>
      <c r="F1" s="427"/>
      <c r="G1" s="427"/>
      <c r="H1" s="427"/>
      <c r="I1" s="427"/>
      <c r="J1" s="427"/>
      <c r="K1" s="427"/>
      <c r="L1" s="427"/>
      <c r="M1" s="427"/>
      <c r="N1" s="428"/>
    </row>
    <row r="2" spans="1:16" ht="45" customHeight="1" thickBot="1" x14ac:dyDescent="0.3">
      <c r="A2" s="429" t="s">
        <v>218</v>
      </c>
      <c r="B2" s="430"/>
      <c r="C2" s="430"/>
      <c r="D2" s="430"/>
      <c r="E2" s="430"/>
      <c r="F2" s="430"/>
      <c r="G2" s="430"/>
      <c r="H2" s="430"/>
      <c r="I2" s="430"/>
      <c r="J2" s="430"/>
      <c r="K2" s="430"/>
      <c r="L2" s="430"/>
      <c r="M2" s="430"/>
      <c r="N2" s="431"/>
    </row>
    <row r="3" spans="1:16" ht="45" x14ac:dyDescent="0.25">
      <c r="A3" s="432" t="s">
        <v>0</v>
      </c>
      <c r="B3" s="149" t="s">
        <v>119</v>
      </c>
      <c r="C3" s="149" t="s">
        <v>120</v>
      </c>
      <c r="D3" s="149" t="s">
        <v>59</v>
      </c>
      <c r="E3" s="149" t="s">
        <v>48</v>
      </c>
      <c r="F3" s="178" t="s">
        <v>163</v>
      </c>
      <c r="G3" s="178" t="s">
        <v>122</v>
      </c>
      <c r="H3" s="150" t="s">
        <v>64</v>
      </c>
      <c r="I3" s="150" t="s">
        <v>5</v>
      </c>
      <c r="J3" s="150" t="s">
        <v>238</v>
      </c>
      <c r="K3" s="150" t="s">
        <v>239</v>
      </c>
      <c r="L3" s="150" t="s">
        <v>186</v>
      </c>
      <c r="M3" s="150" t="s">
        <v>23</v>
      </c>
      <c r="N3" s="151" t="s">
        <v>73</v>
      </c>
    </row>
    <row r="4" spans="1:16" ht="25.5" x14ac:dyDescent="0.25">
      <c r="A4" s="433"/>
      <c r="B4" s="190" t="s">
        <v>156</v>
      </c>
      <c r="C4" s="438" t="s">
        <v>158</v>
      </c>
      <c r="D4" s="439"/>
      <c r="E4" s="190" t="s">
        <v>106</v>
      </c>
      <c r="F4" s="190" t="s">
        <v>164</v>
      </c>
      <c r="G4" s="190" t="s">
        <v>121</v>
      </c>
      <c r="H4" s="191"/>
      <c r="I4" s="154" t="s">
        <v>72</v>
      </c>
      <c r="J4" s="191"/>
      <c r="K4" s="191"/>
      <c r="L4" s="191"/>
      <c r="M4" s="154"/>
      <c r="N4" s="192"/>
    </row>
    <row r="5" spans="1:16" ht="20.100000000000001" customHeight="1" thickBot="1" x14ac:dyDescent="0.3">
      <c r="A5" s="156" t="s">
        <v>43</v>
      </c>
      <c r="B5" s="157" t="s">
        <v>157</v>
      </c>
      <c r="C5" s="157" t="s">
        <v>165</v>
      </c>
      <c r="D5" s="157" t="s">
        <v>159</v>
      </c>
      <c r="E5" s="157" t="s">
        <v>90</v>
      </c>
      <c r="F5" s="157" t="s">
        <v>160</v>
      </c>
      <c r="G5" s="159">
        <v>2500</v>
      </c>
      <c r="H5" s="160">
        <v>2500</v>
      </c>
      <c r="I5" s="157" t="s">
        <v>15</v>
      </c>
      <c r="J5" s="184">
        <v>2200</v>
      </c>
      <c r="K5" s="184">
        <v>1900</v>
      </c>
      <c r="L5" s="184">
        <v>1900</v>
      </c>
      <c r="M5" s="163"/>
      <c r="N5" s="164" t="s">
        <v>74</v>
      </c>
    </row>
    <row r="6" spans="1:16" ht="20.100000000000001" customHeight="1" thickBot="1" x14ac:dyDescent="0.35">
      <c r="A6" s="165"/>
      <c r="B6" s="167"/>
      <c r="C6" s="167"/>
      <c r="D6" s="167"/>
      <c r="E6" s="166"/>
      <c r="F6" s="166"/>
      <c r="G6" s="289" t="s">
        <v>2</v>
      </c>
      <c r="H6" s="290">
        <f>SUM(H7:H506)</f>
        <v>0</v>
      </c>
      <c r="I6" s="167"/>
      <c r="J6" s="167"/>
      <c r="K6" s="289" t="s">
        <v>2</v>
      </c>
      <c r="L6" s="290">
        <f>SUM(L7:L506)</f>
        <v>0</v>
      </c>
      <c r="M6" s="166"/>
      <c r="N6" s="291"/>
    </row>
    <row r="7" spans="1:16" ht="20.100000000000001" customHeight="1" x14ac:dyDescent="0.25">
      <c r="A7" s="292">
        <v>1</v>
      </c>
      <c r="B7" s="283" t="str">
        <f>IF('Frais réels'!B6="","",'Frais réels'!$B6)</f>
        <v/>
      </c>
      <c r="C7" s="283" t="str">
        <f>IF('Frais réels'!C6="","",'Frais réels'!$C6)</f>
        <v/>
      </c>
      <c r="D7" s="283" t="str">
        <f>IF('Frais réels'!D6="","",'Frais réels'!$D6)</f>
        <v/>
      </c>
      <c r="E7" s="166" t="str">
        <f>IF('Frais réels'!E6="","",'Frais réels'!$E6)</f>
        <v/>
      </c>
      <c r="F7" s="166" t="str">
        <f>IF('Frais réels'!F6="","",'Frais réels'!$F6)</f>
        <v/>
      </c>
      <c r="G7" s="185" t="str">
        <f>IF('Frais réels'!G6="","",'Frais réels'!$G6)</f>
        <v/>
      </c>
      <c r="H7" s="126"/>
      <c r="I7" s="277" t="str">
        <f>IF($G7="","",IF($H7&gt;$G7,"Le montant éligible ne peut etre supérieur au montant présenté",""))</f>
        <v/>
      </c>
      <c r="J7" s="280" t="str">
        <f>IF(OR(H7=0, ISBLANK(H7)), "", H7)</f>
        <v/>
      </c>
      <c r="K7" s="193" t="str">
        <f t="shared" ref="K7" si="0">IF(F7="Aller - Retour Mayotte - Hexagone",IF(1900=0,"",1900),IF(F7="Aller - Retour Mayotte - La Réunion",IF(700=0,"",700),IF(F7="Aller - Retour Mayotte - Caraïbes",IF(2200=0,"",2200),IF(E7="Billets de train",IF(H7=0,"",""),IF(E7="","")))))</f>
        <v/>
      </c>
      <c r="L7" s="281" t="str">
        <f>IF(J7="", "", IF(MIN(J7,K7)=0, "", MIN(J7,K7)))</f>
        <v/>
      </c>
      <c r="M7" s="279" t="str">
        <f>IF($L7 &gt; $J7, "Le montant éligible retenu ne peut pas être supérieur au montant raisonnable",IF($L7 &gt; $K7, "Le montant éligible retenu ne peut pas être supérieur au montant du plafond", ""))</f>
        <v/>
      </c>
      <c r="N7" s="285"/>
      <c r="P7" s="40" t="s">
        <v>188</v>
      </c>
    </row>
    <row r="8" spans="1:16" ht="20.100000000000001" customHeight="1" x14ac:dyDescent="0.25">
      <c r="A8" s="170">
        <v>2</v>
      </c>
      <c r="B8" s="283" t="str">
        <f>IF('Frais réels'!B7="","",'Frais réels'!$B7)</f>
        <v/>
      </c>
      <c r="C8" s="283" t="str">
        <f>IF('Frais réels'!C7="","",'Frais réels'!$C7)</f>
        <v/>
      </c>
      <c r="D8" s="283" t="str">
        <f>IF('Frais réels'!D7="","",'Frais réels'!$D7)</f>
        <v/>
      </c>
      <c r="E8" s="166" t="str">
        <f>IF('Frais réels'!E7="","",'Frais réels'!$E7)</f>
        <v/>
      </c>
      <c r="F8" s="166" t="str">
        <f>IF('Frais réels'!F7="","",'Frais réels'!$F7)</f>
        <v/>
      </c>
      <c r="G8" s="185" t="str">
        <f>IF('Frais réels'!G7="","",'Frais réels'!$G7)</f>
        <v/>
      </c>
      <c r="H8" s="126"/>
      <c r="I8" s="277" t="str">
        <f t="shared" ref="I8:I71" si="1">IF($G8="","",IF($H8&gt;$G8,"Le montant éligible ne peut etre supérieur au montant présenté",""))</f>
        <v/>
      </c>
      <c r="J8" s="280" t="str">
        <f t="shared" ref="J8:J71" si="2">IF(OR(H8=0, ISBLANK(H8)), "", H8)</f>
        <v/>
      </c>
      <c r="K8" s="193" t="str">
        <f t="shared" ref="K8:K71" si="3">IF(F8="Aller - Retour Mayotte - Hexagone",IF(1900=0,"",1900),IF(F8="Aller - Retour Mayotte - La Réunion",IF(700=0,"",700),IF(F8="Aller - Retour Mayotte - Caraïbes",IF(2200=0,"",2200),IF(E8="Billets de train",IF(H8=0,"",""),IF(E8="","")))))</f>
        <v/>
      </c>
      <c r="L8" s="281" t="str">
        <f t="shared" ref="L8:L71" si="4">IF(J8="", "", IF(MIN(J8,K8)=0, "", MIN(J8,K8)))</f>
        <v/>
      </c>
      <c r="M8" s="279" t="str">
        <f t="shared" ref="M8:M71" si="5">IF($L8 &gt; $J8, "Le montant éligible retenu ne peut pas être supérieur au montant raisonnable",IF($L8 &gt; $K8, "Le montant éligible retenu ne peut pas être supérieur au montant du plafond", ""))</f>
        <v/>
      </c>
      <c r="N8" s="285"/>
      <c r="P8" s="127">
        <f>SUMIFS($L$7:$L$506,$E$7:$E$506,"Billets d'avion")</f>
        <v>0</v>
      </c>
    </row>
    <row r="9" spans="1:16" ht="20.100000000000001" customHeight="1" x14ac:dyDescent="0.25">
      <c r="A9" s="170">
        <v>3</v>
      </c>
      <c r="B9" s="283" t="str">
        <f>IF('Frais réels'!B8="","",'Frais réels'!$B8)</f>
        <v/>
      </c>
      <c r="C9" s="283" t="str">
        <f>IF('Frais réels'!C8="","",'Frais réels'!$C8)</f>
        <v/>
      </c>
      <c r="D9" s="283" t="str">
        <f>IF('Frais réels'!D8="","",'Frais réels'!$D8)</f>
        <v/>
      </c>
      <c r="E9" s="166" t="str">
        <f>IF('Frais réels'!E8="","",'Frais réels'!$E8)</f>
        <v/>
      </c>
      <c r="F9" s="166" t="str">
        <f>IF('Frais réels'!F8="","",'Frais réels'!$F8)</f>
        <v/>
      </c>
      <c r="G9" s="185" t="str">
        <f>IF('Frais réels'!G8="","",'Frais réels'!$G8)</f>
        <v/>
      </c>
      <c r="H9" s="126"/>
      <c r="I9" s="277" t="str">
        <f t="shared" si="1"/>
        <v/>
      </c>
      <c r="J9" s="280" t="str">
        <f t="shared" si="2"/>
        <v/>
      </c>
      <c r="K9" s="193" t="str">
        <f t="shared" si="3"/>
        <v/>
      </c>
      <c r="L9" s="281" t="str">
        <f t="shared" si="4"/>
        <v/>
      </c>
      <c r="M9" s="279" t="str">
        <f t="shared" si="5"/>
        <v/>
      </c>
      <c r="N9" s="285"/>
    </row>
    <row r="10" spans="1:16" ht="20.100000000000001" customHeight="1" x14ac:dyDescent="0.25">
      <c r="A10" s="170">
        <v>4</v>
      </c>
      <c r="B10" s="283" t="str">
        <f>IF('Frais réels'!B9="","",'Frais réels'!$B9)</f>
        <v/>
      </c>
      <c r="C10" s="283" t="str">
        <f>IF('Frais réels'!C9="","",'Frais réels'!$C9)</f>
        <v/>
      </c>
      <c r="D10" s="283" t="str">
        <f>IF('Frais réels'!D9="","",'Frais réels'!$D9)</f>
        <v/>
      </c>
      <c r="E10" s="166" t="str">
        <f>IF('Frais réels'!E9="","",'Frais réels'!$E9)</f>
        <v/>
      </c>
      <c r="F10" s="166" t="str">
        <f>IF('Frais réels'!F9="","",'Frais réels'!$F9)</f>
        <v/>
      </c>
      <c r="G10" s="185" t="str">
        <f>IF('Frais réels'!G9="","",'Frais réels'!$G9)</f>
        <v/>
      </c>
      <c r="H10" s="126"/>
      <c r="I10" s="277" t="str">
        <f t="shared" si="1"/>
        <v/>
      </c>
      <c r="J10" s="280" t="str">
        <f t="shared" si="2"/>
        <v/>
      </c>
      <c r="K10" s="193" t="str">
        <f t="shared" si="3"/>
        <v/>
      </c>
      <c r="L10" s="281" t="str">
        <f t="shared" si="4"/>
        <v/>
      </c>
      <c r="M10" s="279" t="str">
        <f t="shared" si="5"/>
        <v/>
      </c>
      <c r="N10" s="285"/>
    </row>
    <row r="11" spans="1:16" ht="20.100000000000001" customHeight="1" x14ac:dyDescent="0.25">
      <c r="A11" s="170">
        <v>5</v>
      </c>
      <c r="B11" s="283" t="str">
        <f>IF('Frais réels'!B10="","",'Frais réels'!$B10)</f>
        <v/>
      </c>
      <c r="C11" s="283" t="str">
        <f>IF('Frais réels'!C10="","",'Frais réels'!$C10)</f>
        <v/>
      </c>
      <c r="D11" s="283" t="str">
        <f>IF('Frais réels'!D10="","",'Frais réels'!$D10)</f>
        <v/>
      </c>
      <c r="E11" s="166" t="str">
        <f>IF('Frais réels'!E10="","",'Frais réels'!$E10)</f>
        <v/>
      </c>
      <c r="F11" s="166" t="str">
        <f>IF('Frais réels'!F10="","",'Frais réels'!$F10)</f>
        <v/>
      </c>
      <c r="G11" s="185" t="str">
        <f>IF('Frais réels'!G10="","",'Frais réels'!$G10)</f>
        <v/>
      </c>
      <c r="H11" s="126"/>
      <c r="I11" s="277" t="str">
        <f t="shared" si="1"/>
        <v/>
      </c>
      <c r="J11" s="280" t="str">
        <f t="shared" si="2"/>
        <v/>
      </c>
      <c r="K11" s="193" t="str">
        <f t="shared" si="3"/>
        <v/>
      </c>
      <c r="L11" s="281" t="str">
        <f t="shared" si="4"/>
        <v/>
      </c>
      <c r="M11" s="279" t="str">
        <f t="shared" si="5"/>
        <v/>
      </c>
      <c r="N11" s="285"/>
    </row>
    <row r="12" spans="1:16" ht="20.100000000000001" customHeight="1" x14ac:dyDescent="0.25">
      <c r="A12" s="170">
        <v>6</v>
      </c>
      <c r="B12" s="283" t="str">
        <f>IF('Frais réels'!B11="","",'Frais réels'!$B11)</f>
        <v/>
      </c>
      <c r="C12" s="283" t="str">
        <f>IF('Frais réels'!C11="","",'Frais réels'!$C11)</f>
        <v/>
      </c>
      <c r="D12" s="283" t="str">
        <f>IF('Frais réels'!D11="","",'Frais réels'!$D11)</f>
        <v/>
      </c>
      <c r="E12" s="166" t="str">
        <f>IF('Frais réels'!E11="","",'Frais réels'!$E11)</f>
        <v/>
      </c>
      <c r="F12" s="166" t="str">
        <f>IF('Frais réels'!F11="","",'Frais réels'!$F11)</f>
        <v/>
      </c>
      <c r="G12" s="185" t="str">
        <f>IF('Frais réels'!G11="","",'Frais réels'!$G11)</f>
        <v/>
      </c>
      <c r="H12" s="126"/>
      <c r="I12" s="277" t="str">
        <f t="shared" si="1"/>
        <v/>
      </c>
      <c r="J12" s="280" t="str">
        <f t="shared" si="2"/>
        <v/>
      </c>
      <c r="K12" s="193" t="str">
        <f t="shared" si="3"/>
        <v/>
      </c>
      <c r="L12" s="281" t="str">
        <f t="shared" si="4"/>
        <v/>
      </c>
      <c r="M12" s="279" t="str">
        <f t="shared" si="5"/>
        <v/>
      </c>
      <c r="N12" s="285"/>
    </row>
    <row r="13" spans="1:16" ht="20.100000000000001" customHeight="1" x14ac:dyDescent="0.25">
      <c r="A13" s="170">
        <v>7</v>
      </c>
      <c r="B13" s="283" t="str">
        <f>IF('Frais réels'!B12="","",'Frais réels'!$B12)</f>
        <v/>
      </c>
      <c r="C13" s="283" t="str">
        <f>IF('Frais réels'!C12="","",'Frais réels'!$C12)</f>
        <v/>
      </c>
      <c r="D13" s="283" t="str">
        <f>IF('Frais réels'!D12="","",'Frais réels'!$D12)</f>
        <v/>
      </c>
      <c r="E13" s="166" t="str">
        <f>IF('Frais réels'!E12="","",'Frais réels'!$E12)</f>
        <v/>
      </c>
      <c r="F13" s="166" t="str">
        <f>IF('Frais réels'!F12="","",'Frais réels'!$F12)</f>
        <v/>
      </c>
      <c r="G13" s="185" t="str">
        <f>IF('Frais réels'!G12="","",'Frais réels'!$G12)</f>
        <v/>
      </c>
      <c r="H13" s="126"/>
      <c r="I13" s="277" t="str">
        <f t="shared" si="1"/>
        <v/>
      </c>
      <c r="J13" s="280" t="str">
        <f t="shared" si="2"/>
        <v/>
      </c>
      <c r="K13" s="193" t="str">
        <f t="shared" si="3"/>
        <v/>
      </c>
      <c r="L13" s="281" t="str">
        <f t="shared" si="4"/>
        <v/>
      </c>
      <c r="M13" s="279" t="str">
        <f t="shared" si="5"/>
        <v/>
      </c>
      <c r="N13" s="285"/>
    </row>
    <row r="14" spans="1:16" ht="20.100000000000001" customHeight="1" x14ac:dyDescent="0.25">
      <c r="A14" s="170">
        <v>8</v>
      </c>
      <c r="B14" s="283" t="str">
        <f>IF('Frais réels'!B13="","",'Frais réels'!$B13)</f>
        <v/>
      </c>
      <c r="C14" s="283" t="str">
        <f>IF('Frais réels'!C13="","",'Frais réels'!$C13)</f>
        <v/>
      </c>
      <c r="D14" s="283" t="str">
        <f>IF('Frais réels'!D13="","",'Frais réels'!$D13)</f>
        <v/>
      </c>
      <c r="E14" s="166" t="str">
        <f>IF('Frais réels'!E13="","",'Frais réels'!$E13)</f>
        <v/>
      </c>
      <c r="F14" s="166" t="str">
        <f>IF('Frais réels'!F13="","",'Frais réels'!$F13)</f>
        <v/>
      </c>
      <c r="G14" s="185" t="str">
        <f>IF('Frais réels'!G13="","",'Frais réels'!$G13)</f>
        <v/>
      </c>
      <c r="H14" s="126"/>
      <c r="I14" s="277" t="str">
        <f t="shared" si="1"/>
        <v/>
      </c>
      <c r="J14" s="280" t="str">
        <f t="shared" si="2"/>
        <v/>
      </c>
      <c r="K14" s="193" t="str">
        <f t="shared" si="3"/>
        <v/>
      </c>
      <c r="L14" s="281" t="str">
        <f t="shared" si="4"/>
        <v/>
      </c>
      <c r="M14" s="279" t="str">
        <f t="shared" si="5"/>
        <v/>
      </c>
      <c r="N14" s="285"/>
    </row>
    <row r="15" spans="1:16" ht="20.100000000000001" customHeight="1" x14ac:dyDescent="0.25">
      <c r="A15" s="170">
        <v>9</v>
      </c>
      <c r="B15" s="283" t="str">
        <f>IF('Frais réels'!B14="","",'Frais réels'!$B14)</f>
        <v/>
      </c>
      <c r="C15" s="283" t="str">
        <f>IF('Frais réels'!C14="","",'Frais réels'!$C14)</f>
        <v/>
      </c>
      <c r="D15" s="283" t="str">
        <f>IF('Frais réels'!D14="","",'Frais réels'!$D14)</f>
        <v/>
      </c>
      <c r="E15" s="166" t="str">
        <f>IF('Frais réels'!E14="","",'Frais réels'!$E14)</f>
        <v/>
      </c>
      <c r="F15" s="166" t="str">
        <f>IF('Frais réels'!F14="","",'Frais réels'!$F14)</f>
        <v/>
      </c>
      <c r="G15" s="185" t="str">
        <f>IF('Frais réels'!G14="","",'Frais réels'!$G14)</f>
        <v/>
      </c>
      <c r="H15" s="126"/>
      <c r="I15" s="277" t="str">
        <f t="shared" si="1"/>
        <v/>
      </c>
      <c r="J15" s="280" t="str">
        <f t="shared" si="2"/>
        <v/>
      </c>
      <c r="K15" s="193" t="str">
        <f t="shared" si="3"/>
        <v/>
      </c>
      <c r="L15" s="281" t="str">
        <f t="shared" si="4"/>
        <v/>
      </c>
      <c r="M15" s="279" t="str">
        <f t="shared" si="5"/>
        <v/>
      </c>
      <c r="N15" s="285"/>
    </row>
    <row r="16" spans="1:16" ht="20.100000000000001" customHeight="1" x14ac:dyDescent="0.25">
      <c r="A16" s="170">
        <v>10</v>
      </c>
      <c r="B16" s="283" t="str">
        <f>IF('Frais réels'!B15="","",'Frais réels'!$B15)</f>
        <v/>
      </c>
      <c r="C16" s="283" t="str">
        <f>IF('Frais réels'!C15="","",'Frais réels'!$C15)</f>
        <v/>
      </c>
      <c r="D16" s="283" t="str">
        <f>IF('Frais réels'!D15="","",'Frais réels'!$D15)</f>
        <v/>
      </c>
      <c r="E16" s="166" t="str">
        <f>IF('Frais réels'!E15="","",'Frais réels'!$E15)</f>
        <v/>
      </c>
      <c r="F16" s="166" t="str">
        <f>IF('Frais réels'!F15="","",'Frais réels'!$F15)</f>
        <v/>
      </c>
      <c r="G16" s="185" t="str">
        <f>IF('Frais réels'!G15="","",'Frais réels'!$G15)</f>
        <v/>
      </c>
      <c r="H16" s="126"/>
      <c r="I16" s="277" t="str">
        <f t="shared" si="1"/>
        <v/>
      </c>
      <c r="J16" s="280" t="str">
        <f t="shared" si="2"/>
        <v/>
      </c>
      <c r="K16" s="193" t="str">
        <f t="shared" si="3"/>
        <v/>
      </c>
      <c r="L16" s="281" t="str">
        <f t="shared" si="4"/>
        <v/>
      </c>
      <c r="M16" s="279" t="str">
        <f t="shared" si="5"/>
        <v/>
      </c>
      <c r="N16" s="285"/>
    </row>
    <row r="17" spans="1:14" ht="20.100000000000001" customHeight="1" x14ac:dyDescent="0.25">
      <c r="A17" s="170">
        <v>11</v>
      </c>
      <c r="B17" s="283" t="str">
        <f>IF('Frais réels'!B16="","",'Frais réels'!$B16)</f>
        <v/>
      </c>
      <c r="C17" s="283" t="str">
        <f>IF('Frais réels'!C16="","",'Frais réels'!$C16)</f>
        <v/>
      </c>
      <c r="D17" s="283" t="str">
        <f>IF('Frais réels'!D16="","",'Frais réels'!$D16)</f>
        <v/>
      </c>
      <c r="E17" s="166" t="str">
        <f>IF('Frais réels'!E16="","",'Frais réels'!$E16)</f>
        <v/>
      </c>
      <c r="F17" s="166" t="str">
        <f>IF('Frais réels'!F16="","",'Frais réels'!$F16)</f>
        <v/>
      </c>
      <c r="G17" s="185" t="str">
        <f>IF('Frais réels'!G16="","",'Frais réels'!$G16)</f>
        <v/>
      </c>
      <c r="H17" s="126"/>
      <c r="I17" s="277" t="str">
        <f t="shared" si="1"/>
        <v/>
      </c>
      <c r="J17" s="280" t="str">
        <f t="shared" si="2"/>
        <v/>
      </c>
      <c r="K17" s="193" t="str">
        <f t="shared" si="3"/>
        <v/>
      </c>
      <c r="L17" s="281" t="str">
        <f t="shared" si="4"/>
        <v/>
      </c>
      <c r="M17" s="279" t="str">
        <f t="shared" si="5"/>
        <v/>
      </c>
      <c r="N17" s="285"/>
    </row>
    <row r="18" spans="1:14" ht="20.100000000000001" customHeight="1" x14ac:dyDescent="0.25">
      <c r="A18" s="170">
        <v>12</v>
      </c>
      <c r="B18" s="283" t="str">
        <f>IF('Frais réels'!B17="","",'Frais réels'!$B17)</f>
        <v/>
      </c>
      <c r="C18" s="283" t="str">
        <f>IF('Frais réels'!C17="","",'Frais réels'!$C17)</f>
        <v/>
      </c>
      <c r="D18" s="283" t="str">
        <f>IF('Frais réels'!D17="","",'Frais réels'!$D17)</f>
        <v/>
      </c>
      <c r="E18" s="166" t="str">
        <f>IF('Frais réels'!E17="","",'Frais réels'!$E17)</f>
        <v/>
      </c>
      <c r="F18" s="166" t="str">
        <f>IF('Frais réels'!F17="","",'Frais réels'!$F17)</f>
        <v/>
      </c>
      <c r="G18" s="185" t="str">
        <f>IF('Frais réels'!G17="","",'Frais réels'!$G17)</f>
        <v/>
      </c>
      <c r="H18" s="126"/>
      <c r="I18" s="277" t="str">
        <f t="shared" si="1"/>
        <v/>
      </c>
      <c r="J18" s="280" t="str">
        <f t="shared" si="2"/>
        <v/>
      </c>
      <c r="K18" s="193" t="str">
        <f t="shared" si="3"/>
        <v/>
      </c>
      <c r="L18" s="281" t="str">
        <f t="shared" si="4"/>
        <v/>
      </c>
      <c r="M18" s="279" t="str">
        <f t="shared" si="5"/>
        <v/>
      </c>
      <c r="N18" s="285"/>
    </row>
    <row r="19" spans="1:14" ht="20.100000000000001" customHeight="1" x14ac:dyDescent="0.25">
      <c r="A19" s="170">
        <v>13</v>
      </c>
      <c r="B19" s="283" t="str">
        <f>IF('Frais réels'!B18="","",'Frais réels'!$B18)</f>
        <v/>
      </c>
      <c r="C19" s="283" t="str">
        <f>IF('Frais réels'!C18="","",'Frais réels'!$C18)</f>
        <v/>
      </c>
      <c r="D19" s="283" t="str">
        <f>IF('Frais réels'!D18="","",'Frais réels'!$D18)</f>
        <v/>
      </c>
      <c r="E19" s="166" t="str">
        <f>IF('Frais réels'!E18="","",'Frais réels'!$E18)</f>
        <v/>
      </c>
      <c r="F19" s="166" t="str">
        <f>IF('Frais réels'!F18="","",'Frais réels'!$F18)</f>
        <v/>
      </c>
      <c r="G19" s="185" t="str">
        <f>IF('Frais réels'!G18="","",'Frais réels'!$G18)</f>
        <v/>
      </c>
      <c r="H19" s="126"/>
      <c r="I19" s="277" t="str">
        <f t="shared" si="1"/>
        <v/>
      </c>
      <c r="J19" s="280" t="str">
        <f t="shared" si="2"/>
        <v/>
      </c>
      <c r="K19" s="193" t="str">
        <f t="shared" si="3"/>
        <v/>
      </c>
      <c r="L19" s="281" t="str">
        <f t="shared" si="4"/>
        <v/>
      </c>
      <c r="M19" s="279" t="str">
        <f t="shared" si="5"/>
        <v/>
      </c>
      <c r="N19" s="285"/>
    </row>
    <row r="20" spans="1:14" ht="20.100000000000001" customHeight="1" x14ac:dyDescent="0.25">
      <c r="A20" s="170">
        <v>14</v>
      </c>
      <c r="B20" s="283" t="str">
        <f>IF('Frais réels'!B19="","",'Frais réels'!$B19)</f>
        <v/>
      </c>
      <c r="C20" s="283" t="str">
        <f>IF('Frais réels'!C19="","",'Frais réels'!$C19)</f>
        <v/>
      </c>
      <c r="D20" s="283" t="str">
        <f>IF('Frais réels'!D19="","",'Frais réels'!$D19)</f>
        <v/>
      </c>
      <c r="E20" s="166" t="str">
        <f>IF('Frais réels'!E19="","",'Frais réels'!$E19)</f>
        <v/>
      </c>
      <c r="F20" s="166" t="str">
        <f>IF('Frais réels'!F19="","",'Frais réels'!$F19)</f>
        <v/>
      </c>
      <c r="G20" s="185" t="str">
        <f>IF('Frais réels'!G19="","",'Frais réels'!$G19)</f>
        <v/>
      </c>
      <c r="H20" s="126"/>
      <c r="I20" s="277" t="str">
        <f t="shared" si="1"/>
        <v/>
      </c>
      <c r="J20" s="280" t="str">
        <f t="shared" si="2"/>
        <v/>
      </c>
      <c r="K20" s="193" t="str">
        <f t="shared" si="3"/>
        <v/>
      </c>
      <c r="L20" s="281" t="str">
        <f t="shared" si="4"/>
        <v/>
      </c>
      <c r="M20" s="279" t="str">
        <f t="shared" si="5"/>
        <v/>
      </c>
      <c r="N20" s="285"/>
    </row>
    <row r="21" spans="1:14" ht="20.100000000000001" customHeight="1" x14ac:dyDescent="0.25">
      <c r="A21" s="170">
        <v>15</v>
      </c>
      <c r="B21" s="283" t="str">
        <f>IF('Frais réels'!B20="","",'Frais réels'!$B20)</f>
        <v/>
      </c>
      <c r="C21" s="283" t="str">
        <f>IF('Frais réels'!C20="","",'Frais réels'!$C20)</f>
        <v/>
      </c>
      <c r="D21" s="283" t="str">
        <f>IF('Frais réels'!D20="","",'Frais réels'!$D20)</f>
        <v/>
      </c>
      <c r="E21" s="166" t="str">
        <f>IF('Frais réels'!E20="","",'Frais réels'!$E20)</f>
        <v/>
      </c>
      <c r="F21" s="166" t="str">
        <f>IF('Frais réels'!F20="","",'Frais réels'!$F20)</f>
        <v/>
      </c>
      <c r="G21" s="185" t="str">
        <f>IF('Frais réels'!G20="","",'Frais réels'!$G20)</f>
        <v/>
      </c>
      <c r="H21" s="126"/>
      <c r="I21" s="277" t="str">
        <f t="shared" si="1"/>
        <v/>
      </c>
      <c r="J21" s="280" t="str">
        <f t="shared" si="2"/>
        <v/>
      </c>
      <c r="K21" s="193" t="str">
        <f t="shared" si="3"/>
        <v/>
      </c>
      <c r="L21" s="281" t="str">
        <f t="shared" si="4"/>
        <v/>
      </c>
      <c r="M21" s="279" t="str">
        <f t="shared" si="5"/>
        <v/>
      </c>
      <c r="N21" s="285"/>
    </row>
    <row r="22" spans="1:14" ht="20.100000000000001" customHeight="1" x14ac:dyDescent="0.25">
      <c r="A22" s="170">
        <v>16</v>
      </c>
      <c r="B22" s="283" t="str">
        <f>IF('Frais réels'!B21="","",'Frais réels'!$B21)</f>
        <v/>
      </c>
      <c r="C22" s="283" t="str">
        <f>IF('Frais réels'!C21="","",'Frais réels'!$C21)</f>
        <v/>
      </c>
      <c r="D22" s="283" t="str">
        <f>IF('Frais réels'!D21="","",'Frais réels'!$D21)</f>
        <v/>
      </c>
      <c r="E22" s="166" t="str">
        <f>IF('Frais réels'!E21="","",'Frais réels'!$E21)</f>
        <v/>
      </c>
      <c r="F22" s="166" t="str">
        <f>IF('Frais réels'!F21="","",'Frais réels'!$F21)</f>
        <v/>
      </c>
      <c r="G22" s="185" t="str">
        <f>IF('Frais réels'!G21="","",'Frais réels'!$G21)</f>
        <v/>
      </c>
      <c r="H22" s="126"/>
      <c r="I22" s="277" t="str">
        <f t="shared" si="1"/>
        <v/>
      </c>
      <c r="J22" s="280" t="str">
        <f t="shared" si="2"/>
        <v/>
      </c>
      <c r="K22" s="193" t="str">
        <f t="shared" si="3"/>
        <v/>
      </c>
      <c r="L22" s="281" t="str">
        <f t="shared" si="4"/>
        <v/>
      </c>
      <c r="M22" s="279" t="str">
        <f t="shared" si="5"/>
        <v/>
      </c>
      <c r="N22" s="285"/>
    </row>
    <row r="23" spans="1:14" ht="20.100000000000001" customHeight="1" x14ac:dyDescent="0.25">
      <c r="A23" s="170">
        <v>17</v>
      </c>
      <c r="B23" s="283" t="str">
        <f>IF('Frais réels'!B22="","",'Frais réels'!$B22)</f>
        <v/>
      </c>
      <c r="C23" s="283" t="str">
        <f>IF('Frais réels'!C22="","",'Frais réels'!$C22)</f>
        <v/>
      </c>
      <c r="D23" s="283" t="str">
        <f>IF('Frais réels'!D22="","",'Frais réels'!$D22)</f>
        <v/>
      </c>
      <c r="E23" s="166" t="str">
        <f>IF('Frais réels'!E22="","",'Frais réels'!$E22)</f>
        <v/>
      </c>
      <c r="F23" s="166" t="str">
        <f>IF('Frais réels'!F22="","",'Frais réels'!$F22)</f>
        <v/>
      </c>
      <c r="G23" s="185" t="str">
        <f>IF('Frais réels'!G22="","",'Frais réels'!$G22)</f>
        <v/>
      </c>
      <c r="H23" s="126"/>
      <c r="I23" s="277" t="str">
        <f t="shared" si="1"/>
        <v/>
      </c>
      <c r="J23" s="280" t="str">
        <f t="shared" si="2"/>
        <v/>
      </c>
      <c r="K23" s="193" t="str">
        <f t="shared" si="3"/>
        <v/>
      </c>
      <c r="L23" s="281" t="str">
        <f t="shared" si="4"/>
        <v/>
      </c>
      <c r="M23" s="279" t="str">
        <f t="shared" si="5"/>
        <v/>
      </c>
      <c r="N23" s="285"/>
    </row>
    <row r="24" spans="1:14" ht="20.100000000000001" customHeight="1" x14ac:dyDescent="0.25">
      <c r="A24" s="170">
        <v>18</v>
      </c>
      <c r="B24" s="283" t="str">
        <f>IF('Frais réels'!B23="","",'Frais réels'!$B23)</f>
        <v/>
      </c>
      <c r="C24" s="283" t="str">
        <f>IF('Frais réels'!C23="","",'Frais réels'!$C23)</f>
        <v/>
      </c>
      <c r="D24" s="283" t="str">
        <f>IF('Frais réels'!D23="","",'Frais réels'!$D23)</f>
        <v/>
      </c>
      <c r="E24" s="166" t="str">
        <f>IF('Frais réels'!E23="","",'Frais réels'!$E23)</f>
        <v/>
      </c>
      <c r="F24" s="166" t="str">
        <f>IF('Frais réels'!F23="","",'Frais réels'!$F23)</f>
        <v/>
      </c>
      <c r="G24" s="185" t="str">
        <f>IF('Frais réels'!G23="","",'Frais réels'!$G23)</f>
        <v/>
      </c>
      <c r="H24" s="126"/>
      <c r="I24" s="277" t="str">
        <f t="shared" si="1"/>
        <v/>
      </c>
      <c r="J24" s="280" t="str">
        <f t="shared" si="2"/>
        <v/>
      </c>
      <c r="K24" s="193" t="str">
        <f t="shared" si="3"/>
        <v/>
      </c>
      <c r="L24" s="281" t="str">
        <f t="shared" si="4"/>
        <v/>
      </c>
      <c r="M24" s="279" t="str">
        <f t="shared" si="5"/>
        <v/>
      </c>
      <c r="N24" s="285"/>
    </row>
    <row r="25" spans="1:14" ht="20.100000000000001" customHeight="1" x14ac:dyDescent="0.25">
      <c r="A25" s="170">
        <v>19</v>
      </c>
      <c r="B25" s="283" t="str">
        <f>IF('Frais réels'!B24="","",'Frais réels'!$B24)</f>
        <v/>
      </c>
      <c r="C25" s="283" t="str">
        <f>IF('Frais réels'!C24="","",'Frais réels'!$C24)</f>
        <v/>
      </c>
      <c r="D25" s="283" t="str">
        <f>IF('Frais réels'!D24="","",'Frais réels'!$D24)</f>
        <v/>
      </c>
      <c r="E25" s="166" t="str">
        <f>IF('Frais réels'!E24="","",'Frais réels'!$E24)</f>
        <v/>
      </c>
      <c r="F25" s="166" t="str">
        <f>IF('Frais réels'!F24="","",'Frais réels'!$F24)</f>
        <v/>
      </c>
      <c r="G25" s="185" t="str">
        <f>IF('Frais réels'!G24="","",'Frais réels'!$G24)</f>
        <v/>
      </c>
      <c r="H25" s="126"/>
      <c r="I25" s="277" t="str">
        <f t="shared" si="1"/>
        <v/>
      </c>
      <c r="J25" s="280" t="str">
        <f t="shared" si="2"/>
        <v/>
      </c>
      <c r="K25" s="193" t="str">
        <f t="shared" si="3"/>
        <v/>
      </c>
      <c r="L25" s="281" t="str">
        <f t="shared" si="4"/>
        <v/>
      </c>
      <c r="M25" s="279" t="str">
        <f t="shared" si="5"/>
        <v/>
      </c>
      <c r="N25" s="285"/>
    </row>
    <row r="26" spans="1:14" ht="20.100000000000001" customHeight="1" x14ac:dyDescent="0.25">
      <c r="A26" s="170">
        <v>20</v>
      </c>
      <c r="B26" s="283" t="str">
        <f>IF('Frais réels'!B25="","",'Frais réels'!$B25)</f>
        <v/>
      </c>
      <c r="C26" s="283" t="str">
        <f>IF('Frais réels'!C25="","",'Frais réels'!$C25)</f>
        <v/>
      </c>
      <c r="D26" s="283" t="str">
        <f>IF('Frais réels'!D25="","",'Frais réels'!$D25)</f>
        <v/>
      </c>
      <c r="E26" s="166" t="str">
        <f>IF('Frais réels'!E25="","",'Frais réels'!$E25)</f>
        <v/>
      </c>
      <c r="F26" s="166" t="str">
        <f>IF('Frais réels'!F25="","",'Frais réels'!$F25)</f>
        <v/>
      </c>
      <c r="G26" s="185" t="str">
        <f>IF('Frais réels'!G25="","",'Frais réels'!$G25)</f>
        <v/>
      </c>
      <c r="H26" s="126"/>
      <c r="I26" s="277" t="str">
        <f t="shared" si="1"/>
        <v/>
      </c>
      <c r="J26" s="280" t="str">
        <f t="shared" si="2"/>
        <v/>
      </c>
      <c r="K26" s="193" t="str">
        <f t="shared" si="3"/>
        <v/>
      </c>
      <c r="L26" s="281" t="str">
        <f t="shared" si="4"/>
        <v/>
      </c>
      <c r="M26" s="279" t="str">
        <f t="shared" si="5"/>
        <v/>
      </c>
      <c r="N26" s="285"/>
    </row>
    <row r="27" spans="1:14" ht="20.100000000000001" customHeight="1" x14ac:dyDescent="0.25">
      <c r="A27" s="170">
        <v>21</v>
      </c>
      <c r="B27" s="283" t="str">
        <f>IF('Frais réels'!B26="","",'Frais réels'!$B26)</f>
        <v/>
      </c>
      <c r="C27" s="283" t="str">
        <f>IF('Frais réels'!C26="","",'Frais réels'!$C26)</f>
        <v/>
      </c>
      <c r="D27" s="283" t="str">
        <f>IF('Frais réels'!D26="","",'Frais réels'!$D26)</f>
        <v/>
      </c>
      <c r="E27" s="166" t="str">
        <f>IF('Frais réels'!E26="","",'Frais réels'!$E26)</f>
        <v/>
      </c>
      <c r="F27" s="166" t="str">
        <f>IF('Frais réels'!F26="","",'Frais réels'!$F26)</f>
        <v/>
      </c>
      <c r="G27" s="185" t="str">
        <f>IF('Frais réels'!G26="","",'Frais réels'!$G26)</f>
        <v/>
      </c>
      <c r="H27" s="126"/>
      <c r="I27" s="277" t="str">
        <f t="shared" si="1"/>
        <v/>
      </c>
      <c r="J27" s="280" t="str">
        <f t="shared" si="2"/>
        <v/>
      </c>
      <c r="K27" s="193" t="str">
        <f t="shared" si="3"/>
        <v/>
      </c>
      <c r="L27" s="281" t="str">
        <f t="shared" si="4"/>
        <v/>
      </c>
      <c r="M27" s="279" t="str">
        <f t="shared" si="5"/>
        <v/>
      </c>
      <c r="N27" s="285"/>
    </row>
    <row r="28" spans="1:14" ht="20.100000000000001" customHeight="1" x14ac:dyDescent="0.25">
      <c r="A28" s="170">
        <v>22</v>
      </c>
      <c r="B28" s="283" t="str">
        <f>IF('Frais réels'!B27="","",'Frais réels'!$B27)</f>
        <v/>
      </c>
      <c r="C28" s="283" t="str">
        <f>IF('Frais réels'!C27="","",'Frais réels'!$C27)</f>
        <v/>
      </c>
      <c r="D28" s="283" t="str">
        <f>IF('Frais réels'!D27="","",'Frais réels'!$D27)</f>
        <v/>
      </c>
      <c r="E28" s="166" t="str">
        <f>IF('Frais réels'!E27="","",'Frais réels'!$E27)</f>
        <v/>
      </c>
      <c r="F28" s="166" t="str">
        <f>IF('Frais réels'!F27="","",'Frais réels'!$F27)</f>
        <v/>
      </c>
      <c r="G28" s="185" t="str">
        <f>IF('Frais réels'!G27="","",'Frais réels'!$G27)</f>
        <v/>
      </c>
      <c r="H28" s="126"/>
      <c r="I28" s="277" t="str">
        <f t="shared" si="1"/>
        <v/>
      </c>
      <c r="J28" s="280" t="str">
        <f t="shared" si="2"/>
        <v/>
      </c>
      <c r="K28" s="193" t="str">
        <f t="shared" si="3"/>
        <v/>
      </c>
      <c r="L28" s="281" t="str">
        <f t="shared" si="4"/>
        <v/>
      </c>
      <c r="M28" s="279" t="str">
        <f t="shared" si="5"/>
        <v/>
      </c>
      <c r="N28" s="285"/>
    </row>
    <row r="29" spans="1:14" ht="20.100000000000001" customHeight="1" x14ac:dyDescent="0.25">
      <c r="A29" s="170">
        <v>23</v>
      </c>
      <c r="B29" s="283" t="str">
        <f>IF('Frais réels'!B28="","",'Frais réels'!$B28)</f>
        <v/>
      </c>
      <c r="C29" s="283" t="str">
        <f>IF('Frais réels'!C28="","",'Frais réels'!$C28)</f>
        <v/>
      </c>
      <c r="D29" s="283" t="str">
        <f>IF('Frais réels'!D28="","",'Frais réels'!$D28)</f>
        <v/>
      </c>
      <c r="E29" s="166" t="str">
        <f>IF('Frais réels'!E28="","",'Frais réels'!$E28)</f>
        <v/>
      </c>
      <c r="F29" s="166" t="str">
        <f>IF('Frais réels'!F28="","",'Frais réels'!$F28)</f>
        <v/>
      </c>
      <c r="G29" s="185" t="str">
        <f>IF('Frais réels'!G28="","",'Frais réels'!$G28)</f>
        <v/>
      </c>
      <c r="H29" s="126"/>
      <c r="I29" s="277" t="str">
        <f t="shared" si="1"/>
        <v/>
      </c>
      <c r="J29" s="280" t="str">
        <f t="shared" si="2"/>
        <v/>
      </c>
      <c r="K29" s="193" t="str">
        <f t="shared" si="3"/>
        <v/>
      </c>
      <c r="L29" s="281" t="str">
        <f t="shared" si="4"/>
        <v/>
      </c>
      <c r="M29" s="279" t="str">
        <f t="shared" si="5"/>
        <v/>
      </c>
      <c r="N29" s="285"/>
    </row>
    <row r="30" spans="1:14" ht="20.100000000000001" customHeight="1" x14ac:dyDescent="0.25">
      <c r="A30" s="170">
        <v>24</v>
      </c>
      <c r="B30" s="283" t="str">
        <f>IF('Frais réels'!B29="","",'Frais réels'!$B29)</f>
        <v/>
      </c>
      <c r="C30" s="283" t="str">
        <f>IF('Frais réels'!C29="","",'Frais réels'!$C29)</f>
        <v/>
      </c>
      <c r="D30" s="283" t="str">
        <f>IF('Frais réels'!D29="","",'Frais réels'!$D29)</f>
        <v/>
      </c>
      <c r="E30" s="166" t="str">
        <f>IF('Frais réels'!E29="","",'Frais réels'!$E29)</f>
        <v/>
      </c>
      <c r="F30" s="166" t="str">
        <f>IF('Frais réels'!F29="","",'Frais réels'!$F29)</f>
        <v/>
      </c>
      <c r="G30" s="185" t="str">
        <f>IF('Frais réels'!G29="","",'Frais réels'!$G29)</f>
        <v/>
      </c>
      <c r="H30" s="126"/>
      <c r="I30" s="277" t="str">
        <f t="shared" si="1"/>
        <v/>
      </c>
      <c r="J30" s="280" t="str">
        <f t="shared" si="2"/>
        <v/>
      </c>
      <c r="K30" s="193" t="str">
        <f t="shared" si="3"/>
        <v/>
      </c>
      <c r="L30" s="281" t="str">
        <f t="shared" si="4"/>
        <v/>
      </c>
      <c r="M30" s="279" t="str">
        <f t="shared" si="5"/>
        <v/>
      </c>
      <c r="N30" s="285"/>
    </row>
    <row r="31" spans="1:14" ht="20.100000000000001" customHeight="1" x14ac:dyDescent="0.25">
      <c r="A31" s="170">
        <v>25</v>
      </c>
      <c r="B31" s="283" t="str">
        <f>IF('Frais réels'!B30="","",'Frais réels'!$B30)</f>
        <v/>
      </c>
      <c r="C31" s="283" t="str">
        <f>IF('Frais réels'!C30="","",'Frais réels'!$C30)</f>
        <v/>
      </c>
      <c r="D31" s="283" t="str">
        <f>IF('Frais réels'!D30="","",'Frais réels'!$D30)</f>
        <v/>
      </c>
      <c r="E31" s="166" t="str">
        <f>IF('Frais réels'!E30="","",'Frais réels'!$E30)</f>
        <v/>
      </c>
      <c r="F31" s="166" t="str">
        <f>IF('Frais réels'!F30="","",'Frais réels'!$F30)</f>
        <v/>
      </c>
      <c r="G31" s="185" t="str">
        <f>IF('Frais réels'!G30="","",'Frais réels'!$G30)</f>
        <v/>
      </c>
      <c r="H31" s="126"/>
      <c r="I31" s="277" t="str">
        <f t="shared" si="1"/>
        <v/>
      </c>
      <c r="J31" s="280" t="str">
        <f t="shared" si="2"/>
        <v/>
      </c>
      <c r="K31" s="193" t="str">
        <f t="shared" si="3"/>
        <v/>
      </c>
      <c r="L31" s="281" t="str">
        <f t="shared" si="4"/>
        <v/>
      </c>
      <c r="M31" s="279" t="str">
        <f t="shared" si="5"/>
        <v/>
      </c>
      <c r="N31" s="285"/>
    </row>
    <row r="32" spans="1:14" ht="20.100000000000001" customHeight="1" x14ac:dyDescent="0.25">
      <c r="A32" s="170">
        <v>26</v>
      </c>
      <c r="B32" s="283" t="str">
        <f>IF('Frais réels'!B31="","",'Frais réels'!$B31)</f>
        <v/>
      </c>
      <c r="C32" s="283" t="str">
        <f>IF('Frais réels'!C31="","",'Frais réels'!$C31)</f>
        <v/>
      </c>
      <c r="D32" s="283" t="str">
        <f>IF('Frais réels'!D31="","",'Frais réels'!$D31)</f>
        <v/>
      </c>
      <c r="E32" s="166" t="str">
        <f>IF('Frais réels'!E31="","",'Frais réels'!$E31)</f>
        <v/>
      </c>
      <c r="F32" s="166" t="str">
        <f>IF('Frais réels'!F31="","",'Frais réels'!$F31)</f>
        <v/>
      </c>
      <c r="G32" s="185" t="str">
        <f>IF('Frais réels'!G31="","",'Frais réels'!$G31)</f>
        <v/>
      </c>
      <c r="H32" s="126"/>
      <c r="I32" s="277" t="str">
        <f t="shared" si="1"/>
        <v/>
      </c>
      <c r="J32" s="280" t="str">
        <f t="shared" si="2"/>
        <v/>
      </c>
      <c r="K32" s="193" t="str">
        <f t="shared" si="3"/>
        <v/>
      </c>
      <c r="L32" s="281" t="str">
        <f t="shared" si="4"/>
        <v/>
      </c>
      <c r="M32" s="279" t="str">
        <f t="shared" si="5"/>
        <v/>
      </c>
      <c r="N32" s="285"/>
    </row>
    <row r="33" spans="1:14" ht="20.100000000000001" customHeight="1" x14ac:dyDescent="0.25">
      <c r="A33" s="170">
        <v>27</v>
      </c>
      <c r="B33" s="283" t="str">
        <f>IF('Frais réels'!B32="","",'Frais réels'!$B32)</f>
        <v/>
      </c>
      <c r="C33" s="283" t="str">
        <f>IF('Frais réels'!C32="","",'Frais réels'!$C32)</f>
        <v/>
      </c>
      <c r="D33" s="283" t="str">
        <f>IF('Frais réels'!D32="","",'Frais réels'!$D32)</f>
        <v/>
      </c>
      <c r="E33" s="166" t="str">
        <f>IF('Frais réels'!E32="","",'Frais réels'!$E32)</f>
        <v/>
      </c>
      <c r="F33" s="166" t="str">
        <f>IF('Frais réels'!F32="","",'Frais réels'!$F32)</f>
        <v/>
      </c>
      <c r="G33" s="185" t="str">
        <f>IF('Frais réels'!G32="","",'Frais réels'!$G32)</f>
        <v/>
      </c>
      <c r="H33" s="126"/>
      <c r="I33" s="277" t="str">
        <f t="shared" si="1"/>
        <v/>
      </c>
      <c r="J33" s="280" t="str">
        <f t="shared" si="2"/>
        <v/>
      </c>
      <c r="K33" s="193" t="str">
        <f t="shared" si="3"/>
        <v/>
      </c>
      <c r="L33" s="281" t="str">
        <f t="shared" si="4"/>
        <v/>
      </c>
      <c r="M33" s="279" t="str">
        <f t="shared" si="5"/>
        <v/>
      </c>
      <c r="N33" s="285"/>
    </row>
    <row r="34" spans="1:14" ht="20.100000000000001" customHeight="1" x14ac:dyDescent="0.25">
      <c r="A34" s="170">
        <v>28</v>
      </c>
      <c r="B34" s="283" t="str">
        <f>IF('Frais réels'!B33="","",'Frais réels'!$B33)</f>
        <v/>
      </c>
      <c r="C34" s="283" t="str">
        <f>IF('Frais réels'!C33="","",'Frais réels'!$C33)</f>
        <v/>
      </c>
      <c r="D34" s="283" t="str">
        <f>IF('Frais réels'!D33="","",'Frais réels'!$D33)</f>
        <v/>
      </c>
      <c r="E34" s="166" t="str">
        <f>IF('Frais réels'!E33="","",'Frais réels'!$E33)</f>
        <v/>
      </c>
      <c r="F34" s="166" t="str">
        <f>IF('Frais réels'!F33="","",'Frais réels'!$F33)</f>
        <v/>
      </c>
      <c r="G34" s="185" t="str">
        <f>IF('Frais réels'!G33="","",'Frais réels'!$G33)</f>
        <v/>
      </c>
      <c r="H34" s="126"/>
      <c r="I34" s="277" t="str">
        <f t="shared" si="1"/>
        <v/>
      </c>
      <c r="J34" s="280" t="str">
        <f t="shared" si="2"/>
        <v/>
      </c>
      <c r="K34" s="193" t="str">
        <f t="shared" si="3"/>
        <v/>
      </c>
      <c r="L34" s="281" t="str">
        <f t="shared" si="4"/>
        <v/>
      </c>
      <c r="M34" s="279" t="str">
        <f t="shared" si="5"/>
        <v/>
      </c>
      <c r="N34" s="285"/>
    </row>
    <row r="35" spans="1:14" ht="20.100000000000001" customHeight="1" x14ac:dyDescent="0.25">
      <c r="A35" s="170">
        <v>29</v>
      </c>
      <c r="B35" s="283" t="str">
        <f>IF('Frais réels'!B34="","",'Frais réels'!$B34)</f>
        <v/>
      </c>
      <c r="C35" s="283" t="str">
        <f>IF('Frais réels'!C34="","",'Frais réels'!$C34)</f>
        <v/>
      </c>
      <c r="D35" s="283" t="str">
        <f>IF('Frais réels'!D34="","",'Frais réels'!$D34)</f>
        <v/>
      </c>
      <c r="E35" s="166" t="str">
        <f>IF('Frais réels'!E34="","",'Frais réels'!$E34)</f>
        <v/>
      </c>
      <c r="F35" s="166" t="str">
        <f>IF('Frais réels'!F34="","",'Frais réels'!$F34)</f>
        <v/>
      </c>
      <c r="G35" s="185" t="str">
        <f>IF('Frais réels'!G34="","",'Frais réels'!$G34)</f>
        <v/>
      </c>
      <c r="H35" s="126"/>
      <c r="I35" s="277" t="str">
        <f t="shared" si="1"/>
        <v/>
      </c>
      <c r="J35" s="280" t="str">
        <f t="shared" si="2"/>
        <v/>
      </c>
      <c r="K35" s="193" t="str">
        <f t="shared" si="3"/>
        <v/>
      </c>
      <c r="L35" s="281" t="str">
        <f t="shared" si="4"/>
        <v/>
      </c>
      <c r="M35" s="279" t="str">
        <f t="shared" si="5"/>
        <v/>
      </c>
      <c r="N35" s="285"/>
    </row>
    <row r="36" spans="1:14" ht="20.100000000000001" customHeight="1" x14ac:dyDescent="0.25">
      <c r="A36" s="170">
        <v>30</v>
      </c>
      <c r="B36" s="283" t="str">
        <f>IF('Frais réels'!B35="","",'Frais réels'!$B35)</f>
        <v/>
      </c>
      <c r="C36" s="283" t="str">
        <f>IF('Frais réels'!C35="","",'Frais réels'!$C35)</f>
        <v/>
      </c>
      <c r="D36" s="283" t="str">
        <f>IF('Frais réels'!D35="","",'Frais réels'!$D35)</f>
        <v/>
      </c>
      <c r="E36" s="166" t="str">
        <f>IF('Frais réels'!E35="","",'Frais réels'!$E35)</f>
        <v/>
      </c>
      <c r="F36" s="166" t="str">
        <f>IF('Frais réels'!F35="","",'Frais réels'!$F35)</f>
        <v/>
      </c>
      <c r="G36" s="185" t="str">
        <f>IF('Frais réels'!G35="","",'Frais réels'!$G35)</f>
        <v/>
      </c>
      <c r="H36" s="126"/>
      <c r="I36" s="277" t="str">
        <f t="shared" si="1"/>
        <v/>
      </c>
      <c r="J36" s="280" t="str">
        <f t="shared" si="2"/>
        <v/>
      </c>
      <c r="K36" s="193" t="str">
        <f t="shared" si="3"/>
        <v/>
      </c>
      <c r="L36" s="281" t="str">
        <f t="shared" si="4"/>
        <v/>
      </c>
      <c r="M36" s="279" t="str">
        <f t="shared" si="5"/>
        <v/>
      </c>
      <c r="N36" s="285"/>
    </row>
    <row r="37" spans="1:14" ht="20.100000000000001" customHeight="1" x14ac:dyDescent="0.25">
      <c r="A37" s="170">
        <v>31</v>
      </c>
      <c r="B37" s="283" t="str">
        <f>IF('Frais réels'!B36="","",'Frais réels'!$B36)</f>
        <v/>
      </c>
      <c r="C37" s="283" t="str">
        <f>IF('Frais réels'!C36="","",'Frais réels'!$C36)</f>
        <v/>
      </c>
      <c r="D37" s="283" t="str">
        <f>IF('Frais réels'!D36="","",'Frais réels'!$D36)</f>
        <v/>
      </c>
      <c r="E37" s="166" t="str">
        <f>IF('Frais réels'!E36="","",'Frais réels'!$E36)</f>
        <v/>
      </c>
      <c r="F37" s="166" t="str">
        <f>IF('Frais réels'!F36="","",'Frais réels'!$F36)</f>
        <v/>
      </c>
      <c r="G37" s="185" t="str">
        <f>IF('Frais réels'!G36="","",'Frais réels'!$G36)</f>
        <v/>
      </c>
      <c r="H37" s="126"/>
      <c r="I37" s="277" t="str">
        <f t="shared" si="1"/>
        <v/>
      </c>
      <c r="J37" s="280" t="str">
        <f t="shared" si="2"/>
        <v/>
      </c>
      <c r="K37" s="193" t="str">
        <f t="shared" si="3"/>
        <v/>
      </c>
      <c r="L37" s="281" t="str">
        <f t="shared" si="4"/>
        <v/>
      </c>
      <c r="M37" s="279" t="str">
        <f t="shared" si="5"/>
        <v/>
      </c>
      <c r="N37" s="285"/>
    </row>
    <row r="38" spans="1:14" ht="20.100000000000001" customHeight="1" x14ac:dyDescent="0.25">
      <c r="A38" s="170">
        <v>32</v>
      </c>
      <c r="B38" s="283" t="str">
        <f>IF('Frais réels'!B37="","",'Frais réels'!$B37)</f>
        <v/>
      </c>
      <c r="C38" s="283" t="str">
        <f>IF('Frais réels'!C37="","",'Frais réels'!$C37)</f>
        <v/>
      </c>
      <c r="D38" s="283" t="str">
        <f>IF('Frais réels'!D37="","",'Frais réels'!$D37)</f>
        <v/>
      </c>
      <c r="E38" s="166" t="str">
        <f>IF('Frais réels'!E37="","",'Frais réels'!$E37)</f>
        <v/>
      </c>
      <c r="F38" s="166" t="str">
        <f>IF('Frais réels'!F37="","",'Frais réels'!$F37)</f>
        <v/>
      </c>
      <c r="G38" s="185" t="str">
        <f>IF('Frais réels'!G37="","",'Frais réels'!$G37)</f>
        <v/>
      </c>
      <c r="H38" s="126"/>
      <c r="I38" s="277" t="str">
        <f t="shared" si="1"/>
        <v/>
      </c>
      <c r="J38" s="280" t="str">
        <f t="shared" si="2"/>
        <v/>
      </c>
      <c r="K38" s="193" t="str">
        <f t="shared" si="3"/>
        <v/>
      </c>
      <c r="L38" s="281" t="str">
        <f t="shared" si="4"/>
        <v/>
      </c>
      <c r="M38" s="279" t="str">
        <f t="shared" si="5"/>
        <v/>
      </c>
      <c r="N38" s="285"/>
    </row>
    <row r="39" spans="1:14" ht="20.100000000000001" customHeight="1" x14ac:dyDescent="0.25">
      <c r="A39" s="170">
        <v>33</v>
      </c>
      <c r="B39" s="283" t="str">
        <f>IF('Frais réels'!B38="","",'Frais réels'!$B38)</f>
        <v/>
      </c>
      <c r="C39" s="283" t="str">
        <f>IF('Frais réels'!C38="","",'Frais réels'!$C38)</f>
        <v/>
      </c>
      <c r="D39" s="283" t="str">
        <f>IF('Frais réels'!D38="","",'Frais réels'!$D38)</f>
        <v/>
      </c>
      <c r="E39" s="166" t="str">
        <f>IF('Frais réels'!E38="","",'Frais réels'!$E38)</f>
        <v/>
      </c>
      <c r="F39" s="166" t="str">
        <f>IF('Frais réels'!F38="","",'Frais réels'!$F38)</f>
        <v/>
      </c>
      <c r="G39" s="185" t="str">
        <f>IF('Frais réels'!G38="","",'Frais réels'!$G38)</f>
        <v/>
      </c>
      <c r="H39" s="126"/>
      <c r="I39" s="277" t="str">
        <f t="shared" si="1"/>
        <v/>
      </c>
      <c r="J39" s="280" t="str">
        <f t="shared" si="2"/>
        <v/>
      </c>
      <c r="K39" s="193" t="str">
        <f t="shared" si="3"/>
        <v/>
      </c>
      <c r="L39" s="281" t="str">
        <f t="shared" si="4"/>
        <v/>
      </c>
      <c r="M39" s="279" t="str">
        <f t="shared" si="5"/>
        <v/>
      </c>
      <c r="N39" s="285"/>
    </row>
    <row r="40" spans="1:14" ht="20.100000000000001" customHeight="1" x14ac:dyDescent="0.25">
      <c r="A40" s="170">
        <v>34</v>
      </c>
      <c r="B40" s="283" t="str">
        <f>IF('Frais réels'!B39="","",'Frais réels'!$B39)</f>
        <v/>
      </c>
      <c r="C40" s="283" t="str">
        <f>IF('Frais réels'!C39="","",'Frais réels'!$C39)</f>
        <v/>
      </c>
      <c r="D40" s="283" t="str">
        <f>IF('Frais réels'!D39="","",'Frais réels'!$D39)</f>
        <v/>
      </c>
      <c r="E40" s="166" t="str">
        <f>IF('Frais réels'!E39="","",'Frais réels'!$E39)</f>
        <v/>
      </c>
      <c r="F40" s="166" t="str">
        <f>IF('Frais réels'!F39="","",'Frais réels'!$F39)</f>
        <v/>
      </c>
      <c r="G40" s="185" t="str">
        <f>IF('Frais réels'!G39="","",'Frais réels'!$G39)</f>
        <v/>
      </c>
      <c r="H40" s="126"/>
      <c r="I40" s="277" t="str">
        <f t="shared" si="1"/>
        <v/>
      </c>
      <c r="J40" s="280" t="str">
        <f t="shared" si="2"/>
        <v/>
      </c>
      <c r="K40" s="193" t="str">
        <f t="shared" si="3"/>
        <v/>
      </c>
      <c r="L40" s="281" t="str">
        <f t="shared" si="4"/>
        <v/>
      </c>
      <c r="M40" s="279" t="str">
        <f t="shared" si="5"/>
        <v/>
      </c>
      <c r="N40" s="285"/>
    </row>
    <row r="41" spans="1:14" ht="20.100000000000001" customHeight="1" x14ac:dyDescent="0.25">
      <c r="A41" s="170">
        <v>35</v>
      </c>
      <c r="B41" s="283" t="str">
        <f>IF('Frais réels'!B40="","",'Frais réels'!$B40)</f>
        <v/>
      </c>
      <c r="C41" s="283" t="str">
        <f>IF('Frais réels'!C40="","",'Frais réels'!$C40)</f>
        <v/>
      </c>
      <c r="D41" s="283" t="str">
        <f>IF('Frais réels'!D40="","",'Frais réels'!$D40)</f>
        <v/>
      </c>
      <c r="E41" s="166" t="str">
        <f>IF('Frais réels'!E40="","",'Frais réels'!$E40)</f>
        <v/>
      </c>
      <c r="F41" s="166" t="str">
        <f>IF('Frais réels'!F40="","",'Frais réels'!$F40)</f>
        <v/>
      </c>
      <c r="G41" s="185" t="str">
        <f>IF('Frais réels'!G40="","",'Frais réels'!$G40)</f>
        <v/>
      </c>
      <c r="H41" s="126"/>
      <c r="I41" s="277" t="str">
        <f t="shared" si="1"/>
        <v/>
      </c>
      <c r="J41" s="280" t="str">
        <f t="shared" si="2"/>
        <v/>
      </c>
      <c r="K41" s="193" t="str">
        <f t="shared" si="3"/>
        <v/>
      </c>
      <c r="L41" s="281" t="str">
        <f t="shared" si="4"/>
        <v/>
      </c>
      <c r="M41" s="279" t="str">
        <f t="shared" si="5"/>
        <v/>
      </c>
      <c r="N41" s="285"/>
    </row>
    <row r="42" spans="1:14" ht="20.100000000000001" customHeight="1" x14ac:dyDescent="0.25">
      <c r="A42" s="170">
        <v>36</v>
      </c>
      <c r="B42" s="283" t="str">
        <f>IF('Frais réels'!B41="","",'Frais réels'!$B41)</f>
        <v/>
      </c>
      <c r="C42" s="283" t="str">
        <f>IF('Frais réels'!C41="","",'Frais réels'!$C41)</f>
        <v/>
      </c>
      <c r="D42" s="283" t="str">
        <f>IF('Frais réels'!D41="","",'Frais réels'!$D41)</f>
        <v/>
      </c>
      <c r="E42" s="166" t="str">
        <f>IF('Frais réels'!E41="","",'Frais réels'!$E41)</f>
        <v/>
      </c>
      <c r="F42" s="166" t="str">
        <f>IF('Frais réels'!F41="","",'Frais réels'!$F41)</f>
        <v/>
      </c>
      <c r="G42" s="185" t="str">
        <f>IF('Frais réels'!G41="","",'Frais réels'!$G41)</f>
        <v/>
      </c>
      <c r="H42" s="126"/>
      <c r="I42" s="277" t="str">
        <f t="shared" si="1"/>
        <v/>
      </c>
      <c r="J42" s="280" t="str">
        <f t="shared" si="2"/>
        <v/>
      </c>
      <c r="K42" s="193" t="str">
        <f t="shared" si="3"/>
        <v/>
      </c>
      <c r="L42" s="281" t="str">
        <f t="shared" si="4"/>
        <v/>
      </c>
      <c r="M42" s="279" t="str">
        <f t="shared" si="5"/>
        <v/>
      </c>
      <c r="N42" s="285"/>
    </row>
    <row r="43" spans="1:14" ht="20.100000000000001" customHeight="1" x14ac:dyDescent="0.25">
      <c r="A43" s="170">
        <v>37</v>
      </c>
      <c r="B43" s="283" t="str">
        <f>IF('Frais réels'!B42="","",'Frais réels'!$B42)</f>
        <v/>
      </c>
      <c r="C43" s="283" t="str">
        <f>IF('Frais réels'!C42="","",'Frais réels'!$C42)</f>
        <v/>
      </c>
      <c r="D43" s="283" t="str">
        <f>IF('Frais réels'!D42="","",'Frais réels'!$D42)</f>
        <v/>
      </c>
      <c r="E43" s="166" t="str">
        <f>IF('Frais réels'!E42="","",'Frais réels'!$E42)</f>
        <v/>
      </c>
      <c r="F43" s="166" t="str">
        <f>IF('Frais réels'!F42="","",'Frais réels'!$F42)</f>
        <v/>
      </c>
      <c r="G43" s="185" t="str">
        <f>IF('Frais réels'!G42="","",'Frais réels'!$G42)</f>
        <v/>
      </c>
      <c r="H43" s="126"/>
      <c r="I43" s="277" t="str">
        <f t="shared" si="1"/>
        <v/>
      </c>
      <c r="J43" s="280" t="str">
        <f t="shared" si="2"/>
        <v/>
      </c>
      <c r="K43" s="193" t="str">
        <f t="shared" si="3"/>
        <v/>
      </c>
      <c r="L43" s="281" t="str">
        <f t="shared" si="4"/>
        <v/>
      </c>
      <c r="M43" s="279" t="str">
        <f t="shared" si="5"/>
        <v/>
      </c>
      <c r="N43" s="285"/>
    </row>
    <row r="44" spans="1:14" ht="20.100000000000001" customHeight="1" x14ac:dyDescent="0.25">
      <c r="A44" s="170">
        <v>38</v>
      </c>
      <c r="B44" s="283" t="str">
        <f>IF('Frais réels'!B43="","",'Frais réels'!$B43)</f>
        <v/>
      </c>
      <c r="C44" s="283" t="str">
        <f>IF('Frais réels'!C43="","",'Frais réels'!$C43)</f>
        <v/>
      </c>
      <c r="D44" s="283" t="str">
        <f>IF('Frais réels'!D43="","",'Frais réels'!$D43)</f>
        <v/>
      </c>
      <c r="E44" s="166" t="str">
        <f>IF('Frais réels'!E43="","",'Frais réels'!$E43)</f>
        <v/>
      </c>
      <c r="F44" s="166" t="str">
        <f>IF('Frais réels'!F43="","",'Frais réels'!$F43)</f>
        <v/>
      </c>
      <c r="G44" s="185" t="str">
        <f>IF('Frais réels'!G43="","",'Frais réels'!$G43)</f>
        <v/>
      </c>
      <c r="H44" s="126"/>
      <c r="I44" s="277" t="str">
        <f t="shared" si="1"/>
        <v/>
      </c>
      <c r="J44" s="280" t="str">
        <f t="shared" si="2"/>
        <v/>
      </c>
      <c r="K44" s="193" t="str">
        <f t="shared" si="3"/>
        <v/>
      </c>
      <c r="L44" s="281" t="str">
        <f t="shared" si="4"/>
        <v/>
      </c>
      <c r="M44" s="279" t="str">
        <f t="shared" si="5"/>
        <v/>
      </c>
      <c r="N44" s="285"/>
    </row>
    <row r="45" spans="1:14" ht="20.100000000000001" customHeight="1" x14ac:dyDescent="0.25">
      <c r="A45" s="170">
        <v>39</v>
      </c>
      <c r="B45" s="283" t="str">
        <f>IF('Frais réels'!B44="","",'Frais réels'!$B44)</f>
        <v/>
      </c>
      <c r="C45" s="283" t="str">
        <f>IF('Frais réels'!C44="","",'Frais réels'!$C44)</f>
        <v/>
      </c>
      <c r="D45" s="283" t="str">
        <f>IF('Frais réels'!D44="","",'Frais réels'!$D44)</f>
        <v/>
      </c>
      <c r="E45" s="166" t="str">
        <f>IF('Frais réels'!E44="","",'Frais réels'!$E44)</f>
        <v/>
      </c>
      <c r="F45" s="166" t="str">
        <f>IF('Frais réels'!F44="","",'Frais réels'!$F44)</f>
        <v/>
      </c>
      <c r="G45" s="185" t="str">
        <f>IF('Frais réels'!G44="","",'Frais réels'!$G44)</f>
        <v/>
      </c>
      <c r="H45" s="126"/>
      <c r="I45" s="277" t="str">
        <f t="shared" si="1"/>
        <v/>
      </c>
      <c r="J45" s="280" t="str">
        <f t="shared" si="2"/>
        <v/>
      </c>
      <c r="K45" s="193" t="str">
        <f t="shared" si="3"/>
        <v/>
      </c>
      <c r="L45" s="281" t="str">
        <f t="shared" si="4"/>
        <v/>
      </c>
      <c r="M45" s="279" t="str">
        <f t="shared" si="5"/>
        <v/>
      </c>
      <c r="N45" s="285"/>
    </row>
    <row r="46" spans="1:14" ht="20.100000000000001" customHeight="1" x14ac:dyDescent="0.25">
      <c r="A46" s="170">
        <v>40</v>
      </c>
      <c r="B46" s="283" t="str">
        <f>IF('Frais réels'!B45="","",'Frais réels'!$B45)</f>
        <v/>
      </c>
      <c r="C46" s="283" t="str">
        <f>IF('Frais réels'!C45="","",'Frais réels'!$C45)</f>
        <v/>
      </c>
      <c r="D46" s="283" t="str">
        <f>IF('Frais réels'!D45="","",'Frais réels'!$D45)</f>
        <v/>
      </c>
      <c r="E46" s="166" t="str">
        <f>IF('Frais réels'!E45="","",'Frais réels'!$E45)</f>
        <v/>
      </c>
      <c r="F46" s="166" t="str">
        <f>IF('Frais réels'!F45="","",'Frais réels'!$F45)</f>
        <v/>
      </c>
      <c r="G46" s="185" t="str">
        <f>IF('Frais réels'!G45="","",'Frais réels'!$G45)</f>
        <v/>
      </c>
      <c r="H46" s="126"/>
      <c r="I46" s="277" t="str">
        <f t="shared" si="1"/>
        <v/>
      </c>
      <c r="J46" s="280" t="str">
        <f t="shared" si="2"/>
        <v/>
      </c>
      <c r="K46" s="193" t="str">
        <f t="shared" si="3"/>
        <v/>
      </c>
      <c r="L46" s="281" t="str">
        <f t="shared" si="4"/>
        <v/>
      </c>
      <c r="M46" s="279" t="str">
        <f t="shared" si="5"/>
        <v/>
      </c>
      <c r="N46" s="285"/>
    </row>
    <row r="47" spans="1:14" ht="20.100000000000001" customHeight="1" x14ac:dyDescent="0.25">
      <c r="A47" s="170">
        <v>41</v>
      </c>
      <c r="B47" s="283" t="str">
        <f>IF('Frais réels'!B46="","",'Frais réels'!$B46)</f>
        <v/>
      </c>
      <c r="C47" s="283" t="str">
        <f>IF('Frais réels'!C46="","",'Frais réels'!$C46)</f>
        <v/>
      </c>
      <c r="D47" s="283" t="str">
        <f>IF('Frais réels'!D46="","",'Frais réels'!$D46)</f>
        <v/>
      </c>
      <c r="E47" s="166" t="str">
        <f>IF('Frais réels'!E46="","",'Frais réels'!$E46)</f>
        <v/>
      </c>
      <c r="F47" s="166" t="str">
        <f>IF('Frais réels'!F46="","",'Frais réels'!$F46)</f>
        <v/>
      </c>
      <c r="G47" s="185" t="str">
        <f>IF('Frais réels'!G46="","",'Frais réels'!$G46)</f>
        <v/>
      </c>
      <c r="H47" s="126"/>
      <c r="I47" s="277" t="str">
        <f t="shared" si="1"/>
        <v/>
      </c>
      <c r="J47" s="280" t="str">
        <f t="shared" si="2"/>
        <v/>
      </c>
      <c r="K47" s="193" t="str">
        <f t="shared" si="3"/>
        <v/>
      </c>
      <c r="L47" s="281" t="str">
        <f t="shared" si="4"/>
        <v/>
      </c>
      <c r="M47" s="279" t="str">
        <f t="shared" si="5"/>
        <v/>
      </c>
      <c r="N47" s="285"/>
    </row>
    <row r="48" spans="1:14" ht="20.100000000000001" customHeight="1" x14ac:dyDescent="0.25">
      <c r="A48" s="170">
        <v>42</v>
      </c>
      <c r="B48" s="283" t="str">
        <f>IF('Frais réels'!B47="","",'Frais réels'!$B47)</f>
        <v/>
      </c>
      <c r="C48" s="283" t="str">
        <f>IF('Frais réels'!C47="","",'Frais réels'!$C47)</f>
        <v/>
      </c>
      <c r="D48" s="283" t="str">
        <f>IF('Frais réels'!D47="","",'Frais réels'!$D47)</f>
        <v/>
      </c>
      <c r="E48" s="166" t="str">
        <f>IF('Frais réels'!E47="","",'Frais réels'!$E47)</f>
        <v/>
      </c>
      <c r="F48" s="166" t="str">
        <f>IF('Frais réels'!F47="","",'Frais réels'!$F47)</f>
        <v/>
      </c>
      <c r="G48" s="185" t="str">
        <f>IF('Frais réels'!G47="","",'Frais réels'!$G47)</f>
        <v/>
      </c>
      <c r="H48" s="126"/>
      <c r="I48" s="277" t="str">
        <f t="shared" si="1"/>
        <v/>
      </c>
      <c r="J48" s="280" t="str">
        <f t="shared" si="2"/>
        <v/>
      </c>
      <c r="K48" s="193" t="str">
        <f t="shared" si="3"/>
        <v/>
      </c>
      <c r="L48" s="281" t="str">
        <f t="shared" si="4"/>
        <v/>
      </c>
      <c r="M48" s="279" t="str">
        <f t="shared" si="5"/>
        <v/>
      </c>
      <c r="N48" s="285"/>
    </row>
    <row r="49" spans="1:14" ht="20.100000000000001" customHeight="1" x14ac:dyDescent="0.25">
      <c r="A49" s="170">
        <v>43</v>
      </c>
      <c r="B49" s="283" t="str">
        <f>IF('Frais réels'!B48="","",'Frais réels'!$B48)</f>
        <v/>
      </c>
      <c r="C49" s="283" t="str">
        <f>IF('Frais réels'!C48="","",'Frais réels'!$C48)</f>
        <v/>
      </c>
      <c r="D49" s="283" t="str">
        <f>IF('Frais réels'!D48="","",'Frais réels'!$D48)</f>
        <v/>
      </c>
      <c r="E49" s="166" t="str">
        <f>IF('Frais réels'!E48="","",'Frais réels'!$E48)</f>
        <v/>
      </c>
      <c r="F49" s="166" t="str">
        <f>IF('Frais réels'!F48="","",'Frais réels'!$F48)</f>
        <v/>
      </c>
      <c r="G49" s="185" t="str">
        <f>IF('Frais réels'!G48="","",'Frais réels'!$G48)</f>
        <v/>
      </c>
      <c r="H49" s="126"/>
      <c r="I49" s="277" t="str">
        <f t="shared" si="1"/>
        <v/>
      </c>
      <c r="J49" s="280" t="str">
        <f t="shared" si="2"/>
        <v/>
      </c>
      <c r="K49" s="193" t="str">
        <f t="shared" si="3"/>
        <v/>
      </c>
      <c r="L49" s="281" t="str">
        <f t="shared" si="4"/>
        <v/>
      </c>
      <c r="M49" s="279" t="str">
        <f t="shared" si="5"/>
        <v/>
      </c>
      <c r="N49" s="285"/>
    </row>
    <row r="50" spans="1:14" ht="20.100000000000001" customHeight="1" x14ac:dyDescent="0.25">
      <c r="A50" s="170">
        <v>44</v>
      </c>
      <c r="B50" s="283" t="str">
        <f>IF('Frais réels'!B49="","",'Frais réels'!$B49)</f>
        <v/>
      </c>
      <c r="C50" s="283" t="str">
        <f>IF('Frais réels'!C49="","",'Frais réels'!$C49)</f>
        <v/>
      </c>
      <c r="D50" s="283" t="str">
        <f>IF('Frais réels'!D49="","",'Frais réels'!$D49)</f>
        <v/>
      </c>
      <c r="E50" s="166" t="str">
        <f>IF('Frais réels'!E49="","",'Frais réels'!$E49)</f>
        <v/>
      </c>
      <c r="F50" s="166" t="str">
        <f>IF('Frais réels'!F49="","",'Frais réels'!$F49)</f>
        <v/>
      </c>
      <c r="G50" s="185" t="str">
        <f>IF('Frais réels'!G49="","",'Frais réels'!$G49)</f>
        <v/>
      </c>
      <c r="H50" s="126"/>
      <c r="I50" s="277" t="str">
        <f t="shared" si="1"/>
        <v/>
      </c>
      <c r="J50" s="280" t="str">
        <f t="shared" si="2"/>
        <v/>
      </c>
      <c r="K50" s="193" t="str">
        <f t="shared" si="3"/>
        <v/>
      </c>
      <c r="L50" s="281" t="str">
        <f t="shared" si="4"/>
        <v/>
      </c>
      <c r="M50" s="279" t="str">
        <f t="shared" si="5"/>
        <v/>
      </c>
      <c r="N50" s="285"/>
    </row>
    <row r="51" spans="1:14" ht="20.100000000000001" customHeight="1" x14ac:dyDescent="0.25">
      <c r="A51" s="170">
        <v>45</v>
      </c>
      <c r="B51" s="283" t="str">
        <f>IF('Frais réels'!B50="","",'Frais réels'!$B50)</f>
        <v/>
      </c>
      <c r="C51" s="283" t="str">
        <f>IF('Frais réels'!C50="","",'Frais réels'!$C50)</f>
        <v/>
      </c>
      <c r="D51" s="283" t="str">
        <f>IF('Frais réels'!D50="","",'Frais réels'!$D50)</f>
        <v/>
      </c>
      <c r="E51" s="166" t="str">
        <f>IF('Frais réels'!E50="","",'Frais réels'!$E50)</f>
        <v/>
      </c>
      <c r="F51" s="166" t="str">
        <f>IF('Frais réels'!F50="","",'Frais réels'!$F50)</f>
        <v/>
      </c>
      <c r="G51" s="185" t="str">
        <f>IF('Frais réels'!G50="","",'Frais réels'!$G50)</f>
        <v/>
      </c>
      <c r="H51" s="126"/>
      <c r="I51" s="277" t="str">
        <f t="shared" si="1"/>
        <v/>
      </c>
      <c r="J51" s="280" t="str">
        <f t="shared" si="2"/>
        <v/>
      </c>
      <c r="K51" s="193" t="str">
        <f t="shared" si="3"/>
        <v/>
      </c>
      <c r="L51" s="281" t="str">
        <f t="shared" si="4"/>
        <v/>
      </c>
      <c r="M51" s="279" t="str">
        <f t="shared" si="5"/>
        <v/>
      </c>
      <c r="N51" s="285"/>
    </row>
    <row r="52" spans="1:14" ht="20.100000000000001" customHeight="1" x14ac:dyDescent="0.25">
      <c r="A52" s="170">
        <v>46</v>
      </c>
      <c r="B52" s="283" t="str">
        <f>IF('Frais réels'!B51="","",'Frais réels'!$B51)</f>
        <v/>
      </c>
      <c r="C52" s="283" t="str">
        <f>IF('Frais réels'!C51="","",'Frais réels'!$C51)</f>
        <v/>
      </c>
      <c r="D52" s="283" t="str">
        <f>IF('Frais réels'!D51="","",'Frais réels'!$D51)</f>
        <v/>
      </c>
      <c r="E52" s="166" t="str">
        <f>IF('Frais réels'!E51="","",'Frais réels'!$E51)</f>
        <v/>
      </c>
      <c r="F52" s="166" t="str">
        <f>IF('Frais réels'!F51="","",'Frais réels'!$F51)</f>
        <v/>
      </c>
      <c r="G52" s="185" t="str">
        <f>IF('Frais réels'!G51="","",'Frais réels'!$G51)</f>
        <v/>
      </c>
      <c r="H52" s="126"/>
      <c r="I52" s="277" t="str">
        <f t="shared" si="1"/>
        <v/>
      </c>
      <c r="J52" s="280" t="str">
        <f t="shared" si="2"/>
        <v/>
      </c>
      <c r="K52" s="193" t="str">
        <f t="shared" si="3"/>
        <v/>
      </c>
      <c r="L52" s="281" t="str">
        <f t="shared" si="4"/>
        <v/>
      </c>
      <c r="M52" s="279" t="str">
        <f t="shared" si="5"/>
        <v/>
      </c>
      <c r="N52" s="285"/>
    </row>
    <row r="53" spans="1:14" ht="20.100000000000001" customHeight="1" x14ac:dyDescent="0.25">
      <c r="A53" s="170">
        <v>47</v>
      </c>
      <c r="B53" s="283" t="str">
        <f>IF('Frais réels'!B52="","",'Frais réels'!$B52)</f>
        <v/>
      </c>
      <c r="C53" s="283" t="str">
        <f>IF('Frais réels'!C52="","",'Frais réels'!$C52)</f>
        <v/>
      </c>
      <c r="D53" s="283" t="str">
        <f>IF('Frais réels'!D52="","",'Frais réels'!$D52)</f>
        <v/>
      </c>
      <c r="E53" s="166" t="str">
        <f>IF('Frais réels'!E52="","",'Frais réels'!$E52)</f>
        <v/>
      </c>
      <c r="F53" s="166" t="str">
        <f>IF('Frais réels'!F52="","",'Frais réels'!$F52)</f>
        <v/>
      </c>
      <c r="G53" s="185" t="str">
        <f>IF('Frais réels'!G52="","",'Frais réels'!$G52)</f>
        <v/>
      </c>
      <c r="H53" s="126"/>
      <c r="I53" s="277" t="str">
        <f t="shared" si="1"/>
        <v/>
      </c>
      <c r="J53" s="280" t="str">
        <f t="shared" si="2"/>
        <v/>
      </c>
      <c r="K53" s="193" t="str">
        <f t="shared" si="3"/>
        <v/>
      </c>
      <c r="L53" s="281" t="str">
        <f t="shared" si="4"/>
        <v/>
      </c>
      <c r="M53" s="279" t="str">
        <f t="shared" si="5"/>
        <v/>
      </c>
      <c r="N53" s="285"/>
    </row>
    <row r="54" spans="1:14" ht="20.100000000000001" customHeight="1" x14ac:dyDescent="0.25">
      <c r="A54" s="170">
        <v>48</v>
      </c>
      <c r="B54" s="283" t="str">
        <f>IF('Frais réels'!B53="","",'Frais réels'!$B53)</f>
        <v/>
      </c>
      <c r="C54" s="283" t="str">
        <f>IF('Frais réels'!C53="","",'Frais réels'!$C53)</f>
        <v/>
      </c>
      <c r="D54" s="283" t="str">
        <f>IF('Frais réels'!D53="","",'Frais réels'!$D53)</f>
        <v/>
      </c>
      <c r="E54" s="166" t="str">
        <f>IF('Frais réels'!E53="","",'Frais réels'!$E53)</f>
        <v/>
      </c>
      <c r="F54" s="166" t="str">
        <f>IF('Frais réels'!F53="","",'Frais réels'!$F53)</f>
        <v/>
      </c>
      <c r="G54" s="185" t="str">
        <f>IF('Frais réels'!G53="","",'Frais réels'!$G53)</f>
        <v/>
      </c>
      <c r="H54" s="126"/>
      <c r="I54" s="277" t="str">
        <f t="shared" si="1"/>
        <v/>
      </c>
      <c r="J54" s="280" t="str">
        <f t="shared" si="2"/>
        <v/>
      </c>
      <c r="K54" s="193" t="str">
        <f t="shared" si="3"/>
        <v/>
      </c>
      <c r="L54" s="281" t="str">
        <f t="shared" si="4"/>
        <v/>
      </c>
      <c r="M54" s="279" t="str">
        <f t="shared" si="5"/>
        <v/>
      </c>
      <c r="N54" s="285"/>
    </row>
    <row r="55" spans="1:14" ht="20.100000000000001" customHeight="1" x14ac:dyDescent="0.25">
      <c r="A55" s="170">
        <v>49</v>
      </c>
      <c r="B55" s="283" t="str">
        <f>IF('Frais réels'!B54="","",'Frais réels'!$B54)</f>
        <v/>
      </c>
      <c r="C55" s="283" t="str">
        <f>IF('Frais réels'!C54="","",'Frais réels'!$C54)</f>
        <v/>
      </c>
      <c r="D55" s="283" t="str">
        <f>IF('Frais réels'!D54="","",'Frais réels'!$D54)</f>
        <v/>
      </c>
      <c r="E55" s="166" t="str">
        <f>IF('Frais réels'!E54="","",'Frais réels'!$E54)</f>
        <v/>
      </c>
      <c r="F55" s="166" t="str">
        <f>IF('Frais réels'!F54="","",'Frais réels'!$F54)</f>
        <v/>
      </c>
      <c r="G55" s="185" t="str">
        <f>IF('Frais réels'!G54="","",'Frais réels'!$G54)</f>
        <v/>
      </c>
      <c r="H55" s="126"/>
      <c r="I55" s="277" t="str">
        <f t="shared" si="1"/>
        <v/>
      </c>
      <c r="J55" s="280" t="str">
        <f t="shared" si="2"/>
        <v/>
      </c>
      <c r="K55" s="193" t="str">
        <f t="shared" si="3"/>
        <v/>
      </c>
      <c r="L55" s="281" t="str">
        <f t="shared" si="4"/>
        <v/>
      </c>
      <c r="M55" s="279" t="str">
        <f t="shared" si="5"/>
        <v/>
      </c>
      <c r="N55" s="285"/>
    </row>
    <row r="56" spans="1:14" ht="20.100000000000001" customHeight="1" x14ac:dyDescent="0.25">
      <c r="A56" s="170">
        <v>50</v>
      </c>
      <c r="B56" s="283" t="str">
        <f>IF('Frais réels'!B55="","",'Frais réels'!$B55)</f>
        <v/>
      </c>
      <c r="C56" s="283" t="str">
        <f>IF('Frais réels'!C55="","",'Frais réels'!$C55)</f>
        <v/>
      </c>
      <c r="D56" s="283" t="str">
        <f>IF('Frais réels'!D55="","",'Frais réels'!$D55)</f>
        <v/>
      </c>
      <c r="E56" s="166" t="str">
        <f>IF('Frais réels'!E55="","",'Frais réels'!$E55)</f>
        <v/>
      </c>
      <c r="F56" s="166" t="str">
        <f>IF('Frais réels'!F55="","",'Frais réels'!$F55)</f>
        <v/>
      </c>
      <c r="G56" s="185" t="str">
        <f>IF('Frais réels'!G55="","",'Frais réels'!$G55)</f>
        <v/>
      </c>
      <c r="H56" s="126"/>
      <c r="I56" s="277" t="str">
        <f t="shared" si="1"/>
        <v/>
      </c>
      <c r="J56" s="280" t="str">
        <f t="shared" si="2"/>
        <v/>
      </c>
      <c r="K56" s="193" t="str">
        <f t="shared" si="3"/>
        <v/>
      </c>
      <c r="L56" s="281" t="str">
        <f t="shared" si="4"/>
        <v/>
      </c>
      <c r="M56" s="279" t="str">
        <f t="shared" si="5"/>
        <v/>
      </c>
      <c r="N56" s="285"/>
    </row>
    <row r="57" spans="1:14" ht="20.100000000000001" customHeight="1" x14ac:dyDescent="0.25">
      <c r="A57" s="170">
        <v>51</v>
      </c>
      <c r="B57" s="283" t="str">
        <f>IF('Frais réels'!B56="","",'Frais réels'!$B56)</f>
        <v/>
      </c>
      <c r="C57" s="283" t="str">
        <f>IF('Frais réels'!C56="","",'Frais réels'!$C56)</f>
        <v/>
      </c>
      <c r="D57" s="283" t="str">
        <f>IF('Frais réels'!D56="","",'Frais réels'!$D56)</f>
        <v/>
      </c>
      <c r="E57" s="166" t="str">
        <f>IF('Frais réels'!E56="","",'Frais réels'!$E56)</f>
        <v/>
      </c>
      <c r="F57" s="166" t="str">
        <f>IF('Frais réels'!F56="","",'Frais réels'!$F56)</f>
        <v/>
      </c>
      <c r="G57" s="185" t="str">
        <f>IF('Frais réels'!G56="","",'Frais réels'!$G56)</f>
        <v/>
      </c>
      <c r="H57" s="126"/>
      <c r="I57" s="277" t="str">
        <f t="shared" si="1"/>
        <v/>
      </c>
      <c r="J57" s="280" t="str">
        <f t="shared" si="2"/>
        <v/>
      </c>
      <c r="K57" s="193" t="str">
        <f t="shared" si="3"/>
        <v/>
      </c>
      <c r="L57" s="281" t="str">
        <f t="shared" si="4"/>
        <v/>
      </c>
      <c r="M57" s="279" t="str">
        <f t="shared" si="5"/>
        <v/>
      </c>
      <c r="N57" s="285"/>
    </row>
    <row r="58" spans="1:14" ht="20.100000000000001" customHeight="1" x14ac:dyDescent="0.25">
      <c r="A58" s="170">
        <v>52</v>
      </c>
      <c r="B58" s="283" t="str">
        <f>IF('Frais réels'!B57="","",'Frais réels'!$B57)</f>
        <v/>
      </c>
      <c r="C58" s="283" t="str">
        <f>IF('Frais réels'!C57="","",'Frais réels'!$C57)</f>
        <v/>
      </c>
      <c r="D58" s="283" t="str">
        <f>IF('Frais réels'!D57="","",'Frais réels'!$D57)</f>
        <v/>
      </c>
      <c r="E58" s="166" t="str">
        <f>IF('Frais réels'!E57="","",'Frais réels'!$E57)</f>
        <v/>
      </c>
      <c r="F58" s="166" t="str">
        <f>IF('Frais réels'!F57="","",'Frais réels'!$F57)</f>
        <v/>
      </c>
      <c r="G58" s="185" t="str">
        <f>IF('Frais réels'!G57="","",'Frais réels'!$G57)</f>
        <v/>
      </c>
      <c r="H58" s="126"/>
      <c r="I58" s="277" t="str">
        <f t="shared" si="1"/>
        <v/>
      </c>
      <c r="J58" s="280" t="str">
        <f t="shared" si="2"/>
        <v/>
      </c>
      <c r="K58" s="193" t="str">
        <f t="shared" si="3"/>
        <v/>
      </c>
      <c r="L58" s="281" t="str">
        <f t="shared" si="4"/>
        <v/>
      </c>
      <c r="M58" s="279" t="str">
        <f t="shared" si="5"/>
        <v/>
      </c>
      <c r="N58" s="285"/>
    </row>
    <row r="59" spans="1:14" ht="20.100000000000001" customHeight="1" x14ac:dyDescent="0.25">
      <c r="A59" s="170">
        <v>53</v>
      </c>
      <c r="B59" s="283" t="str">
        <f>IF('Frais réels'!B58="","",'Frais réels'!$B58)</f>
        <v/>
      </c>
      <c r="C59" s="283" t="str">
        <f>IF('Frais réels'!C58="","",'Frais réels'!$C58)</f>
        <v/>
      </c>
      <c r="D59" s="283" t="str">
        <f>IF('Frais réels'!D58="","",'Frais réels'!$D58)</f>
        <v/>
      </c>
      <c r="E59" s="166" t="str">
        <f>IF('Frais réels'!E58="","",'Frais réels'!$E58)</f>
        <v/>
      </c>
      <c r="F59" s="166" t="str">
        <f>IF('Frais réels'!F58="","",'Frais réels'!$F58)</f>
        <v/>
      </c>
      <c r="G59" s="185" t="str">
        <f>IF('Frais réels'!G58="","",'Frais réels'!$G58)</f>
        <v/>
      </c>
      <c r="H59" s="126"/>
      <c r="I59" s="277" t="str">
        <f t="shared" si="1"/>
        <v/>
      </c>
      <c r="J59" s="280" t="str">
        <f t="shared" si="2"/>
        <v/>
      </c>
      <c r="K59" s="193" t="str">
        <f t="shared" si="3"/>
        <v/>
      </c>
      <c r="L59" s="281" t="str">
        <f t="shared" si="4"/>
        <v/>
      </c>
      <c r="M59" s="279" t="str">
        <f t="shared" si="5"/>
        <v/>
      </c>
      <c r="N59" s="285"/>
    </row>
    <row r="60" spans="1:14" ht="20.100000000000001" customHeight="1" x14ac:dyDescent="0.25">
      <c r="A60" s="170">
        <v>54</v>
      </c>
      <c r="B60" s="283" t="str">
        <f>IF('Frais réels'!B59="","",'Frais réels'!$B59)</f>
        <v/>
      </c>
      <c r="C60" s="283" t="str">
        <f>IF('Frais réels'!C59="","",'Frais réels'!$C59)</f>
        <v/>
      </c>
      <c r="D60" s="283" t="str">
        <f>IF('Frais réels'!D59="","",'Frais réels'!$D59)</f>
        <v/>
      </c>
      <c r="E60" s="166" t="str">
        <f>IF('Frais réels'!E59="","",'Frais réels'!$E59)</f>
        <v/>
      </c>
      <c r="F60" s="166" t="str">
        <f>IF('Frais réels'!F59="","",'Frais réels'!$F59)</f>
        <v/>
      </c>
      <c r="G60" s="185" t="str">
        <f>IF('Frais réels'!G59="","",'Frais réels'!$G59)</f>
        <v/>
      </c>
      <c r="H60" s="126"/>
      <c r="I60" s="277" t="str">
        <f t="shared" si="1"/>
        <v/>
      </c>
      <c r="J60" s="280" t="str">
        <f t="shared" si="2"/>
        <v/>
      </c>
      <c r="K60" s="193" t="str">
        <f t="shared" si="3"/>
        <v/>
      </c>
      <c r="L60" s="281" t="str">
        <f t="shared" si="4"/>
        <v/>
      </c>
      <c r="M60" s="279" t="str">
        <f t="shared" si="5"/>
        <v/>
      </c>
      <c r="N60" s="285"/>
    </row>
    <row r="61" spans="1:14" ht="20.100000000000001" customHeight="1" x14ac:dyDescent="0.25">
      <c r="A61" s="170">
        <v>55</v>
      </c>
      <c r="B61" s="283" t="str">
        <f>IF('Frais réels'!B60="","",'Frais réels'!$B60)</f>
        <v/>
      </c>
      <c r="C61" s="283" t="str">
        <f>IF('Frais réels'!C60="","",'Frais réels'!$C60)</f>
        <v/>
      </c>
      <c r="D61" s="283" t="str">
        <f>IF('Frais réels'!D60="","",'Frais réels'!$D60)</f>
        <v/>
      </c>
      <c r="E61" s="166" t="str">
        <f>IF('Frais réels'!E60="","",'Frais réels'!$E60)</f>
        <v/>
      </c>
      <c r="F61" s="166" t="str">
        <f>IF('Frais réels'!F60="","",'Frais réels'!$F60)</f>
        <v/>
      </c>
      <c r="G61" s="185" t="str">
        <f>IF('Frais réels'!G60="","",'Frais réels'!$G60)</f>
        <v/>
      </c>
      <c r="H61" s="126"/>
      <c r="I61" s="277" t="str">
        <f t="shared" si="1"/>
        <v/>
      </c>
      <c r="J61" s="280" t="str">
        <f t="shared" si="2"/>
        <v/>
      </c>
      <c r="K61" s="193" t="str">
        <f t="shared" si="3"/>
        <v/>
      </c>
      <c r="L61" s="281" t="str">
        <f t="shared" si="4"/>
        <v/>
      </c>
      <c r="M61" s="279" t="str">
        <f t="shared" si="5"/>
        <v/>
      </c>
      <c r="N61" s="285"/>
    </row>
    <row r="62" spans="1:14" ht="20.100000000000001" customHeight="1" x14ac:dyDescent="0.25">
      <c r="A62" s="170">
        <v>56</v>
      </c>
      <c r="B62" s="283" t="str">
        <f>IF('Frais réels'!B61="","",'Frais réels'!$B61)</f>
        <v/>
      </c>
      <c r="C62" s="283" t="str">
        <f>IF('Frais réels'!C61="","",'Frais réels'!$C61)</f>
        <v/>
      </c>
      <c r="D62" s="283" t="str">
        <f>IF('Frais réels'!D61="","",'Frais réels'!$D61)</f>
        <v/>
      </c>
      <c r="E62" s="166" t="str">
        <f>IF('Frais réels'!E61="","",'Frais réels'!$E61)</f>
        <v/>
      </c>
      <c r="F62" s="166" t="str">
        <f>IF('Frais réels'!F61="","",'Frais réels'!$F61)</f>
        <v/>
      </c>
      <c r="G62" s="185" t="str">
        <f>IF('Frais réels'!G61="","",'Frais réels'!$G61)</f>
        <v/>
      </c>
      <c r="H62" s="126"/>
      <c r="I62" s="277" t="str">
        <f t="shared" si="1"/>
        <v/>
      </c>
      <c r="J62" s="280" t="str">
        <f t="shared" si="2"/>
        <v/>
      </c>
      <c r="K62" s="193" t="str">
        <f t="shared" si="3"/>
        <v/>
      </c>
      <c r="L62" s="281" t="str">
        <f t="shared" si="4"/>
        <v/>
      </c>
      <c r="M62" s="279" t="str">
        <f t="shared" si="5"/>
        <v/>
      </c>
      <c r="N62" s="285"/>
    </row>
    <row r="63" spans="1:14" ht="20.100000000000001" customHeight="1" x14ac:dyDescent="0.25">
      <c r="A63" s="170">
        <v>57</v>
      </c>
      <c r="B63" s="283" t="str">
        <f>IF('Frais réels'!B62="","",'Frais réels'!$B62)</f>
        <v/>
      </c>
      <c r="C63" s="283" t="str">
        <f>IF('Frais réels'!C62="","",'Frais réels'!$C62)</f>
        <v/>
      </c>
      <c r="D63" s="283" t="str">
        <f>IF('Frais réels'!D62="","",'Frais réels'!$D62)</f>
        <v/>
      </c>
      <c r="E63" s="166" t="str">
        <f>IF('Frais réels'!E62="","",'Frais réels'!$E62)</f>
        <v/>
      </c>
      <c r="F63" s="166" t="str">
        <f>IF('Frais réels'!F62="","",'Frais réels'!$F62)</f>
        <v/>
      </c>
      <c r="G63" s="185" t="str">
        <f>IF('Frais réels'!G62="","",'Frais réels'!$G62)</f>
        <v/>
      </c>
      <c r="H63" s="126"/>
      <c r="I63" s="277" t="str">
        <f t="shared" si="1"/>
        <v/>
      </c>
      <c r="J63" s="280" t="str">
        <f t="shared" si="2"/>
        <v/>
      </c>
      <c r="K63" s="193" t="str">
        <f t="shared" si="3"/>
        <v/>
      </c>
      <c r="L63" s="281" t="str">
        <f t="shared" si="4"/>
        <v/>
      </c>
      <c r="M63" s="279" t="str">
        <f t="shared" si="5"/>
        <v/>
      </c>
      <c r="N63" s="285"/>
    </row>
    <row r="64" spans="1:14" ht="20.100000000000001" customHeight="1" x14ac:dyDescent="0.25">
      <c r="A64" s="170">
        <v>58</v>
      </c>
      <c r="B64" s="283" t="str">
        <f>IF('Frais réels'!B63="","",'Frais réels'!$B63)</f>
        <v/>
      </c>
      <c r="C64" s="283" t="str">
        <f>IF('Frais réels'!C63="","",'Frais réels'!$C63)</f>
        <v/>
      </c>
      <c r="D64" s="283" t="str">
        <f>IF('Frais réels'!D63="","",'Frais réels'!$D63)</f>
        <v/>
      </c>
      <c r="E64" s="166" t="str">
        <f>IF('Frais réels'!E63="","",'Frais réels'!$E63)</f>
        <v/>
      </c>
      <c r="F64" s="166" t="str">
        <f>IF('Frais réels'!F63="","",'Frais réels'!$F63)</f>
        <v/>
      </c>
      <c r="G64" s="185" t="str">
        <f>IF('Frais réels'!G63="","",'Frais réels'!$G63)</f>
        <v/>
      </c>
      <c r="H64" s="126"/>
      <c r="I64" s="277" t="str">
        <f t="shared" si="1"/>
        <v/>
      </c>
      <c r="J64" s="280" t="str">
        <f t="shared" si="2"/>
        <v/>
      </c>
      <c r="K64" s="193" t="str">
        <f t="shared" si="3"/>
        <v/>
      </c>
      <c r="L64" s="281" t="str">
        <f t="shared" si="4"/>
        <v/>
      </c>
      <c r="M64" s="279" t="str">
        <f t="shared" si="5"/>
        <v/>
      </c>
      <c r="N64" s="285"/>
    </row>
    <row r="65" spans="1:14" ht="20.100000000000001" customHeight="1" x14ac:dyDescent="0.25">
      <c r="A65" s="170">
        <v>59</v>
      </c>
      <c r="B65" s="283" t="str">
        <f>IF('Frais réels'!B64="","",'Frais réels'!$B64)</f>
        <v/>
      </c>
      <c r="C65" s="283" t="str">
        <f>IF('Frais réels'!C64="","",'Frais réels'!$C64)</f>
        <v/>
      </c>
      <c r="D65" s="283" t="str">
        <f>IF('Frais réels'!D64="","",'Frais réels'!$D64)</f>
        <v/>
      </c>
      <c r="E65" s="166" t="str">
        <f>IF('Frais réels'!E64="","",'Frais réels'!$E64)</f>
        <v/>
      </c>
      <c r="F65" s="166" t="str">
        <f>IF('Frais réels'!F64="","",'Frais réels'!$F64)</f>
        <v/>
      </c>
      <c r="G65" s="185" t="str">
        <f>IF('Frais réels'!G64="","",'Frais réels'!$G64)</f>
        <v/>
      </c>
      <c r="H65" s="126"/>
      <c r="I65" s="277" t="str">
        <f t="shared" si="1"/>
        <v/>
      </c>
      <c r="J65" s="280" t="str">
        <f t="shared" si="2"/>
        <v/>
      </c>
      <c r="K65" s="193" t="str">
        <f t="shared" si="3"/>
        <v/>
      </c>
      <c r="L65" s="281" t="str">
        <f t="shared" si="4"/>
        <v/>
      </c>
      <c r="M65" s="279" t="str">
        <f t="shared" si="5"/>
        <v/>
      </c>
      <c r="N65" s="285"/>
    </row>
    <row r="66" spans="1:14" ht="20.100000000000001" customHeight="1" x14ac:dyDescent="0.25">
      <c r="A66" s="170">
        <v>60</v>
      </c>
      <c r="B66" s="283" t="str">
        <f>IF('Frais réels'!B65="","",'Frais réels'!$B65)</f>
        <v/>
      </c>
      <c r="C66" s="283" t="str">
        <f>IF('Frais réels'!C65="","",'Frais réels'!$C65)</f>
        <v/>
      </c>
      <c r="D66" s="283" t="str">
        <f>IF('Frais réels'!D65="","",'Frais réels'!$D65)</f>
        <v/>
      </c>
      <c r="E66" s="166" t="str">
        <f>IF('Frais réels'!E65="","",'Frais réels'!$E65)</f>
        <v/>
      </c>
      <c r="F66" s="166" t="str">
        <f>IF('Frais réels'!F65="","",'Frais réels'!$F65)</f>
        <v/>
      </c>
      <c r="G66" s="185" t="str">
        <f>IF('Frais réels'!G65="","",'Frais réels'!$G65)</f>
        <v/>
      </c>
      <c r="H66" s="126"/>
      <c r="I66" s="277" t="str">
        <f t="shared" si="1"/>
        <v/>
      </c>
      <c r="J66" s="280" t="str">
        <f t="shared" si="2"/>
        <v/>
      </c>
      <c r="K66" s="193" t="str">
        <f t="shared" si="3"/>
        <v/>
      </c>
      <c r="L66" s="281" t="str">
        <f t="shared" si="4"/>
        <v/>
      </c>
      <c r="M66" s="279" t="str">
        <f t="shared" si="5"/>
        <v/>
      </c>
      <c r="N66" s="285"/>
    </row>
    <row r="67" spans="1:14" ht="20.100000000000001" customHeight="1" x14ac:dyDescent="0.25">
      <c r="A67" s="170">
        <v>61</v>
      </c>
      <c r="B67" s="283" t="str">
        <f>IF('Frais réels'!B66="","",'Frais réels'!$B66)</f>
        <v/>
      </c>
      <c r="C67" s="283" t="str">
        <f>IF('Frais réels'!C66="","",'Frais réels'!$C66)</f>
        <v/>
      </c>
      <c r="D67" s="283" t="str">
        <f>IF('Frais réels'!D66="","",'Frais réels'!$D66)</f>
        <v/>
      </c>
      <c r="E67" s="166" t="str">
        <f>IF('Frais réels'!E66="","",'Frais réels'!$E66)</f>
        <v/>
      </c>
      <c r="F67" s="166" t="str">
        <f>IF('Frais réels'!F66="","",'Frais réels'!$F66)</f>
        <v/>
      </c>
      <c r="G67" s="185" t="str">
        <f>IF('Frais réels'!G66="","",'Frais réels'!$G66)</f>
        <v/>
      </c>
      <c r="H67" s="126"/>
      <c r="I67" s="277" t="str">
        <f t="shared" si="1"/>
        <v/>
      </c>
      <c r="J67" s="280" t="str">
        <f t="shared" si="2"/>
        <v/>
      </c>
      <c r="K67" s="193" t="str">
        <f t="shared" si="3"/>
        <v/>
      </c>
      <c r="L67" s="281" t="str">
        <f t="shared" si="4"/>
        <v/>
      </c>
      <c r="M67" s="279" t="str">
        <f t="shared" si="5"/>
        <v/>
      </c>
      <c r="N67" s="285"/>
    </row>
    <row r="68" spans="1:14" ht="20.100000000000001" customHeight="1" x14ac:dyDescent="0.25">
      <c r="A68" s="170">
        <v>62</v>
      </c>
      <c r="B68" s="283" t="str">
        <f>IF('Frais réels'!B67="","",'Frais réels'!$B67)</f>
        <v/>
      </c>
      <c r="C68" s="283" t="str">
        <f>IF('Frais réels'!C67="","",'Frais réels'!$C67)</f>
        <v/>
      </c>
      <c r="D68" s="283" t="str">
        <f>IF('Frais réels'!D67="","",'Frais réels'!$D67)</f>
        <v/>
      </c>
      <c r="E68" s="166" t="str">
        <f>IF('Frais réels'!E67="","",'Frais réels'!$E67)</f>
        <v/>
      </c>
      <c r="F68" s="166" t="str">
        <f>IF('Frais réels'!F67="","",'Frais réels'!$F67)</f>
        <v/>
      </c>
      <c r="G68" s="185" t="str">
        <f>IF('Frais réels'!G67="","",'Frais réels'!$G67)</f>
        <v/>
      </c>
      <c r="H68" s="126"/>
      <c r="I68" s="277" t="str">
        <f t="shared" si="1"/>
        <v/>
      </c>
      <c r="J68" s="280" t="str">
        <f t="shared" si="2"/>
        <v/>
      </c>
      <c r="K68" s="193" t="str">
        <f t="shared" si="3"/>
        <v/>
      </c>
      <c r="L68" s="281" t="str">
        <f t="shared" si="4"/>
        <v/>
      </c>
      <c r="M68" s="279" t="str">
        <f t="shared" si="5"/>
        <v/>
      </c>
      <c r="N68" s="285"/>
    </row>
    <row r="69" spans="1:14" ht="20.100000000000001" customHeight="1" x14ac:dyDescent="0.25">
      <c r="A69" s="170">
        <v>63</v>
      </c>
      <c r="B69" s="283" t="str">
        <f>IF('Frais réels'!B68="","",'Frais réels'!$B68)</f>
        <v/>
      </c>
      <c r="C69" s="283" t="str">
        <f>IF('Frais réels'!C68="","",'Frais réels'!$C68)</f>
        <v/>
      </c>
      <c r="D69" s="283" t="str">
        <f>IF('Frais réels'!D68="","",'Frais réels'!$D68)</f>
        <v/>
      </c>
      <c r="E69" s="166" t="str">
        <f>IF('Frais réels'!E68="","",'Frais réels'!$E68)</f>
        <v/>
      </c>
      <c r="F69" s="166" t="str">
        <f>IF('Frais réels'!F68="","",'Frais réels'!$F68)</f>
        <v/>
      </c>
      <c r="G69" s="185" t="str">
        <f>IF('Frais réels'!G68="","",'Frais réels'!$G68)</f>
        <v/>
      </c>
      <c r="H69" s="126"/>
      <c r="I69" s="277" t="str">
        <f t="shared" si="1"/>
        <v/>
      </c>
      <c r="J69" s="280" t="str">
        <f t="shared" si="2"/>
        <v/>
      </c>
      <c r="K69" s="193" t="str">
        <f t="shared" si="3"/>
        <v/>
      </c>
      <c r="L69" s="281" t="str">
        <f t="shared" si="4"/>
        <v/>
      </c>
      <c r="M69" s="279" t="str">
        <f t="shared" si="5"/>
        <v/>
      </c>
      <c r="N69" s="285"/>
    </row>
    <row r="70" spans="1:14" ht="20.100000000000001" customHeight="1" x14ac:dyDescent="0.25">
      <c r="A70" s="170">
        <v>64</v>
      </c>
      <c r="B70" s="283" t="str">
        <f>IF('Frais réels'!B69="","",'Frais réels'!$B69)</f>
        <v/>
      </c>
      <c r="C70" s="283" t="str">
        <f>IF('Frais réels'!C69="","",'Frais réels'!$C69)</f>
        <v/>
      </c>
      <c r="D70" s="283" t="str">
        <f>IF('Frais réels'!D69="","",'Frais réels'!$D69)</f>
        <v/>
      </c>
      <c r="E70" s="166" t="str">
        <f>IF('Frais réels'!E69="","",'Frais réels'!$E69)</f>
        <v/>
      </c>
      <c r="F70" s="166" t="str">
        <f>IF('Frais réels'!F69="","",'Frais réels'!$F69)</f>
        <v/>
      </c>
      <c r="G70" s="185" t="str">
        <f>IF('Frais réels'!G69="","",'Frais réels'!$G69)</f>
        <v/>
      </c>
      <c r="H70" s="126"/>
      <c r="I70" s="277" t="str">
        <f t="shared" si="1"/>
        <v/>
      </c>
      <c r="J70" s="280" t="str">
        <f t="shared" si="2"/>
        <v/>
      </c>
      <c r="K70" s="193" t="str">
        <f t="shared" si="3"/>
        <v/>
      </c>
      <c r="L70" s="281" t="str">
        <f t="shared" si="4"/>
        <v/>
      </c>
      <c r="M70" s="279" t="str">
        <f t="shared" si="5"/>
        <v/>
      </c>
      <c r="N70" s="285"/>
    </row>
    <row r="71" spans="1:14" ht="20.100000000000001" customHeight="1" x14ac:dyDescent="0.25">
      <c r="A71" s="170">
        <v>65</v>
      </c>
      <c r="B71" s="283" t="str">
        <f>IF('Frais réels'!B70="","",'Frais réels'!$B70)</f>
        <v/>
      </c>
      <c r="C71" s="283" t="str">
        <f>IF('Frais réels'!C70="","",'Frais réels'!$C70)</f>
        <v/>
      </c>
      <c r="D71" s="283" t="str">
        <f>IF('Frais réels'!D70="","",'Frais réels'!$D70)</f>
        <v/>
      </c>
      <c r="E71" s="166" t="str">
        <f>IF('Frais réels'!E70="","",'Frais réels'!$E70)</f>
        <v/>
      </c>
      <c r="F71" s="166" t="str">
        <f>IF('Frais réels'!F70="","",'Frais réels'!$F70)</f>
        <v/>
      </c>
      <c r="G71" s="185" t="str">
        <f>IF('Frais réels'!G70="","",'Frais réels'!$G70)</f>
        <v/>
      </c>
      <c r="H71" s="126"/>
      <c r="I71" s="277" t="str">
        <f t="shared" si="1"/>
        <v/>
      </c>
      <c r="J71" s="280" t="str">
        <f t="shared" si="2"/>
        <v/>
      </c>
      <c r="K71" s="193" t="str">
        <f t="shared" si="3"/>
        <v/>
      </c>
      <c r="L71" s="281" t="str">
        <f t="shared" si="4"/>
        <v/>
      </c>
      <c r="M71" s="279" t="str">
        <f t="shared" si="5"/>
        <v/>
      </c>
      <c r="N71" s="285"/>
    </row>
    <row r="72" spans="1:14" ht="20.100000000000001" customHeight="1" x14ac:dyDescent="0.25">
      <c r="A72" s="170">
        <v>66</v>
      </c>
      <c r="B72" s="283" t="str">
        <f>IF('Frais réels'!B71="","",'Frais réels'!$B71)</f>
        <v/>
      </c>
      <c r="C72" s="283" t="str">
        <f>IF('Frais réels'!C71="","",'Frais réels'!$C71)</f>
        <v/>
      </c>
      <c r="D72" s="283" t="str">
        <f>IF('Frais réels'!D71="","",'Frais réels'!$D71)</f>
        <v/>
      </c>
      <c r="E72" s="166" t="str">
        <f>IF('Frais réels'!E71="","",'Frais réels'!$E71)</f>
        <v/>
      </c>
      <c r="F72" s="166" t="str">
        <f>IF('Frais réels'!F71="","",'Frais réels'!$F71)</f>
        <v/>
      </c>
      <c r="G72" s="185" t="str">
        <f>IF('Frais réels'!G71="","",'Frais réels'!$G71)</f>
        <v/>
      </c>
      <c r="H72" s="126"/>
      <c r="I72" s="277" t="str">
        <f t="shared" ref="I72:I135" si="6">IF($G72="","",IF($H72&gt;$G72,"Le montant éligible ne peut etre supérieur au montant présenté",""))</f>
        <v/>
      </c>
      <c r="J72" s="280" t="str">
        <f t="shared" ref="J72:J135" si="7">IF(OR(H72=0, ISBLANK(H72)), "", H72)</f>
        <v/>
      </c>
      <c r="K72" s="193" t="str">
        <f t="shared" ref="K72:K135" si="8">IF(F72="Aller - Retour Mayotte - Hexagone",IF(1900=0,"",1900),IF(F72="Aller - Retour Mayotte - La Réunion",IF(700=0,"",700),IF(F72="Aller - Retour Mayotte - Caraïbes",IF(2200=0,"",2200),IF(E72="Billets de train",IF(H72=0,"",""),IF(E72="","")))))</f>
        <v/>
      </c>
      <c r="L72" s="281" t="str">
        <f t="shared" ref="L72:L135" si="9">IF(J72="", "", IF(MIN(J72,K72)=0, "", MIN(J72,K72)))</f>
        <v/>
      </c>
      <c r="M72" s="279" t="str">
        <f t="shared" ref="M72:M135" si="10">IF($L72 &gt; $J72, "Le montant éligible retenu ne peut pas être supérieur au montant raisonnable",IF($L72 &gt; $K72, "Le montant éligible retenu ne peut pas être supérieur au montant du plafond", ""))</f>
        <v/>
      </c>
      <c r="N72" s="285"/>
    </row>
    <row r="73" spans="1:14" ht="20.100000000000001" customHeight="1" x14ac:dyDescent="0.25">
      <c r="A73" s="170">
        <v>67</v>
      </c>
      <c r="B73" s="283" t="str">
        <f>IF('Frais réels'!B72="","",'Frais réels'!$B72)</f>
        <v/>
      </c>
      <c r="C73" s="283" t="str">
        <f>IF('Frais réels'!C72="","",'Frais réels'!$C72)</f>
        <v/>
      </c>
      <c r="D73" s="283" t="str">
        <f>IF('Frais réels'!D72="","",'Frais réels'!$D72)</f>
        <v/>
      </c>
      <c r="E73" s="166" t="str">
        <f>IF('Frais réels'!E72="","",'Frais réels'!$E72)</f>
        <v/>
      </c>
      <c r="F73" s="166" t="str">
        <f>IF('Frais réels'!F72="","",'Frais réels'!$F72)</f>
        <v/>
      </c>
      <c r="G73" s="185" t="str">
        <f>IF('Frais réels'!G72="","",'Frais réels'!$G72)</f>
        <v/>
      </c>
      <c r="H73" s="126"/>
      <c r="I73" s="277" t="str">
        <f t="shared" si="6"/>
        <v/>
      </c>
      <c r="J73" s="280" t="str">
        <f t="shared" si="7"/>
        <v/>
      </c>
      <c r="K73" s="193" t="str">
        <f t="shared" si="8"/>
        <v/>
      </c>
      <c r="L73" s="281" t="str">
        <f t="shared" si="9"/>
        <v/>
      </c>
      <c r="M73" s="279" t="str">
        <f t="shared" si="10"/>
        <v/>
      </c>
      <c r="N73" s="285"/>
    </row>
    <row r="74" spans="1:14" ht="20.100000000000001" customHeight="1" x14ac:dyDescent="0.25">
      <c r="A74" s="170">
        <v>68</v>
      </c>
      <c r="B74" s="283" t="str">
        <f>IF('Frais réels'!B73="","",'Frais réels'!$B73)</f>
        <v/>
      </c>
      <c r="C74" s="283" t="str">
        <f>IF('Frais réels'!C73="","",'Frais réels'!$C73)</f>
        <v/>
      </c>
      <c r="D74" s="283" t="str">
        <f>IF('Frais réels'!D73="","",'Frais réels'!$D73)</f>
        <v/>
      </c>
      <c r="E74" s="166" t="str">
        <f>IF('Frais réels'!E73="","",'Frais réels'!$E73)</f>
        <v/>
      </c>
      <c r="F74" s="166" t="str">
        <f>IF('Frais réels'!F73="","",'Frais réels'!$F73)</f>
        <v/>
      </c>
      <c r="G74" s="185" t="str">
        <f>IF('Frais réels'!G73="","",'Frais réels'!$G73)</f>
        <v/>
      </c>
      <c r="H74" s="126"/>
      <c r="I74" s="277" t="str">
        <f t="shared" si="6"/>
        <v/>
      </c>
      <c r="J74" s="280" t="str">
        <f t="shared" si="7"/>
        <v/>
      </c>
      <c r="K74" s="193" t="str">
        <f t="shared" si="8"/>
        <v/>
      </c>
      <c r="L74" s="281" t="str">
        <f t="shared" si="9"/>
        <v/>
      </c>
      <c r="M74" s="279" t="str">
        <f t="shared" si="10"/>
        <v/>
      </c>
      <c r="N74" s="285"/>
    </row>
    <row r="75" spans="1:14" ht="20.100000000000001" customHeight="1" x14ac:dyDescent="0.25">
      <c r="A75" s="170">
        <v>69</v>
      </c>
      <c r="B75" s="283" t="str">
        <f>IF('Frais réels'!B74="","",'Frais réels'!$B74)</f>
        <v/>
      </c>
      <c r="C75" s="283" t="str">
        <f>IF('Frais réels'!C74="","",'Frais réels'!$C74)</f>
        <v/>
      </c>
      <c r="D75" s="283" t="str">
        <f>IF('Frais réels'!D74="","",'Frais réels'!$D74)</f>
        <v/>
      </c>
      <c r="E75" s="166" t="str">
        <f>IF('Frais réels'!E74="","",'Frais réels'!$E74)</f>
        <v/>
      </c>
      <c r="F75" s="166" t="str">
        <f>IF('Frais réels'!F74="","",'Frais réels'!$F74)</f>
        <v/>
      </c>
      <c r="G75" s="185" t="str">
        <f>IF('Frais réels'!G74="","",'Frais réels'!$G74)</f>
        <v/>
      </c>
      <c r="H75" s="126"/>
      <c r="I75" s="277" t="str">
        <f t="shared" si="6"/>
        <v/>
      </c>
      <c r="J75" s="280" t="str">
        <f t="shared" si="7"/>
        <v/>
      </c>
      <c r="K75" s="193" t="str">
        <f t="shared" si="8"/>
        <v/>
      </c>
      <c r="L75" s="281" t="str">
        <f t="shared" si="9"/>
        <v/>
      </c>
      <c r="M75" s="279" t="str">
        <f t="shared" si="10"/>
        <v/>
      </c>
      <c r="N75" s="285"/>
    </row>
    <row r="76" spans="1:14" ht="20.100000000000001" customHeight="1" x14ac:dyDescent="0.25">
      <c r="A76" s="170">
        <v>70</v>
      </c>
      <c r="B76" s="283" t="str">
        <f>IF('Frais réels'!B75="","",'Frais réels'!$B75)</f>
        <v/>
      </c>
      <c r="C76" s="283" t="str">
        <f>IF('Frais réels'!C75="","",'Frais réels'!$C75)</f>
        <v/>
      </c>
      <c r="D76" s="283" t="str">
        <f>IF('Frais réels'!D75="","",'Frais réels'!$D75)</f>
        <v/>
      </c>
      <c r="E76" s="166" t="str">
        <f>IF('Frais réels'!E75="","",'Frais réels'!$E75)</f>
        <v/>
      </c>
      <c r="F76" s="166" t="str">
        <f>IF('Frais réels'!F75="","",'Frais réels'!$F75)</f>
        <v/>
      </c>
      <c r="G76" s="185" t="str">
        <f>IF('Frais réels'!G75="","",'Frais réels'!$G75)</f>
        <v/>
      </c>
      <c r="H76" s="126"/>
      <c r="I76" s="277" t="str">
        <f t="shared" si="6"/>
        <v/>
      </c>
      <c r="J76" s="280" t="str">
        <f t="shared" si="7"/>
        <v/>
      </c>
      <c r="K76" s="193" t="str">
        <f t="shared" si="8"/>
        <v/>
      </c>
      <c r="L76" s="281" t="str">
        <f t="shared" si="9"/>
        <v/>
      </c>
      <c r="M76" s="279" t="str">
        <f t="shared" si="10"/>
        <v/>
      </c>
      <c r="N76" s="285"/>
    </row>
    <row r="77" spans="1:14" ht="20.100000000000001" customHeight="1" x14ac:dyDescent="0.25">
      <c r="A77" s="170">
        <v>71</v>
      </c>
      <c r="B77" s="283" t="str">
        <f>IF('Frais réels'!B76="","",'Frais réels'!$B76)</f>
        <v/>
      </c>
      <c r="C77" s="283" t="str">
        <f>IF('Frais réels'!C76="","",'Frais réels'!$C76)</f>
        <v/>
      </c>
      <c r="D77" s="283" t="str">
        <f>IF('Frais réels'!D76="","",'Frais réels'!$D76)</f>
        <v/>
      </c>
      <c r="E77" s="166" t="str">
        <f>IF('Frais réels'!E76="","",'Frais réels'!$E76)</f>
        <v/>
      </c>
      <c r="F77" s="166" t="str">
        <f>IF('Frais réels'!F76="","",'Frais réels'!$F76)</f>
        <v/>
      </c>
      <c r="G77" s="185" t="str">
        <f>IF('Frais réels'!G76="","",'Frais réels'!$G76)</f>
        <v/>
      </c>
      <c r="H77" s="126"/>
      <c r="I77" s="277" t="str">
        <f t="shared" si="6"/>
        <v/>
      </c>
      <c r="J77" s="280" t="str">
        <f t="shared" si="7"/>
        <v/>
      </c>
      <c r="K77" s="193" t="str">
        <f t="shared" si="8"/>
        <v/>
      </c>
      <c r="L77" s="281" t="str">
        <f t="shared" si="9"/>
        <v/>
      </c>
      <c r="M77" s="279" t="str">
        <f t="shared" si="10"/>
        <v/>
      </c>
      <c r="N77" s="285"/>
    </row>
    <row r="78" spans="1:14" ht="20.100000000000001" customHeight="1" x14ac:dyDescent="0.25">
      <c r="A78" s="170">
        <v>72</v>
      </c>
      <c r="B78" s="283" t="str">
        <f>IF('Frais réels'!B77="","",'Frais réels'!$B77)</f>
        <v/>
      </c>
      <c r="C78" s="283" t="str">
        <f>IF('Frais réels'!C77="","",'Frais réels'!$C77)</f>
        <v/>
      </c>
      <c r="D78" s="283" t="str">
        <f>IF('Frais réels'!D77="","",'Frais réels'!$D77)</f>
        <v/>
      </c>
      <c r="E78" s="166" t="str">
        <f>IF('Frais réels'!E77="","",'Frais réels'!$E77)</f>
        <v/>
      </c>
      <c r="F78" s="166" t="str">
        <f>IF('Frais réels'!F77="","",'Frais réels'!$F77)</f>
        <v/>
      </c>
      <c r="G78" s="185" t="str">
        <f>IF('Frais réels'!G77="","",'Frais réels'!$G77)</f>
        <v/>
      </c>
      <c r="H78" s="126"/>
      <c r="I78" s="277" t="str">
        <f t="shared" si="6"/>
        <v/>
      </c>
      <c r="J78" s="280" t="str">
        <f t="shared" si="7"/>
        <v/>
      </c>
      <c r="K78" s="193" t="str">
        <f t="shared" si="8"/>
        <v/>
      </c>
      <c r="L78" s="281" t="str">
        <f t="shared" si="9"/>
        <v/>
      </c>
      <c r="M78" s="279" t="str">
        <f t="shared" si="10"/>
        <v/>
      </c>
      <c r="N78" s="285"/>
    </row>
    <row r="79" spans="1:14" ht="20.100000000000001" customHeight="1" x14ac:dyDescent="0.25">
      <c r="A79" s="170">
        <v>73</v>
      </c>
      <c r="B79" s="283" t="str">
        <f>IF('Frais réels'!B78="","",'Frais réels'!$B78)</f>
        <v/>
      </c>
      <c r="C79" s="283" t="str">
        <f>IF('Frais réels'!C78="","",'Frais réels'!$C78)</f>
        <v/>
      </c>
      <c r="D79" s="283" t="str">
        <f>IF('Frais réels'!D78="","",'Frais réels'!$D78)</f>
        <v/>
      </c>
      <c r="E79" s="166" t="str">
        <f>IF('Frais réels'!E78="","",'Frais réels'!$E78)</f>
        <v/>
      </c>
      <c r="F79" s="166" t="str">
        <f>IF('Frais réels'!F78="","",'Frais réels'!$F78)</f>
        <v/>
      </c>
      <c r="G79" s="185" t="str">
        <f>IF('Frais réels'!G78="","",'Frais réels'!$G78)</f>
        <v/>
      </c>
      <c r="H79" s="126"/>
      <c r="I79" s="277" t="str">
        <f t="shared" si="6"/>
        <v/>
      </c>
      <c r="J79" s="280" t="str">
        <f t="shared" si="7"/>
        <v/>
      </c>
      <c r="K79" s="193" t="str">
        <f t="shared" si="8"/>
        <v/>
      </c>
      <c r="L79" s="281" t="str">
        <f t="shared" si="9"/>
        <v/>
      </c>
      <c r="M79" s="279" t="str">
        <f t="shared" si="10"/>
        <v/>
      </c>
      <c r="N79" s="285"/>
    </row>
    <row r="80" spans="1:14" ht="20.100000000000001" customHeight="1" x14ac:dyDescent="0.25">
      <c r="A80" s="170">
        <v>74</v>
      </c>
      <c r="B80" s="283" t="str">
        <f>IF('Frais réels'!B79="","",'Frais réels'!$B79)</f>
        <v/>
      </c>
      <c r="C80" s="283" t="str">
        <f>IF('Frais réels'!C79="","",'Frais réels'!$C79)</f>
        <v/>
      </c>
      <c r="D80" s="283" t="str">
        <f>IF('Frais réels'!D79="","",'Frais réels'!$D79)</f>
        <v/>
      </c>
      <c r="E80" s="166" t="str">
        <f>IF('Frais réels'!E79="","",'Frais réels'!$E79)</f>
        <v/>
      </c>
      <c r="F80" s="166" t="str">
        <f>IF('Frais réels'!F79="","",'Frais réels'!$F79)</f>
        <v/>
      </c>
      <c r="G80" s="185" t="str">
        <f>IF('Frais réels'!G79="","",'Frais réels'!$G79)</f>
        <v/>
      </c>
      <c r="H80" s="126"/>
      <c r="I80" s="277" t="str">
        <f t="shared" si="6"/>
        <v/>
      </c>
      <c r="J80" s="280" t="str">
        <f t="shared" si="7"/>
        <v/>
      </c>
      <c r="K80" s="193" t="str">
        <f t="shared" si="8"/>
        <v/>
      </c>
      <c r="L80" s="281" t="str">
        <f t="shared" si="9"/>
        <v/>
      </c>
      <c r="M80" s="279" t="str">
        <f t="shared" si="10"/>
        <v/>
      </c>
      <c r="N80" s="285"/>
    </row>
    <row r="81" spans="1:14" ht="20.100000000000001" customHeight="1" x14ac:dyDescent="0.25">
      <c r="A81" s="170">
        <v>75</v>
      </c>
      <c r="B81" s="283" t="str">
        <f>IF('Frais réels'!B80="","",'Frais réels'!$B80)</f>
        <v/>
      </c>
      <c r="C81" s="283" t="str">
        <f>IF('Frais réels'!C80="","",'Frais réels'!$C80)</f>
        <v/>
      </c>
      <c r="D81" s="283" t="str">
        <f>IF('Frais réels'!D80="","",'Frais réels'!$D80)</f>
        <v/>
      </c>
      <c r="E81" s="166" t="str">
        <f>IF('Frais réels'!E80="","",'Frais réels'!$E80)</f>
        <v/>
      </c>
      <c r="F81" s="166" t="str">
        <f>IF('Frais réels'!F80="","",'Frais réels'!$F80)</f>
        <v/>
      </c>
      <c r="G81" s="185" t="str">
        <f>IF('Frais réels'!G80="","",'Frais réels'!$G80)</f>
        <v/>
      </c>
      <c r="H81" s="126"/>
      <c r="I81" s="277" t="str">
        <f t="shared" si="6"/>
        <v/>
      </c>
      <c r="J81" s="280" t="str">
        <f t="shared" si="7"/>
        <v/>
      </c>
      <c r="K81" s="193" t="str">
        <f t="shared" si="8"/>
        <v/>
      </c>
      <c r="L81" s="281" t="str">
        <f t="shared" si="9"/>
        <v/>
      </c>
      <c r="M81" s="279" t="str">
        <f t="shared" si="10"/>
        <v/>
      </c>
      <c r="N81" s="285"/>
    </row>
    <row r="82" spans="1:14" ht="20.100000000000001" customHeight="1" x14ac:dyDescent="0.25">
      <c r="A82" s="170">
        <v>76</v>
      </c>
      <c r="B82" s="283" t="str">
        <f>IF('Frais réels'!B81="","",'Frais réels'!$B81)</f>
        <v/>
      </c>
      <c r="C82" s="283" t="str">
        <f>IF('Frais réels'!C81="","",'Frais réels'!$C81)</f>
        <v/>
      </c>
      <c r="D82" s="283" t="str">
        <f>IF('Frais réels'!D81="","",'Frais réels'!$D81)</f>
        <v/>
      </c>
      <c r="E82" s="166" t="str">
        <f>IF('Frais réels'!E81="","",'Frais réels'!$E81)</f>
        <v/>
      </c>
      <c r="F82" s="166" t="str">
        <f>IF('Frais réels'!F81="","",'Frais réels'!$F81)</f>
        <v/>
      </c>
      <c r="G82" s="185" t="str">
        <f>IF('Frais réels'!G81="","",'Frais réels'!$G81)</f>
        <v/>
      </c>
      <c r="H82" s="126"/>
      <c r="I82" s="277" t="str">
        <f t="shared" si="6"/>
        <v/>
      </c>
      <c r="J82" s="280" t="str">
        <f t="shared" si="7"/>
        <v/>
      </c>
      <c r="K82" s="193" t="str">
        <f t="shared" si="8"/>
        <v/>
      </c>
      <c r="L82" s="281" t="str">
        <f t="shared" si="9"/>
        <v/>
      </c>
      <c r="M82" s="279" t="str">
        <f t="shared" si="10"/>
        <v/>
      </c>
      <c r="N82" s="285"/>
    </row>
    <row r="83" spans="1:14" ht="20.100000000000001" customHeight="1" x14ac:dyDescent="0.25">
      <c r="A83" s="170">
        <v>77</v>
      </c>
      <c r="B83" s="283" t="str">
        <f>IF('Frais réels'!B82="","",'Frais réels'!$B82)</f>
        <v/>
      </c>
      <c r="C83" s="283" t="str">
        <f>IF('Frais réels'!C82="","",'Frais réels'!$C82)</f>
        <v/>
      </c>
      <c r="D83" s="283" t="str">
        <f>IF('Frais réels'!D82="","",'Frais réels'!$D82)</f>
        <v/>
      </c>
      <c r="E83" s="166" t="str">
        <f>IF('Frais réels'!E82="","",'Frais réels'!$E82)</f>
        <v/>
      </c>
      <c r="F83" s="166" t="str">
        <f>IF('Frais réels'!F82="","",'Frais réels'!$F82)</f>
        <v/>
      </c>
      <c r="G83" s="185" t="str">
        <f>IF('Frais réels'!G82="","",'Frais réels'!$G82)</f>
        <v/>
      </c>
      <c r="H83" s="126"/>
      <c r="I83" s="277" t="str">
        <f t="shared" si="6"/>
        <v/>
      </c>
      <c r="J83" s="280" t="str">
        <f t="shared" si="7"/>
        <v/>
      </c>
      <c r="K83" s="193" t="str">
        <f t="shared" si="8"/>
        <v/>
      </c>
      <c r="L83" s="281" t="str">
        <f t="shared" si="9"/>
        <v/>
      </c>
      <c r="M83" s="279" t="str">
        <f t="shared" si="10"/>
        <v/>
      </c>
      <c r="N83" s="285"/>
    </row>
    <row r="84" spans="1:14" ht="20.100000000000001" customHeight="1" x14ac:dyDescent="0.25">
      <c r="A84" s="170">
        <v>78</v>
      </c>
      <c r="B84" s="283" t="str">
        <f>IF('Frais réels'!B83="","",'Frais réels'!$B83)</f>
        <v/>
      </c>
      <c r="C84" s="283" t="str">
        <f>IF('Frais réels'!C83="","",'Frais réels'!$C83)</f>
        <v/>
      </c>
      <c r="D84" s="283" t="str">
        <f>IF('Frais réels'!D83="","",'Frais réels'!$D83)</f>
        <v/>
      </c>
      <c r="E84" s="166" t="str">
        <f>IF('Frais réels'!E83="","",'Frais réels'!$E83)</f>
        <v/>
      </c>
      <c r="F84" s="166" t="str">
        <f>IF('Frais réels'!F83="","",'Frais réels'!$F83)</f>
        <v/>
      </c>
      <c r="G84" s="185" t="str">
        <f>IF('Frais réels'!G83="","",'Frais réels'!$G83)</f>
        <v/>
      </c>
      <c r="H84" s="126"/>
      <c r="I84" s="277" t="str">
        <f t="shared" si="6"/>
        <v/>
      </c>
      <c r="J84" s="280" t="str">
        <f t="shared" si="7"/>
        <v/>
      </c>
      <c r="K84" s="193" t="str">
        <f t="shared" si="8"/>
        <v/>
      </c>
      <c r="L84" s="281" t="str">
        <f t="shared" si="9"/>
        <v/>
      </c>
      <c r="M84" s="279" t="str">
        <f t="shared" si="10"/>
        <v/>
      </c>
      <c r="N84" s="285"/>
    </row>
    <row r="85" spans="1:14" ht="20.100000000000001" customHeight="1" x14ac:dyDescent="0.25">
      <c r="A85" s="170">
        <v>79</v>
      </c>
      <c r="B85" s="283" t="str">
        <f>IF('Frais réels'!B84="","",'Frais réels'!$B84)</f>
        <v/>
      </c>
      <c r="C85" s="283" t="str">
        <f>IF('Frais réels'!C84="","",'Frais réels'!$C84)</f>
        <v/>
      </c>
      <c r="D85" s="283" t="str">
        <f>IF('Frais réels'!D84="","",'Frais réels'!$D84)</f>
        <v/>
      </c>
      <c r="E85" s="166" t="str">
        <f>IF('Frais réels'!E84="","",'Frais réels'!$E84)</f>
        <v/>
      </c>
      <c r="F85" s="166" t="str">
        <f>IF('Frais réels'!F84="","",'Frais réels'!$F84)</f>
        <v/>
      </c>
      <c r="G85" s="185" t="str">
        <f>IF('Frais réels'!G84="","",'Frais réels'!$G84)</f>
        <v/>
      </c>
      <c r="H85" s="126"/>
      <c r="I85" s="277" t="str">
        <f t="shared" si="6"/>
        <v/>
      </c>
      <c r="J85" s="280" t="str">
        <f t="shared" si="7"/>
        <v/>
      </c>
      <c r="K85" s="193" t="str">
        <f t="shared" si="8"/>
        <v/>
      </c>
      <c r="L85" s="281" t="str">
        <f t="shared" si="9"/>
        <v/>
      </c>
      <c r="M85" s="279" t="str">
        <f t="shared" si="10"/>
        <v/>
      </c>
      <c r="N85" s="285"/>
    </row>
    <row r="86" spans="1:14" ht="20.100000000000001" customHeight="1" x14ac:dyDescent="0.25">
      <c r="A86" s="170">
        <v>80</v>
      </c>
      <c r="B86" s="283" t="str">
        <f>IF('Frais réels'!B85="","",'Frais réels'!$B85)</f>
        <v/>
      </c>
      <c r="C86" s="283" t="str">
        <f>IF('Frais réels'!C85="","",'Frais réels'!$C85)</f>
        <v/>
      </c>
      <c r="D86" s="283" t="str">
        <f>IF('Frais réels'!D85="","",'Frais réels'!$D85)</f>
        <v/>
      </c>
      <c r="E86" s="166" t="str">
        <f>IF('Frais réels'!E85="","",'Frais réels'!$E85)</f>
        <v/>
      </c>
      <c r="F86" s="166" t="str">
        <f>IF('Frais réels'!F85="","",'Frais réels'!$F85)</f>
        <v/>
      </c>
      <c r="G86" s="185" t="str">
        <f>IF('Frais réels'!G85="","",'Frais réels'!$G85)</f>
        <v/>
      </c>
      <c r="H86" s="126"/>
      <c r="I86" s="277" t="str">
        <f t="shared" si="6"/>
        <v/>
      </c>
      <c r="J86" s="280" t="str">
        <f t="shared" si="7"/>
        <v/>
      </c>
      <c r="K86" s="193" t="str">
        <f t="shared" si="8"/>
        <v/>
      </c>
      <c r="L86" s="281" t="str">
        <f t="shared" si="9"/>
        <v/>
      </c>
      <c r="M86" s="279" t="str">
        <f t="shared" si="10"/>
        <v/>
      </c>
      <c r="N86" s="285"/>
    </row>
    <row r="87" spans="1:14" ht="20.100000000000001" customHeight="1" x14ac:dyDescent="0.25">
      <c r="A87" s="170">
        <v>81</v>
      </c>
      <c r="B87" s="283" t="str">
        <f>IF('Frais réels'!B86="","",'Frais réels'!$B86)</f>
        <v/>
      </c>
      <c r="C87" s="283" t="str">
        <f>IF('Frais réels'!C86="","",'Frais réels'!$C86)</f>
        <v/>
      </c>
      <c r="D87" s="283" t="str">
        <f>IF('Frais réels'!D86="","",'Frais réels'!$D86)</f>
        <v/>
      </c>
      <c r="E87" s="166" t="str">
        <f>IF('Frais réels'!E86="","",'Frais réels'!$E86)</f>
        <v/>
      </c>
      <c r="F87" s="166" t="str">
        <f>IF('Frais réels'!F86="","",'Frais réels'!$F86)</f>
        <v/>
      </c>
      <c r="G87" s="185" t="str">
        <f>IF('Frais réels'!G86="","",'Frais réels'!$G86)</f>
        <v/>
      </c>
      <c r="H87" s="126"/>
      <c r="I87" s="277" t="str">
        <f t="shared" si="6"/>
        <v/>
      </c>
      <c r="J87" s="280" t="str">
        <f t="shared" si="7"/>
        <v/>
      </c>
      <c r="K87" s="193" t="str">
        <f t="shared" si="8"/>
        <v/>
      </c>
      <c r="L87" s="281" t="str">
        <f t="shared" si="9"/>
        <v/>
      </c>
      <c r="M87" s="279" t="str">
        <f t="shared" si="10"/>
        <v/>
      </c>
      <c r="N87" s="285"/>
    </row>
    <row r="88" spans="1:14" ht="20.100000000000001" customHeight="1" x14ac:dyDescent="0.25">
      <c r="A88" s="170">
        <v>82</v>
      </c>
      <c r="B88" s="283" t="str">
        <f>IF('Frais réels'!B87="","",'Frais réels'!$B87)</f>
        <v/>
      </c>
      <c r="C88" s="283" t="str">
        <f>IF('Frais réels'!C87="","",'Frais réels'!$C87)</f>
        <v/>
      </c>
      <c r="D88" s="283" t="str">
        <f>IF('Frais réels'!D87="","",'Frais réels'!$D87)</f>
        <v/>
      </c>
      <c r="E88" s="166" t="str">
        <f>IF('Frais réels'!E87="","",'Frais réels'!$E87)</f>
        <v/>
      </c>
      <c r="F88" s="166" t="str">
        <f>IF('Frais réels'!F87="","",'Frais réels'!$F87)</f>
        <v/>
      </c>
      <c r="G88" s="185" t="str">
        <f>IF('Frais réels'!G87="","",'Frais réels'!$G87)</f>
        <v/>
      </c>
      <c r="H88" s="126"/>
      <c r="I88" s="277" t="str">
        <f t="shared" si="6"/>
        <v/>
      </c>
      <c r="J88" s="280" t="str">
        <f t="shared" si="7"/>
        <v/>
      </c>
      <c r="K88" s="193" t="str">
        <f t="shared" si="8"/>
        <v/>
      </c>
      <c r="L88" s="281" t="str">
        <f t="shared" si="9"/>
        <v/>
      </c>
      <c r="M88" s="279" t="str">
        <f t="shared" si="10"/>
        <v/>
      </c>
      <c r="N88" s="285"/>
    </row>
    <row r="89" spans="1:14" ht="20.100000000000001" customHeight="1" x14ac:dyDescent="0.25">
      <c r="A89" s="170">
        <v>83</v>
      </c>
      <c r="B89" s="283" t="str">
        <f>IF('Frais réels'!B88="","",'Frais réels'!$B88)</f>
        <v/>
      </c>
      <c r="C89" s="283" t="str">
        <f>IF('Frais réels'!C88="","",'Frais réels'!$C88)</f>
        <v/>
      </c>
      <c r="D89" s="283" t="str">
        <f>IF('Frais réels'!D88="","",'Frais réels'!$D88)</f>
        <v/>
      </c>
      <c r="E89" s="166" t="str">
        <f>IF('Frais réels'!E88="","",'Frais réels'!$E88)</f>
        <v/>
      </c>
      <c r="F89" s="166" t="str">
        <f>IF('Frais réels'!F88="","",'Frais réels'!$F88)</f>
        <v/>
      </c>
      <c r="G89" s="185" t="str">
        <f>IF('Frais réels'!G88="","",'Frais réels'!$G88)</f>
        <v/>
      </c>
      <c r="H89" s="126"/>
      <c r="I89" s="277" t="str">
        <f t="shared" si="6"/>
        <v/>
      </c>
      <c r="J89" s="280" t="str">
        <f t="shared" si="7"/>
        <v/>
      </c>
      <c r="K89" s="193" t="str">
        <f t="shared" si="8"/>
        <v/>
      </c>
      <c r="L89" s="281" t="str">
        <f t="shared" si="9"/>
        <v/>
      </c>
      <c r="M89" s="279" t="str">
        <f t="shared" si="10"/>
        <v/>
      </c>
      <c r="N89" s="285"/>
    </row>
    <row r="90" spans="1:14" ht="20.100000000000001" customHeight="1" x14ac:dyDescent="0.25">
      <c r="A90" s="170">
        <v>84</v>
      </c>
      <c r="B90" s="283" t="str">
        <f>IF('Frais réels'!B89="","",'Frais réels'!$B89)</f>
        <v/>
      </c>
      <c r="C90" s="283" t="str">
        <f>IF('Frais réels'!C89="","",'Frais réels'!$C89)</f>
        <v/>
      </c>
      <c r="D90" s="283" t="str">
        <f>IF('Frais réels'!D89="","",'Frais réels'!$D89)</f>
        <v/>
      </c>
      <c r="E90" s="166" t="str">
        <f>IF('Frais réels'!E89="","",'Frais réels'!$E89)</f>
        <v/>
      </c>
      <c r="F90" s="166" t="str">
        <f>IF('Frais réels'!F89="","",'Frais réels'!$F89)</f>
        <v/>
      </c>
      <c r="G90" s="185" t="str">
        <f>IF('Frais réels'!G89="","",'Frais réels'!$G89)</f>
        <v/>
      </c>
      <c r="H90" s="126"/>
      <c r="I90" s="277" t="str">
        <f t="shared" si="6"/>
        <v/>
      </c>
      <c r="J90" s="280" t="str">
        <f t="shared" si="7"/>
        <v/>
      </c>
      <c r="K90" s="193" t="str">
        <f t="shared" si="8"/>
        <v/>
      </c>
      <c r="L90" s="281" t="str">
        <f t="shared" si="9"/>
        <v/>
      </c>
      <c r="M90" s="279" t="str">
        <f t="shared" si="10"/>
        <v/>
      </c>
      <c r="N90" s="285"/>
    </row>
    <row r="91" spans="1:14" ht="20.100000000000001" customHeight="1" x14ac:dyDescent="0.25">
      <c r="A91" s="170">
        <v>85</v>
      </c>
      <c r="B91" s="283" t="str">
        <f>IF('Frais réels'!B90="","",'Frais réels'!$B90)</f>
        <v/>
      </c>
      <c r="C91" s="283" t="str">
        <f>IF('Frais réels'!C90="","",'Frais réels'!$C90)</f>
        <v/>
      </c>
      <c r="D91" s="283" t="str">
        <f>IF('Frais réels'!D90="","",'Frais réels'!$D90)</f>
        <v/>
      </c>
      <c r="E91" s="166" t="str">
        <f>IF('Frais réels'!E90="","",'Frais réels'!$E90)</f>
        <v/>
      </c>
      <c r="F91" s="166" t="str">
        <f>IF('Frais réels'!F90="","",'Frais réels'!$F90)</f>
        <v/>
      </c>
      <c r="G91" s="185" t="str">
        <f>IF('Frais réels'!G90="","",'Frais réels'!$G90)</f>
        <v/>
      </c>
      <c r="H91" s="126"/>
      <c r="I91" s="277" t="str">
        <f t="shared" si="6"/>
        <v/>
      </c>
      <c r="J91" s="280" t="str">
        <f t="shared" si="7"/>
        <v/>
      </c>
      <c r="K91" s="193" t="str">
        <f t="shared" si="8"/>
        <v/>
      </c>
      <c r="L91" s="281" t="str">
        <f t="shared" si="9"/>
        <v/>
      </c>
      <c r="M91" s="279" t="str">
        <f t="shared" si="10"/>
        <v/>
      </c>
      <c r="N91" s="285"/>
    </row>
    <row r="92" spans="1:14" ht="20.100000000000001" customHeight="1" x14ac:dyDescent="0.25">
      <c r="A92" s="170">
        <v>86</v>
      </c>
      <c r="B92" s="283" t="str">
        <f>IF('Frais réels'!B91="","",'Frais réels'!$B91)</f>
        <v/>
      </c>
      <c r="C92" s="283" t="str">
        <f>IF('Frais réels'!C91="","",'Frais réels'!$C91)</f>
        <v/>
      </c>
      <c r="D92" s="283" t="str">
        <f>IF('Frais réels'!D91="","",'Frais réels'!$D91)</f>
        <v/>
      </c>
      <c r="E92" s="166" t="str">
        <f>IF('Frais réels'!E91="","",'Frais réels'!$E91)</f>
        <v/>
      </c>
      <c r="F92" s="166" t="str">
        <f>IF('Frais réels'!F91="","",'Frais réels'!$F91)</f>
        <v/>
      </c>
      <c r="G92" s="185" t="str">
        <f>IF('Frais réels'!G91="","",'Frais réels'!$G91)</f>
        <v/>
      </c>
      <c r="H92" s="126"/>
      <c r="I92" s="277" t="str">
        <f t="shared" si="6"/>
        <v/>
      </c>
      <c r="J92" s="280" t="str">
        <f t="shared" si="7"/>
        <v/>
      </c>
      <c r="K92" s="193" t="str">
        <f t="shared" si="8"/>
        <v/>
      </c>
      <c r="L92" s="281" t="str">
        <f t="shared" si="9"/>
        <v/>
      </c>
      <c r="M92" s="279" t="str">
        <f t="shared" si="10"/>
        <v/>
      </c>
      <c r="N92" s="285"/>
    </row>
    <row r="93" spans="1:14" ht="20.100000000000001" customHeight="1" x14ac:dyDescent="0.25">
      <c r="A93" s="170">
        <v>87</v>
      </c>
      <c r="B93" s="283" t="str">
        <f>IF('Frais réels'!B92="","",'Frais réels'!$B92)</f>
        <v/>
      </c>
      <c r="C93" s="283" t="str">
        <f>IF('Frais réels'!C92="","",'Frais réels'!$C92)</f>
        <v/>
      </c>
      <c r="D93" s="283" t="str">
        <f>IF('Frais réels'!D92="","",'Frais réels'!$D92)</f>
        <v/>
      </c>
      <c r="E93" s="166" t="str">
        <f>IF('Frais réels'!E92="","",'Frais réels'!$E92)</f>
        <v/>
      </c>
      <c r="F93" s="166" t="str">
        <f>IF('Frais réels'!F92="","",'Frais réels'!$F92)</f>
        <v/>
      </c>
      <c r="G93" s="185" t="str">
        <f>IF('Frais réels'!G92="","",'Frais réels'!$G92)</f>
        <v/>
      </c>
      <c r="H93" s="126"/>
      <c r="I93" s="277" t="str">
        <f t="shared" si="6"/>
        <v/>
      </c>
      <c r="J93" s="280" t="str">
        <f t="shared" si="7"/>
        <v/>
      </c>
      <c r="K93" s="193" t="str">
        <f t="shared" si="8"/>
        <v/>
      </c>
      <c r="L93" s="281" t="str">
        <f t="shared" si="9"/>
        <v/>
      </c>
      <c r="M93" s="279" t="str">
        <f t="shared" si="10"/>
        <v/>
      </c>
      <c r="N93" s="285"/>
    </row>
    <row r="94" spans="1:14" ht="20.100000000000001" customHeight="1" x14ac:dyDescent="0.25">
      <c r="A94" s="170">
        <v>88</v>
      </c>
      <c r="B94" s="283" t="str">
        <f>IF('Frais réels'!B93="","",'Frais réels'!$B93)</f>
        <v/>
      </c>
      <c r="C94" s="283" t="str">
        <f>IF('Frais réels'!C93="","",'Frais réels'!$C93)</f>
        <v/>
      </c>
      <c r="D94" s="283" t="str">
        <f>IF('Frais réels'!D93="","",'Frais réels'!$D93)</f>
        <v/>
      </c>
      <c r="E94" s="166" t="str">
        <f>IF('Frais réels'!E93="","",'Frais réels'!$E93)</f>
        <v/>
      </c>
      <c r="F94" s="166" t="str">
        <f>IF('Frais réels'!F93="","",'Frais réels'!$F93)</f>
        <v/>
      </c>
      <c r="G94" s="185" t="str">
        <f>IF('Frais réels'!G93="","",'Frais réels'!$G93)</f>
        <v/>
      </c>
      <c r="H94" s="126"/>
      <c r="I94" s="277" t="str">
        <f t="shared" si="6"/>
        <v/>
      </c>
      <c r="J94" s="280" t="str">
        <f t="shared" si="7"/>
        <v/>
      </c>
      <c r="K94" s="193" t="str">
        <f t="shared" si="8"/>
        <v/>
      </c>
      <c r="L94" s="281" t="str">
        <f t="shared" si="9"/>
        <v/>
      </c>
      <c r="M94" s="279" t="str">
        <f t="shared" si="10"/>
        <v/>
      </c>
      <c r="N94" s="285"/>
    </row>
    <row r="95" spans="1:14" ht="20.100000000000001" customHeight="1" x14ac:dyDescent="0.25">
      <c r="A95" s="170">
        <v>89</v>
      </c>
      <c r="B95" s="283" t="str">
        <f>IF('Frais réels'!B94="","",'Frais réels'!$B94)</f>
        <v/>
      </c>
      <c r="C95" s="283" t="str">
        <f>IF('Frais réels'!C94="","",'Frais réels'!$C94)</f>
        <v/>
      </c>
      <c r="D95" s="283" t="str">
        <f>IF('Frais réels'!D94="","",'Frais réels'!$D94)</f>
        <v/>
      </c>
      <c r="E95" s="166" t="str">
        <f>IF('Frais réels'!E94="","",'Frais réels'!$E94)</f>
        <v/>
      </c>
      <c r="F95" s="166" t="str">
        <f>IF('Frais réels'!F94="","",'Frais réels'!$F94)</f>
        <v/>
      </c>
      <c r="G95" s="185" t="str">
        <f>IF('Frais réels'!G94="","",'Frais réels'!$G94)</f>
        <v/>
      </c>
      <c r="H95" s="126"/>
      <c r="I95" s="277" t="str">
        <f t="shared" si="6"/>
        <v/>
      </c>
      <c r="J95" s="280" t="str">
        <f t="shared" si="7"/>
        <v/>
      </c>
      <c r="K95" s="193" t="str">
        <f t="shared" si="8"/>
        <v/>
      </c>
      <c r="L95" s="281" t="str">
        <f t="shared" si="9"/>
        <v/>
      </c>
      <c r="M95" s="279" t="str">
        <f t="shared" si="10"/>
        <v/>
      </c>
      <c r="N95" s="285"/>
    </row>
    <row r="96" spans="1:14" ht="20.100000000000001" customHeight="1" x14ac:dyDescent="0.25">
      <c r="A96" s="170">
        <v>90</v>
      </c>
      <c r="B96" s="283" t="str">
        <f>IF('Frais réels'!B95="","",'Frais réels'!$B95)</f>
        <v/>
      </c>
      <c r="C96" s="283" t="str">
        <f>IF('Frais réels'!C95="","",'Frais réels'!$C95)</f>
        <v/>
      </c>
      <c r="D96" s="283" t="str">
        <f>IF('Frais réels'!D95="","",'Frais réels'!$D95)</f>
        <v/>
      </c>
      <c r="E96" s="166" t="str">
        <f>IF('Frais réels'!E95="","",'Frais réels'!$E95)</f>
        <v/>
      </c>
      <c r="F96" s="166" t="str">
        <f>IF('Frais réels'!F95="","",'Frais réels'!$F95)</f>
        <v/>
      </c>
      <c r="G96" s="185" t="str">
        <f>IF('Frais réels'!G95="","",'Frais réels'!$G95)</f>
        <v/>
      </c>
      <c r="H96" s="126"/>
      <c r="I96" s="277" t="str">
        <f t="shared" si="6"/>
        <v/>
      </c>
      <c r="J96" s="280" t="str">
        <f t="shared" si="7"/>
        <v/>
      </c>
      <c r="K96" s="193" t="str">
        <f t="shared" si="8"/>
        <v/>
      </c>
      <c r="L96" s="281" t="str">
        <f t="shared" si="9"/>
        <v/>
      </c>
      <c r="M96" s="279" t="str">
        <f t="shared" si="10"/>
        <v/>
      </c>
      <c r="N96" s="285"/>
    </row>
    <row r="97" spans="1:14" ht="20.100000000000001" customHeight="1" x14ac:dyDescent="0.25">
      <c r="A97" s="170">
        <v>91</v>
      </c>
      <c r="B97" s="283" t="str">
        <f>IF('Frais réels'!B96="","",'Frais réels'!$B96)</f>
        <v/>
      </c>
      <c r="C97" s="283" t="str">
        <f>IF('Frais réels'!C96="","",'Frais réels'!$C96)</f>
        <v/>
      </c>
      <c r="D97" s="283" t="str">
        <f>IF('Frais réels'!D96="","",'Frais réels'!$D96)</f>
        <v/>
      </c>
      <c r="E97" s="166" t="str">
        <f>IF('Frais réels'!E96="","",'Frais réels'!$E96)</f>
        <v/>
      </c>
      <c r="F97" s="166" t="str">
        <f>IF('Frais réels'!F96="","",'Frais réels'!$F96)</f>
        <v/>
      </c>
      <c r="G97" s="185" t="str">
        <f>IF('Frais réels'!G96="","",'Frais réels'!$G96)</f>
        <v/>
      </c>
      <c r="H97" s="126"/>
      <c r="I97" s="277" t="str">
        <f t="shared" si="6"/>
        <v/>
      </c>
      <c r="J97" s="280" t="str">
        <f t="shared" si="7"/>
        <v/>
      </c>
      <c r="K97" s="193" t="str">
        <f t="shared" si="8"/>
        <v/>
      </c>
      <c r="L97" s="281" t="str">
        <f t="shared" si="9"/>
        <v/>
      </c>
      <c r="M97" s="279" t="str">
        <f t="shared" si="10"/>
        <v/>
      </c>
      <c r="N97" s="285"/>
    </row>
    <row r="98" spans="1:14" ht="20.100000000000001" customHeight="1" x14ac:dyDescent="0.25">
      <c r="A98" s="170">
        <v>92</v>
      </c>
      <c r="B98" s="283" t="str">
        <f>IF('Frais réels'!B97="","",'Frais réels'!$B97)</f>
        <v/>
      </c>
      <c r="C98" s="283" t="str">
        <f>IF('Frais réels'!C97="","",'Frais réels'!$C97)</f>
        <v/>
      </c>
      <c r="D98" s="283" t="str">
        <f>IF('Frais réels'!D97="","",'Frais réels'!$D97)</f>
        <v/>
      </c>
      <c r="E98" s="166" t="str">
        <f>IF('Frais réels'!E97="","",'Frais réels'!$E97)</f>
        <v/>
      </c>
      <c r="F98" s="166" t="str">
        <f>IF('Frais réels'!F97="","",'Frais réels'!$F97)</f>
        <v/>
      </c>
      <c r="G98" s="185" t="str">
        <f>IF('Frais réels'!G97="","",'Frais réels'!$G97)</f>
        <v/>
      </c>
      <c r="H98" s="126"/>
      <c r="I98" s="277" t="str">
        <f t="shared" si="6"/>
        <v/>
      </c>
      <c r="J98" s="280" t="str">
        <f t="shared" si="7"/>
        <v/>
      </c>
      <c r="K98" s="193" t="str">
        <f t="shared" si="8"/>
        <v/>
      </c>
      <c r="L98" s="281" t="str">
        <f t="shared" si="9"/>
        <v/>
      </c>
      <c r="M98" s="279" t="str">
        <f t="shared" si="10"/>
        <v/>
      </c>
      <c r="N98" s="285"/>
    </row>
    <row r="99" spans="1:14" ht="20.100000000000001" customHeight="1" x14ac:dyDescent="0.25">
      <c r="A99" s="170">
        <v>93</v>
      </c>
      <c r="B99" s="283" t="str">
        <f>IF('Frais réels'!B98="","",'Frais réels'!$B98)</f>
        <v/>
      </c>
      <c r="C99" s="283" t="str">
        <f>IF('Frais réels'!C98="","",'Frais réels'!$C98)</f>
        <v/>
      </c>
      <c r="D99" s="283" t="str">
        <f>IF('Frais réels'!D98="","",'Frais réels'!$D98)</f>
        <v/>
      </c>
      <c r="E99" s="166" t="str">
        <f>IF('Frais réels'!E98="","",'Frais réels'!$E98)</f>
        <v/>
      </c>
      <c r="F99" s="166" t="str">
        <f>IF('Frais réels'!F98="","",'Frais réels'!$F98)</f>
        <v/>
      </c>
      <c r="G99" s="185" t="str">
        <f>IF('Frais réels'!G98="","",'Frais réels'!$G98)</f>
        <v/>
      </c>
      <c r="H99" s="126"/>
      <c r="I99" s="277" t="str">
        <f t="shared" si="6"/>
        <v/>
      </c>
      <c r="J99" s="280" t="str">
        <f t="shared" si="7"/>
        <v/>
      </c>
      <c r="K99" s="193" t="str">
        <f t="shared" si="8"/>
        <v/>
      </c>
      <c r="L99" s="281" t="str">
        <f t="shared" si="9"/>
        <v/>
      </c>
      <c r="M99" s="279" t="str">
        <f t="shared" si="10"/>
        <v/>
      </c>
      <c r="N99" s="285"/>
    </row>
    <row r="100" spans="1:14" ht="20.100000000000001" customHeight="1" x14ac:dyDescent="0.25">
      <c r="A100" s="170">
        <v>94</v>
      </c>
      <c r="B100" s="283" t="str">
        <f>IF('Frais réels'!B99="","",'Frais réels'!$B99)</f>
        <v/>
      </c>
      <c r="C100" s="283" t="str">
        <f>IF('Frais réels'!C99="","",'Frais réels'!$C99)</f>
        <v/>
      </c>
      <c r="D100" s="283" t="str">
        <f>IF('Frais réels'!D99="","",'Frais réels'!$D99)</f>
        <v/>
      </c>
      <c r="E100" s="166" t="str">
        <f>IF('Frais réels'!E99="","",'Frais réels'!$E99)</f>
        <v/>
      </c>
      <c r="F100" s="166" t="str">
        <f>IF('Frais réels'!F99="","",'Frais réels'!$F99)</f>
        <v/>
      </c>
      <c r="G100" s="185" t="str">
        <f>IF('Frais réels'!G99="","",'Frais réels'!$G99)</f>
        <v/>
      </c>
      <c r="H100" s="126"/>
      <c r="I100" s="277" t="str">
        <f t="shared" si="6"/>
        <v/>
      </c>
      <c r="J100" s="280" t="str">
        <f t="shared" si="7"/>
        <v/>
      </c>
      <c r="K100" s="193" t="str">
        <f t="shared" si="8"/>
        <v/>
      </c>
      <c r="L100" s="281" t="str">
        <f t="shared" si="9"/>
        <v/>
      </c>
      <c r="M100" s="279" t="str">
        <f t="shared" si="10"/>
        <v/>
      </c>
      <c r="N100" s="285"/>
    </row>
    <row r="101" spans="1:14" ht="20.100000000000001" customHeight="1" x14ac:dyDescent="0.25">
      <c r="A101" s="170">
        <v>95</v>
      </c>
      <c r="B101" s="283" t="str">
        <f>IF('Frais réels'!B100="","",'Frais réels'!$B100)</f>
        <v/>
      </c>
      <c r="C101" s="283" t="str">
        <f>IF('Frais réels'!C100="","",'Frais réels'!$C100)</f>
        <v/>
      </c>
      <c r="D101" s="283" t="str">
        <f>IF('Frais réels'!D100="","",'Frais réels'!$D100)</f>
        <v/>
      </c>
      <c r="E101" s="166" t="str">
        <f>IF('Frais réels'!E100="","",'Frais réels'!$E100)</f>
        <v/>
      </c>
      <c r="F101" s="166" t="str">
        <f>IF('Frais réels'!F100="","",'Frais réels'!$F100)</f>
        <v/>
      </c>
      <c r="G101" s="185" t="str">
        <f>IF('Frais réels'!G100="","",'Frais réels'!$G100)</f>
        <v/>
      </c>
      <c r="H101" s="126"/>
      <c r="I101" s="277" t="str">
        <f t="shared" si="6"/>
        <v/>
      </c>
      <c r="J101" s="280" t="str">
        <f t="shared" si="7"/>
        <v/>
      </c>
      <c r="K101" s="193" t="str">
        <f t="shared" si="8"/>
        <v/>
      </c>
      <c r="L101" s="281" t="str">
        <f t="shared" si="9"/>
        <v/>
      </c>
      <c r="M101" s="279" t="str">
        <f t="shared" si="10"/>
        <v/>
      </c>
      <c r="N101" s="285"/>
    </row>
    <row r="102" spans="1:14" ht="20.100000000000001" customHeight="1" x14ac:dyDescent="0.25">
      <c r="A102" s="170">
        <v>96</v>
      </c>
      <c r="B102" s="283" t="str">
        <f>IF('Frais réels'!B101="","",'Frais réels'!$B101)</f>
        <v/>
      </c>
      <c r="C102" s="283" t="str">
        <f>IF('Frais réels'!C101="","",'Frais réels'!$C101)</f>
        <v/>
      </c>
      <c r="D102" s="283" t="str">
        <f>IF('Frais réels'!D101="","",'Frais réels'!$D101)</f>
        <v/>
      </c>
      <c r="E102" s="166" t="str">
        <f>IF('Frais réels'!E101="","",'Frais réels'!$E101)</f>
        <v/>
      </c>
      <c r="F102" s="166" t="str">
        <f>IF('Frais réels'!F101="","",'Frais réels'!$F101)</f>
        <v/>
      </c>
      <c r="G102" s="185" t="str">
        <f>IF('Frais réels'!G101="","",'Frais réels'!$G101)</f>
        <v/>
      </c>
      <c r="H102" s="126"/>
      <c r="I102" s="277" t="str">
        <f t="shared" si="6"/>
        <v/>
      </c>
      <c r="J102" s="280" t="str">
        <f t="shared" si="7"/>
        <v/>
      </c>
      <c r="K102" s="193" t="str">
        <f t="shared" si="8"/>
        <v/>
      </c>
      <c r="L102" s="281" t="str">
        <f t="shared" si="9"/>
        <v/>
      </c>
      <c r="M102" s="279" t="str">
        <f t="shared" si="10"/>
        <v/>
      </c>
      <c r="N102" s="285"/>
    </row>
    <row r="103" spans="1:14" ht="20.100000000000001" customHeight="1" x14ac:dyDescent="0.25">
      <c r="A103" s="170">
        <v>97</v>
      </c>
      <c r="B103" s="283" t="str">
        <f>IF('Frais réels'!B102="","",'Frais réels'!$B102)</f>
        <v/>
      </c>
      <c r="C103" s="283" t="str">
        <f>IF('Frais réels'!C102="","",'Frais réels'!$C102)</f>
        <v/>
      </c>
      <c r="D103" s="283" t="str">
        <f>IF('Frais réels'!D102="","",'Frais réels'!$D102)</f>
        <v/>
      </c>
      <c r="E103" s="166" t="str">
        <f>IF('Frais réels'!E102="","",'Frais réels'!$E102)</f>
        <v/>
      </c>
      <c r="F103" s="166" t="str">
        <f>IF('Frais réels'!F102="","",'Frais réels'!$F102)</f>
        <v/>
      </c>
      <c r="G103" s="185" t="str">
        <f>IF('Frais réels'!G102="","",'Frais réels'!$G102)</f>
        <v/>
      </c>
      <c r="H103" s="126"/>
      <c r="I103" s="277" t="str">
        <f t="shared" si="6"/>
        <v/>
      </c>
      <c r="J103" s="280" t="str">
        <f t="shared" si="7"/>
        <v/>
      </c>
      <c r="K103" s="193" t="str">
        <f t="shared" si="8"/>
        <v/>
      </c>
      <c r="L103" s="281" t="str">
        <f t="shared" si="9"/>
        <v/>
      </c>
      <c r="M103" s="279" t="str">
        <f t="shared" si="10"/>
        <v/>
      </c>
      <c r="N103" s="285"/>
    </row>
    <row r="104" spans="1:14" ht="20.100000000000001" customHeight="1" x14ac:dyDescent="0.25">
      <c r="A104" s="170">
        <v>98</v>
      </c>
      <c r="B104" s="283" t="str">
        <f>IF('Frais réels'!B103="","",'Frais réels'!$B103)</f>
        <v/>
      </c>
      <c r="C104" s="283" t="str">
        <f>IF('Frais réels'!C103="","",'Frais réels'!$C103)</f>
        <v/>
      </c>
      <c r="D104" s="283" t="str">
        <f>IF('Frais réels'!D103="","",'Frais réels'!$D103)</f>
        <v/>
      </c>
      <c r="E104" s="166" t="str">
        <f>IF('Frais réels'!E103="","",'Frais réels'!$E103)</f>
        <v/>
      </c>
      <c r="F104" s="166" t="str">
        <f>IF('Frais réels'!F103="","",'Frais réels'!$F103)</f>
        <v/>
      </c>
      <c r="G104" s="185" t="str">
        <f>IF('Frais réels'!G103="","",'Frais réels'!$G103)</f>
        <v/>
      </c>
      <c r="H104" s="126"/>
      <c r="I104" s="277" t="str">
        <f t="shared" si="6"/>
        <v/>
      </c>
      <c r="J104" s="280" t="str">
        <f t="shared" si="7"/>
        <v/>
      </c>
      <c r="K104" s="193" t="str">
        <f t="shared" si="8"/>
        <v/>
      </c>
      <c r="L104" s="281" t="str">
        <f t="shared" si="9"/>
        <v/>
      </c>
      <c r="M104" s="279" t="str">
        <f t="shared" si="10"/>
        <v/>
      </c>
      <c r="N104" s="285"/>
    </row>
    <row r="105" spans="1:14" ht="20.100000000000001" customHeight="1" x14ac:dyDescent="0.25">
      <c r="A105" s="170">
        <v>99</v>
      </c>
      <c r="B105" s="283" t="str">
        <f>IF('Frais réels'!B104="","",'Frais réels'!$B104)</f>
        <v/>
      </c>
      <c r="C105" s="283" t="str">
        <f>IF('Frais réels'!C104="","",'Frais réels'!$C104)</f>
        <v/>
      </c>
      <c r="D105" s="283" t="str">
        <f>IF('Frais réels'!D104="","",'Frais réels'!$D104)</f>
        <v/>
      </c>
      <c r="E105" s="166" t="str">
        <f>IF('Frais réels'!E104="","",'Frais réels'!$E104)</f>
        <v/>
      </c>
      <c r="F105" s="166" t="str">
        <f>IF('Frais réels'!F104="","",'Frais réels'!$F104)</f>
        <v/>
      </c>
      <c r="G105" s="185" t="str">
        <f>IF('Frais réels'!G104="","",'Frais réels'!$G104)</f>
        <v/>
      </c>
      <c r="H105" s="126"/>
      <c r="I105" s="277" t="str">
        <f t="shared" si="6"/>
        <v/>
      </c>
      <c r="J105" s="280" t="str">
        <f t="shared" si="7"/>
        <v/>
      </c>
      <c r="K105" s="193" t="str">
        <f t="shared" si="8"/>
        <v/>
      </c>
      <c r="L105" s="281" t="str">
        <f t="shared" si="9"/>
        <v/>
      </c>
      <c r="M105" s="279" t="str">
        <f t="shared" si="10"/>
        <v/>
      </c>
      <c r="N105" s="285"/>
    </row>
    <row r="106" spans="1:14" ht="20.100000000000001" customHeight="1" x14ac:dyDescent="0.25">
      <c r="A106" s="170">
        <v>100</v>
      </c>
      <c r="B106" s="283" t="str">
        <f>IF('Frais réels'!B105="","",'Frais réels'!$B105)</f>
        <v/>
      </c>
      <c r="C106" s="283" t="str">
        <f>IF('Frais réels'!C105="","",'Frais réels'!$C105)</f>
        <v/>
      </c>
      <c r="D106" s="283" t="str">
        <f>IF('Frais réels'!D105="","",'Frais réels'!$D105)</f>
        <v/>
      </c>
      <c r="E106" s="166" t="str">
        <f>IF('Frais réels'!E105="","",'Frais réels'!$E105)</f>
        <v/>
      </c>
      <c r="F106" s="166" t="str">
        <f>IF('Frais réels'!F105="","",'Frais réels'!$F105)</f>
        <v/>
      </c>
      <c r="G106" s="185" t="str">
        <f>IF('Frais réels'!G105="","",'Frais réels'!$G105)</f>
        <v/>
      </c>
      <c r="H106" s="126"/>
      <c r="I106" s="277" t="str">
        <f t="shared" si="6"/>
        <v/>
      </c>
      <c r="J106" s="280" t="str">
        <f t="shared" si="7"/>
        <v/>
      </c>
      <c r="K106" s="193" t="str">
        <f t="shared" si="8"/>
        <v/>
      </c>
      <c r="L106" s="281" t="str">
        <f t="shared" si="9"/>
        <v/>
      </c>
      <c r="M106" s="279" t="str">
        <f t="shared" si="10"/>
        <v/>
      </c>
      <c r="N106" s="285"/>
    </row>
    <row r="107" spans="1:14" ht="20.100000000000001" customHeight="1" x14ac:dyDescent="0.25">
      <c r="A107" s="170">
        <v>101</v>
      </c>
      <c r="B107" s="283" t="str">
        <f>IF('Frais réels'!B106="","",'Frais réels'!$B106)</f>
        <v/>
      </c>
      <c r="C107" s="283" t="str">
        <f>IF('Frais réels'!C106="","",'Frais réels'!$C106)</f>
        <v/>
      </c>
      <c r="D107" s="283" t="str">
        <f>IF('Frais réels'!D106="","",'Frais réels'!$D106)</f>
        <v/>
      </c>
      <c r="E107" s="166" t="str">
        <f>IF('Frais réels'!E106="","",'Frais réels'!$E106)</f>
        <v/>
      </c>
      <c r="F107" s="166" t="str">
        <f>IF('Frais réels'!F106="","",'Frais réels'!$F106)</f>
        <v/>
      </c>
      <c r="G107" s="185" t="str">
        <f>IF('Frais réels'!G106="","",'Frais réels'!$G106)</f>
        <v/>
      </c>
      <c r="H107" s="126"/>
      <c r="I107" s="277" t="str">
        <f t="shared" si="6"/>
        <v/>
      </c>
      <c r="J107" s="280" t="str">
        <f t="shared" si="7"/>
        <v/>
      </c>
      <c r="K107" s="193" t="str">
        <f t="shared" si="8"/>
        <v/>
      </c>
      <c r="L107" s="281" t="str">
        <f t="shared" si="9"/>
        <v/>
      </c>
      <c r="M107" s="279" t="str">
        <f t="shared" si="10"/>
        <v/>
      </c>
      <c r="N107" s="285"/>
    </row>
    <row r="108" spans="1:14" ht="20.100000000000001" customHeight="1" x14ac:dyDescent="0.25">
      <c r="A108" s="170">
        <v>102</v>
      </c>
      <c r="B108" s="283" t="str">
        <f>IF('Frais réels'!B107="","",'Frais réels'!$B107)</f>
        <v/>
      </c>
      <c r="C108" s="283" t="str">
        <f>IF('Frais réels'!C107="","",'Frais réels'!$C107)</f>
        <v/>
      </c>
      <c r="D108" s="283" t="str">
        <f>IF('Frais réels'!D107="","",'Frais réels'!$D107)</f>
        <v/>
      </c>
      <c r="E108" s="166" t="str">
        <f>IF('Frais réels'!E107="","",'Frais réels'!$E107)</f>
        <v/>
      </c>
      <c r="F108" s="166" t="str">
        <f>IF('Frais réels'!F107="","",'Frais réels'!$F107)</f>
        <v/>
      </c>
      <c r="G108" s="185" t="str">
        <f>IF('Frais réels'!G107="","",'Frais réels'!$G107)</f>
        <v/>
      </c>
      <c r="H108" s="126"/>
      <c r="I108" s="277" t="str">
        <f t="shared" si="6"/>
        <v/>
      </c>
      <c r="J108" s="280" t="str">
        <f t="shared" si="7"/>
        <v/>
      </c>
      <c r="K108" s="193" t="str">
        <f t="shared" si="8"/>
        <v/>
      </c>
      <c r="L108" s="281" t="str">
        <f t="shared" si="9"/>
        <v/>
      </c>
      <c r="M108" s="279" t="str">
        <f t="shared" si="10"/>
        <v/>
      </c>
      <c r="N108" s="285"/>
    </row>
    <row r="109" spans="1:14" ht="20.100000000000001" customHeight="1" x14ac:dyDescent="0.25">
      <c r="A109" s="170">
        <v>103</v>
      </c>
      <c r="B109" s="283" t="str">
        <f>IF('Frais réels'!B108="","",'Frais réels'!$B108)</f>
        <v/>
      </c>
      <c r="C109" s="283" t="str">
        <f>IF('Frais réels'!C108="","",'Frais réels'!$C108)</f>
        <v/>
      </c>
      <c r="D109" s="283" t="str">
        <f>IF('Frais réels'!D108="","",'Frais réels'!$D108)</f>
        <v/>
      </c>
      <c r="E109" s="166" t="str">
        <f>IF('Frais réels'!E108="","",'Frais réels'!$E108)</f>
        <v/>
      </c>
      <c r="F109" s="166" t="str">
        <f>IF('Frais réels'!F108="","",'Frais réels'!$F108)</f>
        <v/>
      </c>
      <c r="G109" s="185" t="str">
        <f>IF('Frais réels'!G108="","",'Frais réels'!$G108)</f>
        <v/>
      </c>
      <c r="H109" s="126"/>
      <c r="I109" s="277" t="str">
        <f t="shared" si="6"/>
        <v/>
      </c>
      <c r="J109" s="280" t="str">
        <f t="shared" si="7"/>
        <v/>
      </c>
      <c r="K109" s="193" t="str">
        <f t="shared" si="8"/>
        <v/>
      </c>
      <c r="L109" s="281" t="str">
        <f t="shared" si="9"/>
        <v/>
      </c>
      <c r="M109" s="279" t="str">
        <f t="shared" si="10"/>
        <v/>
      </c>
      <c r="N109" s="285"/>
    </row>
    <row r="110" spans="1:14" ht="20.100000000000001" customHeight="1" x14ac:dyDescent="0.25">
      <c r="A110" s="170">
        <v>104</v>
      </c>
      <c r="B110" s="283" t="str">
        <f>IF('Frais réels'!B109="","",'Frais réels'!$B109)</f>
        <v/>
      </c>
      <c r="C110" s="283" t="str">
        <f>IF('Frais réels'!C109="","",'Frais réels'!$C109)</f>
        <v/>
      </c>
      <c r="D110" s="283" t="str">
        <f>IF('Frais réels'!D109="","",'Frais réels'!$D109)</f>
        <v/>
      </c>
      <c r="E110" s="166" t="str">
        <f>IF('Frais réels'!E109="","",'Frais réels'!$E109)</f>
        <v/>
      </c>
      <c r="F110" s="166" t="str">
        <f>IF('Frais réels'!F109="","",'Frais réels'!$F109)</f>
        <v/>
      </c>
      <c r="G110" s="185" t="str">
        <f>IF('Frais réels'!G109="","",'Frais réels'!$G109)</f>
        <v/>
      </c>
      <c r="H110" s="126"/>
      <c r="I110" s="277" t="str">
        <f t="shared" si="6"/>
        <v/>
      </c>
      <c r="J110" s="280" t="str">
        <f t="shared" si="7"/>
        <v/>
      </c>
      <c r="K110" s="193" t="str">
        <f t="shared" si="8"/>
        <v/>
      </c>
      <c r="L110" s="281" t="str">
        <f t="shared" si="9"/>
        <v/>
      </c>
      <c r="M110" s="279" t="str">
        <f t="shared" si="10"/>
        <v/>
      </c>
      <c r="N110" s="285"/>
    </row>
    <row r="111" spans="1:14" ht="20.100000000000001" customHeight="1" x14ac:dyDescent="0.25">
      <c r="A111" s="170">
        <v>105</v>
      </c>
      <c r="B111" s="283" t="str">
        <f>IF('Frais réels'!B110="","",'Frais réels'!$B110)</f>
        <v/>
      </c>
      <c r="C111" s="283" t="str">
        <f>IF('Frais réels'!C110="","",'Frais réels'!$C110)</f>
        <v/>
      </c>
      <c r="D111" s="283" t="str">
        <f>IF('Frais réels'!D110="","",'Frais réels'!$D110)</f>
        <v/>
      </c>
      <c r="E111" s="166" t="str">
        <f>IF('Frais réels'!E110="","",'Frais réels'!$E110)</f>
        <v/>
      </c>
      <c r="F111" s="166" t="str">
        <f>IF('Frais réels'!F110="","",'Frais réels'!$F110)</f>
        <v/>
      </c>
      <c r="G111" s="185" t="str">
        <f>IF('Frais réels'!G110="","",'Frais réels'!$G110)</f>
        <v/>
      </c>
      <c r="H111" s="126"/>
      <c r="I111" s="277" t="str">
        <f t="shared" si="6"/>
        <v/>
      </c>
      <c r="J111" s="280" t="str">
        <f t="shared" si="7"/>
        <v/>
      </c>
      <c r="K111" s="193" t="str">
        <f t="shared" si="8"/>
        <v/>
      </c>
      <c r="L111" s="281" t="str">
        <f t="shared" si="9"/>
        <v/>
      </c>
      <c r="M111" s="279" t="str">
        <f t="shared" si="10"/>
        <v/>
      </c>
      <c r="N111" s="285"/>
    </row>
    <row r="112" spans="1:14" ht="20.100000000000001" customHeight="1" x14ac:dyDescent="0.25">
      <c r="A112" s="170">
        <v>106</v>
      </c>
      <c r="B112" s="283" t="str">
        <f>IF('Frais réels'!B111="","",'Frais réels'!$B111)</f>
        <v/>
      </c>
      <c r="C112" s="283" t="str">
        <f>IF('Frais réels'!C111="","",'Frais réels'!$C111)</f>
        <v/>
      </c>
      <c r="D112" s="283" t="str">
        <f>IF('Frais réels'!D111="","",'Frais réels'!$D111)</f>
        <v/>
      </c>
      <c r="E112" s="166" t="str">
        <f>IF('Frais réels'!E111="","",'Frais réels'!$E111)</f>
        <v/>
      </c>
      <c r="F112" s="166" t="str">
        <f>IF('Frais réels'!F111="","",'Frais réels'!$F111)</f>
        <v/>
      </c>
      <c r="G112" s="185" t="str">
        <f>IF('Frais réels'!G111="","",'Frais réels'!$G111)</f>
        <v/>
      </c>
      <c r="H112" s="126"/>
      <c r="I112" s="277" t="str">
        <f t="shared" si="6"/>
        <v/>
      </c>
      <c r="J112" s="280" t="str">
        <f t="shared" si="7"/>
        <v/>
      </c>
      <c r="K112" s="193" t="str">
        <f t="shared" si="8"/>
        <v/>
      </c>
      <c r="L112" s="281" t="str">
        <f t="shared" si="9"/>
        <v/>
      </c>
      <c r="M112" s="279" t="str">
        <f t="shared" si="10"/>
        <v/>
      </c>
      <c r="N112" s="285"/>
    </row>
    <row r="113" spans="1:14" ht="20.100000000000001" customHeight="1" x14ac:dyDescent="0.25">
      <c r="A113" s="170">
        <v>107</v>
      </c>
      <c r="B113" s="283" t="str">
        <f>IF('Frais réels'!B112="","",'Frais réels'!$B112)</f>
        <v/>
      </c>
      <c r="C113" s="283" t="str">
        <f>IF('Frais réels'!C112="","",'Frais réels'!$C112)</f>
        <v/>
      </c>
      <c r="D113" s="283" t="str">
        <f>IF('Frais réels'!D112="","",'Frais réels'!$D112)</f>
        <v/>
      </c>
      <c r="E113" s="166" t="str">
        <f>IF('Frais réels'!E112="","",'Frais réels'!$E112)</f>
        <v/>
      </c>
      <c r="F113" s="166" t="str">
        <f>IF('Frais réels'!F112="","",'Frais réels'!$F112)</f>
        <v/>
      </c>
      <c r="G113" s="185" t="str">
        <f>IF('Frais réels'!G112="","",'Frais réels'!$G112)</f>
        <v/>
      </c>
      <c r="H113" s="126"/>
      <c r="I113" s="277" t="str">
        <f t="shared" si="6"/>
        <v/>
      </c>
      <c r="J113" s="280" t="str">
        <f t="shared" si="7"/>
        <v/>
      </c>
      <c r="K113" s="193" t="str">
        <f t="shared" si="8"/>
        <v/>
      </c>
      <c r="L113" s="281" t="str">
        <f t="shared" si="9"/>
        <v/>
      </c>
      <c r="M113" s="279" t="str">
        <f t="shared" si="10"/>
        <v/>
      </c>
      <c r="N113" s="285"/>
    </row>
    <row r="114" spans="1:14" ht="20.100000000000001" customHeight="1" x14ac:dyDescent="0.25">
      <c r="A114" s="170">
        <v>108</v>
      </c>
      <c r="B114" s="283" t="str">
        <f>IF('Frais réels'!B113="","",'Frais réels'!$B113)</f>
        <v/>
      </c>
      <c r="C114" s="283" t="str">
        <f>IF('Frais réels'!C113="","",'Frais réels'!$C113)</f>
        <v/>
      </c>
      <c r="D114" s="283" t="str">
        <f>IF('Frais réels'!D113="","",'Frais réels'!$D113)</f>
        <v/>
      </c>
      <c r="E114" s="166" t="str">
        <f>IF('Frais réels'!E113="","",'Frais réels'!$E113)</f>
        <v/>
      </c>
      <c r="F114" s="166" t="str">
        <f>IF('Frais réels'!F113="","",'Frais réels'!$F113)</f>
        <v/>
      </c>
      <c r="G114" s="185" t="str">
        <f>IF('Frais réels'!G113="","",'Frais réels'!$G113)</f>
        <v/>
      </c>
      <c r="H114" s="126"/>
      <c r="I114" s="277" t="str">
        <f t="shared" si="6"/>
        <v/>
      </c>
      <c r="J114" s="280" t="str">
        <f t="shared" si="7"/>
        <v/>
      </c>
      <c r="K114" s="193" t="str">
        <f t="shared" si="8"/>
        <v/>
      </c>
      <c r="L114" s="281" t="str">
        <f t="shared" si="9"/>
        <v/>
      </c>
      <c r="M114" s="279" t="str">
        <f t="shared" si="10"/>
        <v/>
      </c>
      <c r="N114" s="285"/>
    </row>
    <row r="115" spans="1:14" ht="20.100000000000001" customHeight="1" x14ac:dyDescent="0.25">
      <c r="A115" s="170">
        <v>109</v>
      </c>
      <c r="B115" s="283" t="str">
        <f>IF('Frais réels'!B114="","",'Frais réels'!$B114)</f>
        <v/>
      </c>
      <c r="C115" s="283" t="str">
        <f>IF('Frais réels'!C114="","",'Frais réels'!$C114)</f>
        <v/>
      </c>
      <c r="D115" s="283" t="str">
        <f>IF('Frais réels'!D114="","",'Frais réels'!$D114)</f>
        <v/>
      </c>
      <c r="E115" s="166" t="str">
        <f>IF('Frais réels'!E114="","",'Frais réels'!$E114)</f>
        <v/>
      </c>
      <c r="F115" s="166" t="str">
        <f>IF('Frais réels'!F114="","",'Frais réels'!$F114)</f>
        <v/>
      </c>
      <c r="G115" s="185" t="str">
        <f>IF('Frais réels'!G114="","",'Frais réels'!$G114)</f>
        <v/>
      </c>
      <c r="H115" s="126"/>
      <c r="I115" s="277" t="str">
        <f t="shared" si="6"/>
        <v/>
      </c>
      <c r="J115" s="280" t="str">
        <f t="shared" si="7"/>
        <v/>
      </c>
      <c r="K115" s="193" t="str">
        <f t="shared" si="8"/>
        <v/>
      </c>
      <c r="L115" s="281" t="str">
        <f t="shared" si="9"/>
        <v/>
      </c>
      <c r="M115" s="279" t="str">
        <f t="shared" si="10"/>
        <v/>
      </c>
      <c r="N115" s="285"/>
    </row>
    <row r="116" spans="1:14" ht="20.100000000000001" customHeight="1" x14ac:dyDescent="0.25">
      <c r="A116" s="170">
        <v>110</v>
      </c>
      <c r="B116" s="283" t="str">
        <f>IF('Frais réels'!B115="","",'Frais réels'!$B115)</f>
        <v/>
      </c>
      <c r="C116" s="283" t="str">
        <f>IF('Frais réels'!C115="","",'Frais réels'!$C115)</f>
        <v/>
      </c>
      <c r="D116" s="283" t="str">
        <f>IF('Frais réels'!D115="","",'Frais réels'!$D115)</f>
        <v/>
      </c>
      <c r="E116" s="166" t="str">
        <f>IF('Frais réels'!E115="","",'Frais réels'!$E115)</f>
        <v/>
      </c>
      <c r="F116" s="166" t="str">
        <f>IF('Frais réels'!F115="","",'Frais réels'!$F115)</f>
        <v/>
      </c>
      <c r="G116" s="185" t="str">
        <f>IF('Frais réels'!G115="","",'Frais réels'!$G115)</f>
        <v/>
      </c>
      <c r="H116" s="126"/>
      <c r="I116" s="277" t="str">
        <f t="shared" si="6"/>
        <v/>
      </c>
      <c r="J116" s="280" t="str">
        <f t="shared" si="7"/>
        <v/>
      </c>
      <c r="K116" s="193" t="str">
        <f t="shared" si="8"/>
        <v/>
      </c>
      <c r="L116" s="281" t="str">
        <f t="shared" si="9"/>
        <v/>
      </c>
      <c r="M116" s="279" t="str">
        <f t="shared" si="10"/>
        <v/>
      </c>
      <c r="N116" s="285"/>
    </row>
    <row r="117" spans="1:14" ht="20.100000000000001" customHeight="1" x14ac:dyDescent="0.25">
      <c r="A117" s="170">
        <v>111</v>
      </c>
      <c r="B117" s="283" t="str">
        <f>IF('Frais réels'!B116="","",'Frais réels'!$B116)</f>
        <v/>
      </c>
      <c r="C117" s="283" t="str">
        <f>IF('Frais réels'!C116="","",'Frais réels'!$C116)</f>
        <v/>
      </c>
      <c r="D117" s="283" t="str">
        <f>IF('Frais réels'!D116="","",'Frais réels'!$D116)</f>
        <v/>
      </c>
      <c r="E117" s="166" t="str">
        <f>IF('Frais réels'!E116="","",'Frais réels'!$E116)</f>
        <v/>
      </c>
      <c r="F117" s="166" t="str">
        <f>IF('Frais réels'!F116="","",'Frais réels'!$F116)</f>
        <v/>
      </c>
      <c r="G117" s="185" t="str">
        <f>IF('Frais réels'!G116="","",'Frais réels'!$G116)</f>
        <v/>
      </c>
      <c r="H117" s="126"/>
      <c r="I117" s="277" t="str">
        <f t="shared" si="6"/>
        <v/>
      </c>
      <c r="J117" s="280" t="str">
        <f t="shared" si="7"/>
        <v/>
      </c>
      <c r="K117" s="193" t="str">
        <f t="shared" si="8"/>
        <v/>
      </c>
      <c r="L117" s="281" t="str">
        <f t="shared" si="9"/>
        <v/>
      </c>
      <c r="M117" s="279" t="str">
        <f t="shared" si="10"/>
        <v/>
      </c>
      <c r="N117" s="285"/>
    </row>
    <row r="118" spans="1:14" ht="20.100000000000001" customHeight="1" x14ac:dyDescent="0.25">
      <c r="A118" s="170">
        <v>112</v>
      </c>
      <c r="B118" s="283" t="str">
        <f>IF('Frais réels'!B117="","",'Frais réels'!$B117)</f>
        <v/>
      </c>
      <c r="C118" s="283" t="str">
        <f>IF('Frais réels'!C117="","",'Frais réels'!$C117)</f>
        <v/>
      </c>
      <c r="D118" s="283" t="str">
        <f>IF('Frais réels'!D117="","",'Frais réels'!$D117)</f>
        <v/>
      </c>
      <c r="E118" s="166" t="str">
        <f>IF('Frais réels'!E117="","",'Frais réels'!$E117)</f>
        <v/>
      </c>
      <c r="F118" s="166" t="str">
        <f>IF('Frais réels'!F117="","",'Frais réels'!$F117)</f>
        <v/>
      </c>
      <c r="G118" s="185" t="str">
        <f>IF('Frais réels'!G117="","",'Frais réels'!$G117)</f>
        <v/>
      </c>
      <c r="H118" s="126"/>
      <c r="I118" s="277" t="str">
        <f t="shared" si="6"/>
        <v/>
      </c>
      <c r="J118" s="280" t="str">
        <f t="shared" si="7"/>
        <v/>
      </c>
      <c r="K118" s="193" t="str">
        <f t="shared" si="8"/>
        <v/>
      </c>
      <c r="L118" s="281" t="str">
        <f t="shared" si="9"/>
        <v/>
      </c>
      <c r="M118" s="279" t="str">
        <f t="shared" si="10"/>
        <v/>
      </c>
      <c r="N118" s="285"/>
    </row>
    <row r="119" spans="1:14" ht="20.100000000000001" customHeight="1" x14ac:dyDescent="0.25">
      <c r="A119" s="170">
        <v>113</v>
      </c>
      <c r="B119" s="283" t="str">
        <f>IF('Frais réels'!B118="","",'Frais réels'!$B118)</f>
        <v/>
      </c>
      <c r="C119" s="283" t="str">
        <f>IF('Frais réels'!C118="","",'Frais réels'!$C118)</f>
        <v/>
      </c>
      <c r="D119" s="283" t="str">
        <f>IF('Frais réels'!D118="","",'Frais réels'!$D118)</f>
        <v/>
      </c>
      <c r="E119" s="166" t="str">
        <f>IF('Frais réels'!E118="","",'Frais réels'!$E118)</f>
        <v/>
      </c>
      <c r="F119" s="166" t="str">
        <f>IF('Frais réels'!F118="","",'Frais réels'!$F118)</f>
        <v/>
      </c>
      <c r="G119" s="185" t="str">
        <f>IF('Frais réels'!G118="","",'Frais réels'!$G118)</f>
        <v/>
      </c>
      <c r="H119" s="126"/>
      <c r="I119" s="277" t="str">
        <f t="shared" si="6"/>
        <v/>
      </c>
      <c r="J119" s="280" t="str">
        <f t="shared" si="7"/>
        <v/>
      </c>
      <c r="K119" s="193" t="str">
        <f t="shared" si="8"/>
        <v/>
      </c>
      <c r="L119" s="281" t="str">
        <f t="shared" si="9"/>
        <v/>
      </c>
      <c r="M119" s="279" t="str">
        <f t="shared" si="10"/>
        <v/>
      </c>
      <c r="N119" s="285"/>
    </row>
    <row r="120" spans="1:14" ht="20.100000000000001" customHeight="1" x14ac:dyDescent="0.25">
      <c r="A120" s="170">
        <v>114</v>
      </c>
      <c r="B120" s="283" t="str">
        <f>IF('Frais réels'!B119="","",'Frais réels'!$B119)</f>
        <v/>
      </c>
      <c r="C120" s="283" t="str">
        <f>IF('Frais réels'!C119="","",'Frais réels'!$C119)</f>
        <v/>
      </c>
      <c r="D120" s="283" t="str">
        <f>IF('Frais réels'!D119="","",'Frais réels'!$D119)</f>
        <v/>
      </c>
      <c r="E120" s="166" t="str">
        <f>IF('Frais réels'!E119="","",'Frais réels'!$E119)</f>
        <v/>
      </c>
      <c r="F120" s="166" t="str">
        <f>IF('Frais réels'!F119="","",'Frais réels'!$F119)</f>
        <v/>
      </c>
      <c r="G120" s="185" t="str">
        <f>IF('Frais réels'!G119="","",'Frais réels'!$G119)</f>
        <v/>
      </c>
      <c r="H120" s="126"/>
      <c r="I120" s="277" t="str">
        <f t="shared" si="6"/>
        <v/>
      </c>
      <c r="J120" s="280" t="str">
        <f t="shared" si="7"/>
        <v/>
      </c>
      <c r="K120" s="193" t="str">
        <f t="shared" si="8"/>
        <v/>
      </c>
      <c r="L120" s="281" t="str">
        <f t="shared" si="9"/>
        <v/>
      </c>
      <c r="M120" s="279" t="str">
        <f t="shared" si="10"/>
        <v/>
      </c>
      <c r="N120" s="285"/>
    </row>
    <row r="121" spans="1:14" ht="20.100000000000001" customHeight="1" x14ac:dyDescent="0.25">
      <c r="A121" s="170">
        <v>115</v>
      </c>
      <c r="B121" s="283" t="str">
        <f>IF('Frais réels'!B120="","",'Frais réels'!$B120)</f>
        <v/>
      </c>
      <c r="C121" s="283" t="str">
        <f>IF('Frais réels'!C120="","",'Frais réels'!$C120)</f>
        <v/>
      </c>
      <c r="D121" s="283" t="str">
        <f>IF('Frais réels'!D120="","",'Frais réels'!$D120)</f>
        <v/>
      </c>
      <c r="E121" s="166" t="str">
        <f>IF('Frais réels'!E120="","",'Frais réels'!$E120)</f>
        <v/>
      </c>
      <c r="F121" s="166" t="str">
        <f>IF('Frais réels'!F120="","",'Frais réels'!$F120)</f>
        <v/>
      </c>
      <c r="G121" s="185" t="str">
        <f>IF('Frais réels'!G120="","",'Frais réels'!$G120)</f>
        <v/>
      </c>
      <c r="H121" s="126"/>
      <c r="I121" s="277" t="str">
        <f t="shared" si="6"/>
        <v/>
      </c>
      <c r="J121" s="280" t="str">
        <f t="shared" si="7"/>
        <v/>
      </c>
      <c r="K121" s="193" t="str">
        <f t="shared" si="8"/>
        <v/>
      </c>
      <c r="L121" s="281" t="str">
        <f t="shared" si="9"/>
        <v/>
      </c>
      <c r="M121" s="279" t="str">
        <f t="shared" si="10"/>
        <v/>
      </c>
      <c r="N121" s="285"/>
    </row>
    <row r="122" spans="1:14" ht="20.100000000000001" customHeight="1" x14ac:dyDescent="0.25">
      <c r="A122" s="170">
        <v>116</v>
      </c>
      <c r="B122" s="283" t="str">
        <f>IF('Frais réels'!B121="","",'Frais réels'!$B121)</f>
        <v/>
      </c>
      <c r="C122" s="283" t="str">
        <f>IF('Frais réels'!C121="","",'Frais réels'!$C121)</f>
        <v/>
      </c>
      <c r="D122" s="283" t="str">
        <f>IF('Frais réels'!D121="","",'Frais réels'!$D121)</f>
        <v/>
      </c>
      <c r="E122" s="166" t="str">
        <f>IF('Frais réels'!E121="","",'Frais réels'!$E121)</f>
        <v/>
      </c>
      <c r="F122" s="166" t="str">
        <f>IF('Frais réels'!F121="","",'Frais réels'!$F121)</f>
        <v/>
      </c>
      <c r="G122" s="185" t="str">
        <f>IF('Frais réels'!G121="","",'Frais réels'!$G121)</f>
        <v/>
      </c>
      <c r="H122" s="126"/>
      <c r="I122" s="277" t="str">
        <f t="shared" si="6"/>
        <v/>
      </c>
      <c r="J122" s="280" t="str">
        <f t="shared" si="7"/>
        <v/>
      </c>
      <c r="K122" s="193" t="str">
        <f t="shared" si="8"/>
        <v/>
      </c>
      <c r="L122" s="281" t="str">
        <f t="shared" si="9"/>
        <v/>
      </c>
      <c r="M122" s="279" t="str">
        <f t="shared" si="10"/>
        <v/>
      </c>
      <c r="N122" s="285"/>
    </row>
    <row r="123" spans="1:14" ht="20.100000000000001" customHeight="1" x14ac:dyDescent="0.25">
      <c r="A123" s="170">
        <v>117</v>
      </c>
      <c r="B123" s="283" t="str">
        <f>IF('Frais réels'!B122="","",'Frais réels'!$B122)</f>
        <v/>
      </c>
      <c r="C123" s="283" t="str">
        <f>IF('Frais réels'!C122="","",'Frais réels'!$C122)</f>
        <v/>
      </c>
      <c r="D123" s="283" t="str">
        <f>IF('Frais réels'!D122="","",'Frais réels'!$D122)</f>
        <v/>
      </c>
      <c r="E123" s="166" t="str">
        <f>IF('Frais réels'!E122="","",'Frais réels'!$E122)</f>
        <v/>
      </c>
      <c r="F123" s="166" t="str">
        <f>IF('Frais réels'!F122="","",'Frais réels'!$F122)</f>
        <v/>
      </c>
      <c r="G123" s="185" t="str">
        <f>IF('Frais réels'!G122="","",'Frais réels'!$G122)</f>
        <v/>
      </c>
      <c r="H123" s="126"/>
      <c r="I123" s="277" t="str">
        <f t="shared" si="6"/>
        <v/>
      </c>
      <c r="J123" s="280" t="str">
        <f t="shared" si="7"/>
        <v/>
      </c>
      <c r="K123" s="193" t="str">
        <f t="shared" si="8"/>
        <v/>
      </c>
      <c r="L123" s="281" t="str">
        <f t="shared" si="9"/>
        <v/>
      </c>
      <c r="M123" s="279" t="str">
        <f t="shared" si="10"/>
        <v/>
      </c>
      <c r="N123" s="285"/>
    </row>
    <row r="124" spans="1:14" ht="20.100000000000001" customHeight="1" x14ac:dyDescent="0.25">
      <c r="A124" s="170">
        <v>118</v>
      </c>
      <c r="B124" s="283" t="str">
        <f>IF('Frais réels'!B123="","",'Frais réels'!$B123)</f>
        <v/>
      </c>
      <c r="C124" s="283" t="str">
        <f>IF('Frais réels'!C123="","",'Frais réels'!$C123)</f>
        <v/>
      </c>
      <c r="D124" s="283" t="str">
        <f>IF('Frais réels'!D123="","",'Frais réels'!$D123)</f>
        <v/>
      </c>
      <c r="E124" s="166" t="str">
        <f>IF('Frais réels'!E123="","",'Frais réels'!$E123)</f>
        <v/>
      </c>
      <c r="F124" s="166" t="str">
        <f>IF('Frais réels'!F123="","",'Frais réels'!$F123)</f>
        <v/>
      </c>
      <c r="G124" s="185" t="str">
        <f>IF('Frais réels'!G123="","",'Frais réels'!$G123)</f>
        <v/>
      </c>
      <c r="H124" s="126"/>
      <c r="I124" s="277" t="str">
        <f t="shared" si="6"/>
        <v/>
      </c>
      <c r="J124" s="280" t="str">
        <f t="shared" si="7"/>
        <v/>
      </c>
      <c r="K124" s="193" t="str">
        <f t="shared" si="8"/>
        <v/>
      </c>
      <c r="L124" s="281" t="str">
        <f t="shared" si="9"/>
        <v/>
      </c>
      <c r="M124" s="279" t="str">
        <f t="shared" si="10"/>
        <v/>
      </c>
      <c r="N124" s="285"/>
    </row>
    <row r="125" spans="1:14" ht="20.100000000000001" customHeight="1" x14ac:dyDescent="0.25">
      <c r="A125" s="170">
        <v>119</v>
      </c>
      <c r="B125" s="283" t="str">
        <f>IF('Frais réels'!B124="","",'Frais réels'!$B124)</f>
        <v/>
      </c>
      <c r="C125" s="283" t="str">
        <f>IF('Frais réels'!C124="","",'Frais réels'!$C124)</f>
        <v/>
      </c>
      <c r="D125" s="283" t="str">
        <f>IF('Frais réels'!D124="","",'Frais réels'!$D124)</f>
        <v/>
      </c>
      <c r="E125" s="166" t="str">
        <f>IF('Frais réels'!E124="","",'Frais réels'!$E124)</f>
        <v/>
      </c>
      <c r="F125" s="166" t="str">
        <f>IF('Frais réels'!F124="","",'Frais réels'!$F124)</f>
        <v/>
      </c>
      <c r="G125" s="185" t="str">
        <f>IF('Frais réels'!G124="","",'Frais réels'!$G124)</f>
        <v/>
      </c>
      <c r="H125" s="126"/>
      <c r="I125" s="277" t="str">
        <f t="shared" si="6"/>
        <v/>
      </c>
      <c r="J125" s="280" t="str">
        <f t="shared" si="7"/>
        <v/>
      </c>
      <c r="K125" s="193" t="str">
        <f t="shared" si="8"/>
        <v/>
      </c>
      <c r="L125" s="281" t="str">
        <f t="shared" si="9"/>
        <v/>
      </c>
      <c r="M125" s="279" t="str">
        <f t="shared" si="10"/>
        <v/>
      </c>
      <c r="N125" s="285"/>
    </row>
    <row r="126" spans="1:14" ht="20.100000000000001" customHeight="1" x14ac:dyDescent="0.25">
      <c r="A126" s="170">
        <v>120</v>
      </c>
      <c r="B126" s="283" t="str">
        <f>IF('Frais réels'!B125="","",'Frais réels'!$B125)</f>
        <v/>
      </c>
      <c r="C126" s="283" t="str">
        <f>IF('Frais réels'!C125="","",'Frais réels'!$C125)</f>
        <v/>
      </c>
      <c r="D126" s="283" t="str">
        <f>IF('Frais réels'!D125="","",'Frais réels'!$D125)</f>
        <v/>
      </c>
      <c r="E126" s="166" t="str">
        <f>IF('Frais réels'!E125="","",'Frais réels'!$E125)</f>
        <v/>
      </c>
      <c r="F126" s="166" t="str">
        <f>IF('Frais réels'!F125="","",'Frais réels'!$F125)</f>
        <v/>
      </c>
      <c r="G126" s="185" t="str">
        <f>IF('Frais réels'!G125="","",'Frais réels'!$G125)</f>
        <v/>
      </c>
      <c r="H126" s="126"/>
      <c r="I126" s="277" t="str">
        <f t="shared" si="6"/>
        <v/>
      </c>
      <c r="J126" s="280" t="str">
        <f t="shared" si="7"/>
        <v/>
      </c>
      <c r="K126" s="193" t="str">
        <f t="shared" si="8"/>
        <v/>
      </c>
      <c r="L126" s="281" t="str">
        <f t="shared" si="9"/>
        <v/>
      </c>
      <c r="M126" s="279" t="str">
        <f t="shared" si="10"/>
        <v/>
      </c>
      <c r="N126" s="285"/>
    </row>
    <row r="127" spans="1:14" ht="20.100000000000001" customHeight="1" x14ac:dyDescent="0.25">
      <c r="A127" s="170">
        <v>121</v>
      </c>
      <c r="B127" s="283" t="str">
        <f>IF('Frais réels'!B126="","",'Frais réels'!$B126)</f>
        <v/>
      </c>
      <c r="C127" s="283" t="str">
        <f>IF('Frais réels'!C126="","",'Frais réels'!$C126)</f>
        <v/>
      </c>
      <c r="D127" s="283" t="str">
        <f>IF('Frais réels'!D126="","",'Frais réels'!$D126)</f>
        <v/>
      </c>
      <c r="E127" s="166" t="str">
        <f>IF('Frais réels'!E126="","",'Frais réels'!$E126)</f>
        <v/>
      </c>
      <c r="F127" s="166" t="str">
        <f>IF('Frais réels'!F126="","",'Frais réels'!$F126)</f>
        <v/>
      </c>
      <c r="G127" s="185" t="str">
        <f>IF('Frais réels'!G126="","",'Frais réels'!$G126)</f>
        <v/>
      </c>
      <c r="H127" s="126"/>
      <c r="I127" s="277" t="str">
        <f t="shared" si="6"/>
        <v/>
      </c>
      <c r="J127" s="280" t="str">
        <f t="shared" si="7"/>
        <v/>
      </c>
      <c r="K127" s="193" t="str">
        <f t="shared" si="8"/>
        <v/>
      </c>
      <c r="L127" s="281" t="str">
        <f t="shared" si="9"/>
        <v/>
      </c>
      <c r="M127" s="279" t="str">
        <f t="shared" si="10"/>
        <v/>
      </c>
      <c r="N127" s="285"/>
    </row>
    <row r="128" spans="1:14" ht="20.100000000000001" customHeight="1" x14ac:dyDescent="0.25">
      <c r="A128" s="170">
        <v>122</v>
      </c>
      <c r="B128" s="283" t="str">
        <f>IF('Frais réels'!B127="","",'Frais réels'!$B127)</f>
        <v/>
      </c>
      <c r="C128" s="283" t="str">
        <f>IF('Frais réels'!C127="","",'Frais réels'!$C127)</f>
        <v/>
      </c>
      <c r="D128" s="283" t="str">
        <f>IF('Frais réels'!D127="","",'Frais réels'!$D127)</f>
        <v/>
      </c>
      <c r="E128" s="166" t="str">
        <f>IF('Frais réels'!E127="","",'Frais réels'!$E127)</f>
        <v/>
      </c>
      <c r="F128" s="166" t="str">
        <f>IF('Frais réels'!F127="","",'Frais réels'!$F127)</f>
        <v/>
      </c>
      <c r="G128" s="185" t="str">
        <f>IF('Frais réels'!G127="","",'Frais réels'!$G127)</f>
        <v/>
      </c>
      <c r="H128" s="126"/>
      <c r="I128" s="277" t="str">
        <f t="shared" si="6"/>
        <v/>
      </c>
      <c r="J128" s="280" t="str">
        <f t="shared" si="7"/>
        <v/>
      </c>
      <c r="K128" s="193" t="str">
        <f t="shared" si="8"/>
        <v/>
      </c>
      <c r="L128" s="281" t="str">
        <f t="shared" si="9"/>
        <v/>
      </c>
      <c r="M128" s="279" t="str">
        <f t="shared" si="10"/>
        <v/>
      </c>
      <c r="N128" s="285"/>
    </row>
    <row r="129" spans="1:14" ht="20.100000000000001" customHeight="1" x14ac:dyDescent="0.25">
      <c r="A129" s="170">
        <v>123</v>
      </c>
      <c r="B129" s="283" t="str">
        <f>IF('Frais réels'!B128="","",'Frais réels'!$B128)</f>
        <v/>
      </c>
      <c r="C129" s="283" t="str">
        <f>IF('Frais réels'!C128="","",'Frais réels'!$C128)</f>
        <v/>
      </c>
      <c r="D129" s="283" t="str">
        <f>IF('Frais réels'!D128="","",'Frais réels'!$D128)</f>
        <v/>
      </c>
      <c r="E129" s="166" t="str">
        <f>IF('Frais réels'!E128="","",'Frais réels'!$E128)</f>
        <v/>
      </c>
      <c r="F129" s="166" t="str">
        <f>IF('Frais réels'!F128="","",'Frais réels'!$F128)</f>
        <v/>
      </c>
      <c r="G129" s="185" t="str">
        <f>IF('Frais réels'!G128="","",'Frais réels'!$G128)</f>
        <v/>
      </c>
      <c r="H129" s="126"/>
      <c r="I129" s="277" t="str">
        <f t="shared" si="6"/>
        <v/>
      </c>
      <c r="J129" s="280" t="str">
        <f t="shared" si="7"/>
        <v/>
      </c>
      <c r="K129" s="193" t="str">
        <f t="shared" si="8"/>
        <v/>
      </c>
      <c r="L129" s="281" t="str">
        <f t="shared" si="9"/>
        <v/>
      </c>
      <c r="M129" s="279" t="str">
        <f t="shared" si="10"/>
        <v/>
      </c>
      <c r="N129" s="285"/>
    </row>
    <row r="130" spans="1:14" ht="20.100000000000001" customHeight="1" x14ac:dyDescent="0.25">
      <c r="A130" s="170">
        <v>124</v>
      </c>
      <c r="B130" s="283" t="str">
        <f>IF('Frais réels'!B129="","",'Frais réels'!$B129)</f>
        <v/>
      </c>
      <c r="C130" s="283" t="str">
        <f>IF('Frais réels'!C129="","",'Frais réels'!$C129)</f>
        <v/>
      </c>
      <c r="D130" s="283" t="str">
        <f>IF('Frais réels'!D129="","",'Frais réels'!$D129)</f>
        <v/>
      </c>
      <c r="E130" s="166" t="str">
        <f>IF('Frais réels'!E129="","",'Frais réels'!$E129)</f>
        <v/>
      </c>
      <c r="F130" s="166" t="str">
        <f>IF('Frais réels'!F129="","",'Frais réels'!$F129)</f>
        <v/>
      </c>
      <c r="G130" s="185" t="str">
        <f>IF('Frais réels'!G129="","",'Frais réels'!$G129)</f>
        <v/>
      </c>
      <c r="H130" s="126"/>
      <c r="I130" s="277" t="str">
        <f t="shared" si="6"/>
        <v/>
      </c>
      <c r="J130" s="280" t="str">
        <f t="shared" si="7"/>
        <v/>
      </c>
      <c r="K130" s="193" t="str">
        <f t="shared" si="8"/>
        <v/>
      </c>
      <c r="L130" s="281" t="str">
        <f t="shared" si="9"/>
        <v/>
      </c>
      <c r="M130" s="279" t="str">
        <f t="shared" si="10"/>
        <v/>
      </c>
      <c r="N130" s="285"/>
    </row>
    <row r="131" spans="1:14" ht="20.100000000000001" customHeight="1" x14ac:dyDescent="0.25">
      <c r="A131" s="170">
        <v>125</v>
      </c>
      <c r="B131" s="283" t="str">
        <f>IF('Frais réels'!B130="","",'Frais réels'!$B130)</f>
        <v/>
      </c>
      <c r="C131" s="283" t="str">
        <f>IF('Frais réels'!C130="","",'Frais réels'!$C130)</f>
        <v/>
      </c>
      <c r="D131" s="283" t="str">
        <f>IF('Frais réels'!D130="","",'Frais réels'!$D130)</f>
        <v/>
      </c>
      <c r="E131" s="166" t="str">
        <f>IF('Frais réels'!E130="","",'Frais réels'!$E130)</f>
        <v/>
      </c>
      <c r="F131" s="166" t="str">
        <f>IF('Frais réels'!F130="","",'Frais réels'!$F130)</f>
        <v/>
      </c>
      <c r="G131" s="185" t="str">
        <f>IF('Frais réels'!G130="","",'Frais réels'!$G130)</f>
        <v/>
      </c>
      <c r="H131" s="126"/>
      <c r="I131" s="277" t="str">
        <f t="shared" si="6"/>
        <v/>
      </c>
      <c r="J131" s="280" t="str">
        <f t="shared" si="7"/>
        <v/>
      </c>
      <c r="K131" s="193" t="str">
        <f t="shared" si="8"/>
        <v/>
      </c>
      <c r="L131" s="281" t="str">
        <f t="shared" si="9"/>
        <v/>
      </c>
      <c r="M131" s="279" t="str">
        <f t="shared" si="10"/>
        <v/>
      </c>
      <c r="N131" s="285"/>
    </row>
    <row r="132" spans="1:14" ht="20.100000000000001" customHeight="1" x14ac:dyDescent="0.25">
      <c r="A132" s="170">
        <v>126</v>
      </c>
      <c r="B132" s="283" t="str">
        <f>IF('Frais réels'!B131="","",'Frais réels'!$B131)</f>
        <v/>
      </c>
      <c r="C132" s="283" t="str">
        <f>IF('Frais réels'!C131="","",'Frais réels'!$C131)</f>
        <v/>
      </c>
      <c r="D132" s="283" t="str">
        <f>IF('Frais réels'!D131="","",'Frais réels'!$D131)</f>
        <v/>
      </c>
      <c r="E132" s="166" t="str">
        <f>IF('Frais réels'!E131="","",'Frais réels'!$E131)</f>
        <v/>
      </c>
      <c r="F132" s="166" t="str">
        <f>IF('Frais réels'!F131="","",'Frais réels'!$F131)</f>
        <v/>
      </c>
      <c r="G132" s="185" t="str">
        <f>IF('Frais réels'!G131="","",'Frais réels'!$G131)</f>
        <v/>
      </c>
      <c r="H132" s="126"/>
      <c r="I132" s="277" t="str">
        <f t="shared" si="6"/>
        <v/>
      </c>
      <c r="J132" s="280" t="str">
        <f t="shared" si="7"/>
        <v/>
      </c>
      <c r="K132" s="193" t="str">
        <f t="shared" si="8"/>
        <v/>
      </c>
      <c r="L132" s="281" t="str">
        <f t="shared" si="9"/>
        <v/>
      </c>
      <c r="M132" s="279" t="str">
        <f t="shared" si="10"/>
        <v/>
      </c>
      <c r="N132" s="285"/>
    </row>
    <row r="133" spans="1:14" ht="20.100000000000001" customHeight="1" x14ac:dyDescent="0.25">
      <c r="A133" s="170">
        <v>127</v>
      </c>
      <c r="B133" s="283" t="str">
        <f>IF('Frais réels'!B132="","",'Frais réels'!$B132)</f>
        <v/>
      </c>
      <c r="C133" s="283" t="str">
        <f>IF('Frais réels'!C132="","",'Frais réels'!$C132)</f>
        <v/>
      </c>
      <c r="D133" s="283" t="str">
        <f>IF('Frais réels'!D132="","",'Frais réels'!$D132)</f>
        <v/>
      </c>
      <c r="E133" s="166" t="str">
        <f>IF('Frais réels'!E132="","",'Frais réels'!$E132)</f>
        <v/>
      </c>
      <c r="F133" s="166" t="str">
        <f>IF('Frais réels'!F132="","",'Frais réels'!$F132)</f>
        <v/>
      </c>
      <c r="G133" s="185" t="str">
        <f>IF('Frais réels'!G132="","",'Frais réels'!$G132)</f>
        <v/>
      </c>
      <c r="H133" s="126"/>
      <c r="I133" s="277" t="str">
        <f t="shared" si="6"/>
        <v/>
      </c>
      <c r="J133" s="280" t="str">
        <f t="shared" si="7"/>
        <v/>
      </c>
      <c r="K133" s="193" t="str">
        <f t="shared" si="8"/>
        <v/>
      </c>
      <c r="L133" s="281" t="str">
        <f t="shared" si="9"/>
        <v/>
      </c>
      <c r="M133" s="279" t="str">
        <f t="shared" si="10"/>
        <v/>
      </c>
      <c r="N133" s="285"/>
    </row>
    <row r="134" spans="1:14" ht="20.100000000000001" customHeight="1" x14ac:dyDescent="0.25">
      <c r="A134" s="170">
        <v>128</v>
      </c>
      <c r="B134" s="283" t="str">
        <f>IF('Frais réels'!B133="","",'Frais réels'!$B133)</f>
        <v/>
      </c>
      <c r="C134" s="283" t="str">
        <f>IF('Frais réels'!C133="","",'Frais réels'!$C133)</f>
        <v/>
      </c>
      <c r="D134" s="283" t="str">
        <f>IF('Frais réels'!D133="","",'Frais réels'!$D133)</f>
        <v/>
      </c>
      <c r="E134" s="166" t="str">
        <f>IF('Frais réels'!E133="","",'Frais réels'!$E133)</f>
        <v/>
      </c>
      <c r="F134" s="166" t="str">
        <f>IF('Frais réels'!F133="","",'Frais réels'!$F133)</f>
        <v/>
      </c>
      <c r="G134" s="185" t="str">
        <f>IF('Frais réels'!G133="","",'Frais réels'!$G133)</f>
        <v/>
      </c>
      <c r="H134" s="126"/>
      <c r="I134" s="277" t="str">
        <f t="shared" si="6"/>
        <v/>
      </c>
      <c r="J134" s="280" t="str">
        <f t="shared" si="7"/>
        <v/>
      </c>
      <c r="K134" s="193" t="str">
        <f t="shared" si="8"/>
        <v/>
      </c>
      <c r="L134" s="281" t="str">
        <f t="shared" si="9"/>
        <v/>
      </c>
      <c r="M134" s="279" t="str">
        <f t="shared" si="10"/>
        <v/>
      </c>
      <c r="N134" s="285"/>
    </row>
    <row r="135" spans="1:14" ht="20.100000000000001" customHeight="1" x14ac:dyDescent="0.25">
      <c r="A135" s="170">
        <v>129</v>
      </c>
      <c r="B135" s="283" t="str">
        <f>IF('Frais réels'!B134="","",'Frais réels'!$B134)</f>
        <v/>
      </c>
      <c r="C135" s="283" t="str">
        <f>IF('Frais réels'!C134="","",'Frais réels'!$C134)</f>
        <v/>
      </c>
      <c r="D135" s="283" t="str">
        <f>IF('Frais réels'!D134="","",'Frais réels'!$D134)</f>
        <v/>
      </c>
      <c r="E135" s="166" t="str">
        <f>IF('Frais réels'!E134="","",'Frais réels'!$E134)</f>
        <v/>
      </c>
      <c r="F135" s="166" t="str">
        <f>IF('Frais réels'!F134="","",'Frais réels'!$F134)</f>
        <v/>
      </c>
      <c r="G135" s="185" t="str">
        <f>IF('Frais réels'!G134="","",'Frais réels'!$G134)</f>
        <v/>
      </c>
      <c r="H135" s="126"/>
      <c r="I135" s="277" t="str">
        <f t="shared" si="6"/>
        <v/>
      </c>
      <c r="J135" s="280" t="str">
        <f t="shared" si="7"/>
        <v/>
      </c>
      <c r="K135" s="193" t="str">
        <f t="shared" si="8"/>
        <v/>
      </c>
      <c r="L135" s="281" t="str">
        <f t="shared" si="9"/>
        <v/>
      </c>
      <c r="M135" s="279" t="str">
        <f t="shared" si="10"/>
        <v/>
      </c>
      <c r="N135" s="285"/>
    </row>
    <row r="136" spans="1:14" ht="20.100000000000001" customHeight="1" x14ac:dyDescent="0.25">
      <c r="A136" s="170">
        <v>130</v>
      </c>
      <c r="B136" s="283" t="str">
        <f>IF('Frais réels'!B135="","",'Frais réels'!$B135)</f>
        <v/>
      </c>
      <c r="C136" s="283" t="str">
        <f>IF('Frais réels'!C135="","",'Frais réels'!$C135)</f>
        <v/>
      </c>
      <c r="D136" s="283" t="str">
        <f>IF('Frais réels'!D135="","",'Frais réels'!$D135)</f>
        <v/>
      </c>
      <c r="E136" s="166" t="str">
        <f>IF('Frais réels'!E135="","",'Frais réels'!$E135)</f>
        <v/>
      </c>
      <c r="F136" s="166" t="str">
        <f>IF('Frais réels'!F135="","",'Frais réels'!$F135)</f>
        <v/>
      </c>
      <c r="G136" s="185" t="str">
        <f>IF('Frais réels'!G135="","",'Frais réels'!$G135)</f>
        <v/>
      </c>
      <c r="H136" s="126"/>
      <c r="I136" s="277" t="str">
        <f t="shared" ref="I136:I199" si="11">IF($G136="","",IF($H136&gt;$G136,"Le montant éligible ne peut etre supérieur au montant présenté",""))</f>
        <v/>
      </c>
      <c r="J136" s="280" t="str">
        <f t="shared" ref="J136:J199" si="12">IF(OR(H136=0, ISBLANK(H136)), "", H136)</f>
        <v/>
      </c>
      <c r="K136" s="193" t="str">
        <f t="shared" ref="K136:K199" si="13">IF(F136="Aller - Retour Mayotte - Hexagone",IF(1900=0,"",1900),IF(F136="Aller - Retour Mayotte - La Réunion",IF(700=0,"",700),IF(F136="Aller - Retour Mayotte - Caraïbes",IF(2200=0,"",2200),IF(E136="Billets de train",IF(H136=0,"",""),IF(E136="","")))))</f>
        <v/>
      </c>
      <c r="L136" s="281" t="str">
        <f t="shared" ref="L136:L199" si="14">IF(J136="", "", IF(MIN(J136,K136)=0, "", MIN(J136,K136)))</f>
        <v/>
      </c>
      <c r="M136" s="279" t="str">
        <f t="shared" ref="M136:M199" si="15">IF($L136 &gt; $J136, "Le montant éligible retenu ne peut pas être supérieur au montant raisonnable",IF($L136 &gt; $K136, "Le montant éligible retenu ne peut pas être supérieur au montant du plafond", ""))</f>
        <v/>
      </c>
      <c r="N136" s="285"/>
    </row>
    <row r="137" spans="1:14" ht="20.100000000000001" customHeight="1" x14ac:dyDescent="0.25">
      <c r="A137" s="170">
        <v>131</v>
      </c>
      <c r="B137" s="283" t="str">
        <f>IF('Frais réels'!B136="","",'Frais réels'!$B136)</f>
        <v/>
      </c>
      <c r="C137" s="283" t="str">
        <f>IF('Frais réels'!C136="","",'Frais réels'!$C136)</f>
        <v/>
      </c>
      <c r="D137" s="283" t="str">
        <f>IF('Frais réels'!D136="","",'Frais réels'!$D136)</f>
        <v/>
      </c>
      <c r="E137" s="166" t="str">
        <f>IF('Frais réels'!E136="","",'Frais réels'!$E136)</f>
        <v/>
      </c>
      <c r="F137" s="166" t="str">
        <f>IF('Frais réels'!F136="","",'Frais réels'!$F136)</f>
        <v/>
      </c>
      <c r="G137" s="185" t="str">
        <f>IF('Frais réels'!G136="","",'Frais réels'!$G136)</f>
        <v/>
      </c>
      <c r="H137" s="126"/>
      <c r="I137" s="277" t="str">
        <f t="shared" si="11"/>
        <v/>
      </c>
      <c r="J137" s="280" t="str">
        <f t="shared" si="12"/>
        <v/>
      </c>
      <c r="K137" s="193" t="str">
        <f t="shared" si="13"/>
        <v/>
      </c>
      <c r="L137" s="281" t="str">
        <f t="shared" si="14"/>
        <v/>
      </c>
      <c r="M137" s="279" t="str">
        <f t="shared" si="15"/>
        <v/>
      </c>
      <c r="N137" s="285"/>
    </row>
    <row r="138" spans="1:14" ht="20.100000000000001" customHeight="1" x14ac:dyDescent="0.25">
      <c r="A138" s="170">
        <v>132</v>
      </c>
      <c r="B138" s="283" t="str">
        <f>IF('Frais réels'!B137="","",'Frais réels'!$B137)</f>
        <v/>
      </c>
      <c r="C138" s="283" t="str">
        <f>IF('Frais réels'!C137="","",'Frais réels'!$C137)</f>
        <v/>
      </c>
      <c r="D138" s="283" t="str">
        <f>IF('Frais réels'!D137="","",'Frais réels'!$D137)</f>
        <v/>
      </c>
      <c r="E138" s="166" t="str">
        <f>IF('Frais réels'!E137="","",'Frais réels'!$E137)</f>
        <v/>
      </c>
      <c r="F138" s="166" t="str">
        <f>IF('Frais réels'!F137="","",'Frais réels'!$F137)</f>
        <v/>
      </c>
      <c r="G138" s="185" t="str">
        <f>IF('Frais réels'!G137="","",'Frais réels'!$G137)</f>
        <v/>
      </c>
      <c r="H138" s="126"/>
      <c r="I138" s="277" t="str">
        <f t="shared" si="11"/>
        <v/>
      </c>
      <c r="J138" s="280" t="str">
        <f t="shared" si="12"/>
        <v/>
      </c>
      <c r="K138" s="193" t="str">
        <f t="shared" si="13"/>
        <v/>
      </c>
      <c r="L138" s="281" t="str">
        <f t="shared" si="14"/>
        <v/>
      </c>
      <c r="M138" s="279" t="str">
        <f t="shared" si="15"/>
        <v/>
      </c>
      <c r="N138" s="285"/>
    </row>
    <row r="139" spans="1:14" ht="20.100000000000001" customHeight="1" x14ac:dyDescent="0.25">
      <c r="A139" s="170">
        <v>133</v>
      </c>
      <c r="B139" s="283" t="str">
        <f>IF('Frais réels'!B138="","",'Frais réels'!$B138)</f>
        <v/>
      </c>
      <c r="C139" s="283" t="str">
        <f>IF('Frais réels'!C138="","",'Frais réels'!$C138)</f>
        <v/>
      </c>
      <c r="D139" s="283" t="str">
        <f>IF('Frais réels'!D138="","",'Frais réels'!$D138)</f>
        <v/>
      </c>
      <c r="E139" s="166" t="str">
        <f>IF('Frais réels'!E138="","",'Frais réels'!$E138)</f>
        <v/>
      </c>
      <c r="F139" s="166" t="str">
        <f>IF('Frais réels'!F138="","",'Frais réels'!$F138)</f>
        <v/>
      </c>
      <c r="G139" s="185" t="str">
        <f>IF('Frais réels'!G138="","",'Frais réels'!$G138)</f>
        <v/>
      </c>
      <c r="H139" s="126"/>
      <c r="I139" s="277" t="str">
        <f t="shared" si="11"/>
        <v/>
      </c>
      <c r="J139" s="280" t="str">
        <f t="shared" si="12"/>
        <v/>
      </c>
      <c r="K139" s="193" t="str">
        <f t="shared" si="13"/>
        <v/>
      </c>
      <c r="L139" s="281" t="str">
        <f t="shared" si="14"/>
        <v/>
      </c>
      <c r="M139" s="279" t="str">
        <f t="shared" si="15"/>
        <v/>
      </c>
      <c r="N139" s="285"/>
    </row>
    <row r="140" spans="1:14" ht="20.100000000000001" customHeight="1" x14ac:dyDescent="0.25">
      <c r="A140" s="170">
        <v>134</v>
      </c>
      <c r="B140" s="283" t="str">
        <f>IF('Frais réels'!B139="","",'Frais réels'!$B139)</f>
        <v/>
      </c>
      <c r="C140" s="283" t="str">
        <f>IF('Frais réels'!C139="","",'Frais réels'!$C139)</f>
        <v/>
      </c>
      <c r="D140" s="283" t="str">
        <f>IF('Frais réels'!D139="","",'Frais réels'!$D139)</f>
        <v/>
      </c>
      <c r="E140" s="166" t="str">
        <f>IF('Frais réels'!E139="","",'Frais réels'!$E139)</f>
        <v/>
      </c>
      <c r="F140" s="166" t="str">
        <f>IF('Frais réels'!F139="","",'Frais réels'!$F139)</f>
        <v/>
      </c>
      <c r="G140" s="185" t="str">
        <f>IF('Frais réels'!G139="","",'Frais réels'!$G139)</f>
        <v/>
      </c>
      <c r="H140" s="126"/>
      <c r="I140" s="277" t="str">
        <f t="shared" si="11"/>
        <v/>
      </c>
      <c r="J140" s="280" t="str">
        <f t="shared" si="12"/>
        <v/>
      </c>
      <c r="K140" s="193" t="str">
        <f t="shared" si="13"/>
        <v/>
      </c>
      <c r="L140" s="281" t="str">
        <f t="shared" si="14"/>
        <v/>
      </c>
      <c r="M140" s="279" t="str">
        <f t="shared" si="15"/>
        <v/>
      </c>
      <c r="N140" s="285"/>
    </row>
    <row r="141" spans="1:14" ht="20.100000000000001" customHeight="1" x14ac:dyDescent="0.25">
      <c r="A141" s="170">
        <v>135</v>
      </c>
      <c r="B141" s="283" t="str">
        <f>IF('Frais réels'!B140="","",'Frais réels'!$B140)</f>
        <v/>
      </c>
      <c r="C141" s="283" t="str">
        <f>IF('Frais réels'!C140="","",'Frais réels'!$C140)</f>
        <v/>
      </c>
      <c r="D141" s="283" t="str">
        <f>IF('Frais réels'!D140="","",'Frais réels'!$D140)</f>
        <v/>
      </c>
      <c r="E141" s="166" t="str">
        <f>IF('Frais réels'!E140="","",'Frais réels'!$E140)</f>
        <v/>
      </c>
      <c r="F141" s="166" t="str">
        <f>IF('Frais réels'!F140="","",'Frais réels'!$F140)</f>
        <v/>
      </c>
      <c r="G141" s="185" t="str">
        <f>IF('Frais réels'!G140="","",'Frais réels'!$G140)</f>
        <v/>
      </c>
      <c r="H141" s="126"/>
      <c r="I141" s="277" t="str">
        <f t="shared" si="11"/>
        <v/>
      </c>
      <c r="J141" s="280" t="str">
        <f t="shared" si="12"/>
        <v/>
      </c>
      <c r="K141" s="193" t="str">
        <f t="shared" si="13"/>
        <v/>
      </c>
      <c r="L141" s="281" t="str">
        <f t="shared" si="14"/>
        <v/>
      </c>
      <c r="M141" s="279" t="str">
        <f t="shared" si="15"/>
        <v/>
      </c>
      <c r="N141" s="285"/>
    </row>
    <row r="142" spans="1:14" ht="20.100000000000001" customHeight="1" x14ac:dyDescent="0.25">
      <c r="A142" s="170">
        <v>136</v>
      </c>
      <c r="B142" s="283" t="str">
        <f>IF('Frais réels'!B141="","",'Frais réels'!$B141)</f>
        <v/>
      </c>
      <c r="C142" s="283" t="str">
        <f>IF('Frais réels'!C141="","",'Frais réels'!$C141)</f>
        <v/>
      </c>
      <c r="D142" s="283" t="str">
        <f>IF('Frais réels'!D141="","",'Frais réels'!$D141)</f>
        <v/>
      </c>
      <c r="E142" s="166" t="str">
        <f>IF('Frais réels'!E141="","",'Frais réels'!$E141)</f>
        <v/>
      </c>
      <c r="F142" s="166" t="str">
        <f>IF('Frais réels'!F141="","",'Frais réels'!$F141)</f>
        <v/>
      </c>
      <c r="G142" s="185" t="str">
        <f>IF('Frais réels'!G141="","",'Frais réels'!$G141)</f>
        <v/>
      </c>
      <c r="H142" s="126"/>
      <c r="I142" s="277" t="str">
        <f t="shared" si="11"/>
        <v/>
      </c>
      <c r="J142" s="280" t="str">
        <f t="shared" si="12"/>
        <v/>
      </c>
      <c r="K142" s="193" t="str">
        <f t="shared" si="13"/>
        <v/>
      </c>
      <c r="L142" s="281" t="str">
        <f t="shared" si="14"/>
        <v/>
      </c>
      <c r="M142" s="279" t="str">
        <f t="shared" si="15"/>
        <v/>
      </c>
      <c r="N142" s="285"/>
    </row>
    <row r="143" spans="1:14" ht="20.100000000000001" customHeight="1" x14ac:dyDescent="0.25">
      <c r="A143" s="170">
        <v>137</v>
      </c>
      <c r="B143" s="283" t="str">
        <f>IF('Frais réels'!B142="","",'Frais réels'!$B142)</f>
        <v/>
      </c>
      <c r="C143" s="283" t="str">
        <f>IF('Frais réels'!C142="","",'Frais réels'!$C142)</f>
        <v/>
      </c>
      <c r="D143" s="283" t="str">
        <f>IF('Frais réels'!D142="","",'Frais réels'!$D142)</f>
        <v/>
      </c>
      <c r="E143" s="166" t="str">
        <f>IF('Frais réels'!E142="","",'Frais réels'!$E142)</f>
        <v/>
      </c>
      <c r="F143" s="166" t="str">
        <f>IF('Frais réels'!F142="","",'Frais réels'!$F142)</f>
        <v/>
      </c>
      <c r="G143" s="185" t="str">
        <f>IF('Frais réels'!G142="","",'Frais réels'!$G142)</f>
        <v/>
      </c>
      <c r="H143" s="126"/>
      <c r="I143" s="277" t="str">
        <f t="shared" si="11"/>
        <v/>
      </c>
      <c r="J143" s="280" t="str">
        <f t="shared" si="12"/>
        <v/>
      </c>
      <c r="K143" s="193" t="str">
        <f t="shared" si="13"/>
        <v/>
      </c>
      <c r="L143" s="281" t="str">
        <f t="shared" si="14"/>
        <v/>
      </c>
      <c r="M143" s="279" t="str">
        <f t="shared" si="15"/>
        <v/>
      </c>
      <c r="N143" s="285"/>
    </row>
    <row r="144" spans="1:14" ht="20.100000000000001" customHeight="1" x14ac:dyDescent="0.25">
      <c r="A144" s="170">
        <v>138</v>
      </c>
      <c r="B144" s="283" t="str">
        <f>IF('Frais réels'!B143="","",'Frais réels'!$B143)</f>
        <v/>
      </c>
      <c r="C144" s="283" t="str">
        <f>IF('Frais réels'!C143="","",'Frais réels'!$C143)</f>
        <v/>
      </c>
      <c r="D144" s="283" t="str">
        <f>IF('Frais réels'!D143="","",'Frais réels'!$D143)</f>
        <v/>
      </c>
      <c r="E144" s="166" t="str">
        <f>IF('Frais réels'!E143="","",'Frais réels'!$E143)</f>
        <v/>
      </c>
      <c r="F144" s="166" t="str">
        <f>IF('Frais réels'!F143="","",'Frais réels'!$F143)</f>
        <v/>
      </c>
      <c r="G144" s="185" t="str">
        <f>IF('Frais réels'!G143="","",'Frais réels'!$G143)</f>
        <v/>
      </c>
      <c r="H144" s="126"/>
      <c r="I144" s="277" t="str">
        <f t="shared" si="11"/>
        <v/>
      </c>
      <c r="J144" s="280" t="str">
        <f t="shared" si="12"/>
        <v/>
      </c>
      <c r="K144" s="193" t="str">
        <f t="shared" si="13"/>
        <v/>
      </c>
      <c r="L144" s="281" t="str">
        <f t="shared" si="14"/>
        <v/>
      </c>
      <c r="M144" s="279" t="str">
        <f t="shared" si="15"/>
        <v/>
      </c>
      <c r="N144" s="285"/>
    </row>
    <row r="145" spans="1:14" ht="20.100000000000001" customHeight="1" x14ac:dyDescent="0.25">
      <c r="A145" s="170">
        <v>139</v>
      </c>
      <c r="B145" s="283" t="str">
        <f>IF('Frais réels'!B144="","",'Frais réels'!$B144)</f>
        <v/>
      </c>
      <c r="C145" s="283" t="str">
        <f>IF('Frais réels'!C144="","",'Frais réels'!$C144)</f>
        <v/>
      </c>
      <c r="D145" s="283" t="str">
        <f>IF('Frais réels'!D144="","",'Frais réels'!$D144)</f>
        <v/>
      </c>
      <c r="E145" s="166" t="str">
        <f>IF('Frais réels'!E144="","",'Frais réels'!$E144)</f>
        <v/>
      </c>
      <c r="F145" s="166" t="str">
        <f>IF('Frais réels'!F144="","",'Frais réels'!$F144)</f>
        <v/>
      </c>
      <c r="G145" s="185" t="str">
        <f>IF('Frais réels'!G144="","",'Frais réels'!$G144)</f>
        <v/>
      </c>
      <c r="H145" s="126"/>
      <c r="I145" s="277" t="str">
        <f t="shared" si="11"/>
        <v/>
      </c>
      <c r="J145" s="280" t="str">
        <f t="shared" si="12"/>
        <v/>
      </c>
      <c r="K145" s="193" t="str">
        <f t="shared" si="13"/>
        <v/>
      </c>
      <c r="L145" s="281" t="str">
        <f t="shared" si="14"/>
        <v/>
      </c>
      <c r="M145" s="279" t="str">
        <f t="shared" si="15"/>
        <v/>
      </c>
      <c r="N145" s="285"/>
    </row>
    <row r="146" spans="1:14" ht="20.100000000000001" customHeight="1" x14ac:dyDescent="0.25">
      <c r="A146" s="170">
        <v>140</v>
      </c>
      <c r="B146" s="283" t="str">
        <f>IF('Frais réels'!B145="","",'Frais réels'!$B145)</f>
        <v/>
      </c>
      <c r="C146" s="283" t="str">
        <f>IF('Frais réels'!C145="","",'Frais réels'!$C145)</f>
        <v/>
      </c>
      <c r="D146" s="283" t="str">
        <f>IF('Frais réels'!D145="","",'Frais réels'!$D145)</f>
        <v/>
      </c>
      <c r="E146" s="166" t="str">
        <f>IF('Frais réels'!E145="","",'Frais réels'!$E145)</f>
        <v/>
      </c>
      <c r="F146" s="166" t="str">
        <f>IF('Frais réels'!F145="","",'Frais réels'!$F145)</f>
        <v/>
      </c>
      <c r="G146" s="185" t="str">
        <f>IF('Frais réels'!G145="","",'Frais réels'!$G145)</f>
        <v/>
      </c>
      <c r="H146" s="126"/>
      <c r="I146" s="277" t="str">
        <f t="shared" si="11"/>
        <v/>
      </c>
      <c r="J146" s="280" t="str">
        <f t="shared" si="12"/>
        <v/>
      </c>
      <c r="K146" s="193" t="str">
        <f t="shared" si="13"/>
        <v/>
      </c>
      <c r="L146" s="281" t="str">
        <f t="shared" si="14"/>
        <v/>
      </c>
      <c r="M146" s="279" t="str">
        <f t="shared" si="15"/>
        <v/>
      </c>
      <c r="N146" s="285"/>
    </row>
    <row r="147" spans="1:14" ht="20.100000000000001" customHeight="1" x14ac:dyDescent="0.25">
      <c r="A147" s="170">
        <v>141</v>
      </c>
      <c r="B147" s="283" t="str">
        <f>IF('Frais réels'!B146="","",'Frais réels'!$B146)</f>
        <v/>
      </c>
      <c r="C147" s="283" t="str">
        <f>IF('Frais réels'!C146="","",'Frais réels'!$C146)</f>
        <v/>
      </c>
      <c r="D147" s="283" t="str">
        <f>IF('Frais réels'!D146="","",'Frais réels'!$D146)</f>
        <v/>
      </c>
      <c r="E147" s="166" t="str">
        <f>IF('Frais réels'!E146="","",'Frais réels'!$E146)</f>
        <v/>
      </c>
      <c r="F147" s="166" t="str">
        <f>IF('Frais réels'!F146="","",'Frais réels'!$F146)</f>
        <v/>
      </c>
      <c r="G147" s="185" t="str">
        <f>IF('Frais réels'!G146="","",'Frais réels'!$G146)</f>
        <v/>
      </c>
      <c r="H147" s="126"/>
      <c r="I147" s="277" t="str">
        <f t="shared" si="11"/>
        <v/>
      </c>
      <c r="J147" s="280" t="str">
        <f t="shared" si="12"/>
        <v/>
      </c>
      <c r="K147" s="193" t="str">
        <f t="shared" si="13"/>
        <v/>
      </c>
      <c r="L147" s="281" t="str">
        <f t="shared" si="14"/>
        <v/>
      </c>
      <c r="M147" s="279" t="str">
        <f t="shared" si="15"/>
        <v/>
      </c>
      <c r="N147" s="285"/>
    </row>
    <row r="148" spans="1:14" ht="20.100000000000001" customHeight="1" x14ac:dyDescent="0.25">
      <c r="A148" s="170">
        <v>142</v>
      </c>
      <c r="B148" s="283" t="str">
        <f>IF('Frais réels'!B147="","",'Frais réels'!$B147)</f>
        <v/>
      </c>
      <c r="C148" s="283" t="str">
        <f>IF('Frais réels'!C147="","",'Frais réels'!$C147)</f>
        <v/>
      </c>
      <c r="D148" s="283" t="str">
        <f>IF('Frais réels'!D147="","",'Frais réels'!$D147)</f>
        <v/>
      </c>
      <c r="E148" s="166" t="str">
        <f>IF('Frais réels'!E147="","",'Frais réels'!$E147)</f>
        <v/>
      </c>
      <c r="F148" s="166" t="str">
        <f>IF('Frais réels'!F147="","",'Frais réels'!$F147)</f>
        <v/>
      </c>
      <c r="G148" s="185" t="str">
        <f>IF('Frais réels'!G147="","",'Frais réels'!$G147)</f>
        <v/>
      </c>
      <c r="H148" s="126"/>
      <c r="I148" s="277" t="str">
        <f t="shared" si="11"/>
        <v/>
      </c>
      <c r="J148" s="280" t="str">
        <f t="shared" si="12"/>
        <v/>
      </c>
      <c r="K148" s="193" t="str">
        <f t="shared" si="13"/>
        <v/>
      </c>
      <c r="L148" s="281" t="str">
        <f t="shared" si="14"/>
        <v/>
      </c>
      <c r="M148" s="279" t="str">
        <f t="shared" si="15"/>
        <v/>
      </c>
      <c r="N148" s="285"/>
    </row>
    <row r="149" spans="1:14" ht="20.100000000000001" customHeight="1" x14ac:dyDescent="0.25">
      <c r="A149" s="170">
        <v>143</v>
      </c>
      <c r="B149" s="283" t="str">
        <f>IF('Frais réels'!B148="","",'Frais réels'!$B148)</f>
        <v/>
      </c>
      <c r="C149" s="283" t="str">
        <f>IF('Frais réels'!C148="","",'Frais réels'!$C148)</f>
        <v/>
      </c>
      <c r="D149" s="283" t="str">
        <f>IF('Frais réels'!D148="","",'Frais réels'!$D148)</f>
        <v/>
      </c>
      <c r="E149" s="166" t="str">
        <f>IF('Frais réels'!E148="","",'Frais réels'!$E148)</f>
        <v/>
      </c>
      <c r="F149" s="166" t="str">
        <f>IF('Frais réels'!F148="","",'Frais réels'!$F148)</f>
        <v/>
      </c>
      <c r="G149" s="185" t="str">
        <f>IF('Frais réels'!G148="","",'Frais réels'!$G148)</f>
        <v/>
      </c>
      <c r="H149" s="126"/>
      <c r="I149" s="277" t="str">
        <f t="shared" si="11"/>
        <v/>
      </c>
      <c r="J149" s="280" t="str">
        <f t="shared" si="12"/>
        <v/>
      </c>
      <c r="K149" s="193" t="str">
        <f t="shared" si="13"/>
        <v/>
      </c>
      <c r="L149" s="281" t="str">
        <f t="shared" si="14"/>
        <v/>
      </c>
      <c r="M149" s="279" t="str">
        <f t="shared" si="15"/>
        <v/>
      </c>
      <c r="N149" s="285"/>
    </row>
    <row r="150" spans="1:14" ht="20.100000000000001" customHeight="1" x14ac:dyDescent="0.25">
      <c r="A150" s="170">
        <v>144</v>
      </c>
      <c r="B150" s="283" t="str">
        <f>IF('Frais réels'!B149="","",'Frais réels'!$B149)</f>
        <v/>
      </c>
      <c r="C150" s="283" t="str">
        <f>IF('Frais réels'!C149="","",'Frais réels'!$C149)</f>
        <v/>
      </c>
      <c r="D150" s="283" t="str">
        <f>IF('Frais réels'!D149="","",'Frais réels'!$D149)</f>
        <v/>
      </c>
      <c r="E150" s="166" t="str">
        <f>IF('Frais réels'!E149="","",'Frais réels'!$E149)</f>
        <v/>
      </c>
      <c r="F150" s="166" t="str">
        <f>IF('Frais réels'!F149="","",'Frais réels'!$F149)</f>
        <v/>
      </c>
      <c r="G150" s="185" t="str">
        <f>IF('Frais réels'!G149="","",'Frais réels'!$G149)</f>
        <v/>
      </c>
      <c r="H150" s="126"/>
      <c r="I150" s="277" t="str">
        <f t="shared" si="11"/>
        <v/>
      </c>
      <c r="J150" s="280" t="str">
        <f t="shared" si="12"/>
        <v/>
      </c>
      <c r="K150" s="193" t="str">
        <f t="shared" si="13"/>
        <v/>
      </c>
      <c r="L150" s="281" t="str">
        <f t="shared" si="14"/>
        <v/>
      </c>
      <c r="M150" s="279" t="str">
        <f t="shared" si="15"/>
        <v/>
      </c>
      <c r="N150" s="285"/>
    </row>
    <row r="151" spans="1:14" ht="20.100000000000001" customHeight="1" x14ac:dyDescent="0.25">
      <c r="A151" s="170">
        <v>145</v>
      </c>
      <c r="B151" s="283" t="str">
        <f>IF('Frais réels'!B150="","",'Frais réels'!$B150)</f>
        <v/>
      </c>
      <c r="C151" s="283" t="str">
        <f>IF('Frais réels'!C150="","",'Frais réels'!$C150)</f>
        <v/>
      </c>
      <c r="D151" s="283" t="str">
        <f>IF('Frais réels'!D150="","",'Frais réels'!$D150)</f>
        <v/>
      </c>
      <c r="E151" s="166" t="str">
        <f>IF('Frais réels'!E150="","",'Frais réels'!$E150)</f>
        <v/>
      </c>
      <c r="F151" s="166" t="str">
        <f>IF('Frais réels'!F150="","",'Frais réels'!$F150)</f>
        <v/>
      </c>
      <c r="G151" s="185" t="str">
        <f>IF('Frais réels'!G150="","",'Frais réels'!$G150)</f>
        <v/>
      </c>
      <c r="H151" s="126"/>
      <c r="I151" s="277" t="str">
        <f t="shared" si="11"/>
        <v/>
      </c>
      <c r="J151" s="280" t="str">
        <f t="shared" si="12"/>
        <v/>
      </c>
      <c r="K151" s="193" t="str">
        <f t="shared" si="13"/>
        <v/>
      </c>
      <c r="L151" s="281" t="str">
        <f t="shared" si="14"/>
        <v/>
      </c>
      <c r="M151" s="279" t="str">
        <f t="shared" si="15"/>
        <v/>
      </c>
      <c r="N151" s="285"/>
    </row>
    <row r="152" spans="1:14" ht="20.100000000000001" customHeight="1" x14ac:dyDescent="0.25">
      <c r="A152" s="170">
        <v>146</v>
      </c>
      <c r="B152" s="283" t="str">
        <f>IF('Frais réels'!B151="","",'Frais réels'!$B151)</f>
        <v/>
      </c>
      <c r="C152" s="283" t="str">
        <f>IF('Frais réels'!C151="","",'Frais réels'!$C151)</f>
        <v/>
      </c>
      <c r="D152" s="283" t="str">
        <f>IF('Frais réels'!D151="","",'Frais réels'!$D151)</f>
        <v/>
      </c>
      <c r="E152" s="166" t="str">
        <f>IF('Frais réels'!E151="","",'Frais réels'!$E151)</f>
        <v/>
      </c>
      <c r="F152" s="166" t="str">
        <f>IF('Frais réels'!F151="","",'Frais réels'!$F151)</f>
        <v/>
      </c>
      <c r="G152" s="185" t="str">
        <f>IF('Frais réels'!G151="","",'Frais réels'!$G151)</f>
        <v/>
      </c>
      <c r="H152" s="126"/>
      <c r="I152" s="277" t="str">
        <f t="shared" si="11"/>
        <v/>
      </c>
      <c r="J152" s="280" t="str">
        <f t="shared" si="12"/>
        <v/>
      </c>
      <c r="K152" s="193" t="str">
        <f t="shared" si="13"/>
        <v/>
      </c>
      <c r="L152" s="281" t="str">
        <f t="shared" si="14"/>
        <v/>
      </c>
      <c r="M152" s="279" t="str">
        <f t="shared" si="15"/>
        <v/>
      </c>
      <c r="N152" s="285"/>
    </row>
    <row r="153" spans="1:14" ht="20.100000000000001" customHeight="1" x14ac:dyDescent="0.25">
      <c r="A153" s="170">
        <v>147</v>
      </c>
      <c r="B153" s="283" t="str">
        <f>IF('Frais réels'!B152="","",'Frais réels'!$B152)</f>
        <v/>
      </c>
      <c r="C153" s="283" t="str">
        <f>IF('Frais réels'!C152="","",'Frais réels'!$C152)</f>
        <v/>
      </c>
      <c r="D153" s="283" t="str">
        <f>IF('Frais réels'!D152="","",'Frais réels'!$D152)</f>
        <v/>
      </c>
      <c r="E153" s="166" t="str">
        <f>IF('Frais réels'!E152="","",'Frais réels'!$E152)</f>
        <v/>
      </c>
      <c r="F153" s="166" t="str">
        <f>IF('Frais réels'!F152="","",'Frais réels'!$F152)</f>
        <v/>
      </c>
      <c r="G153" s="185" t="str">
        <f>IF('Frais réels'!G152="","",'Frais réels'!$G152)</f>
        <v/>
      </c>
      <c r="H153" s="126"/>
      <c r="I153" s="277" t="str">
        <f t="shared" si="11"/>
        <v/>
      </c>
      <c r="J153" s="280" t="str">
        <f t="shared" si="12"/>
        <v/>
      </c>
      <c r="K153" s="193" t="str">
        <f t="shared" si="13"/>
        <v/>
      </c>
      <c r="L153" s="281" t="str">
        <f t="shared" si="14"/>
        <v/>
      </c>
      <c r="M153" s="279" t="str">
        <f t="shared" si="15"/>
        <v/>
      </c>
      <c r="N153" s="285"/>
    </row>
    <row r="154" spans="1:14" ht="20.100000000000001" customHeight="1" x14ac:dyDescent="0.25">
      <c r="A154" s="170">
        <v>148</v>
      </c>
      <c r="B154" s="283" t="str">
        <f>IF('Frais réels'!B153="","",'Frais réels'!$B153)</f>
        <v/>
      </c>
      <c r="C154" s="283" t="str">
        <f>IF('Frais réels'!C153="","",'Frais réels'!$C153)</f>
        <v/>
      </c>
      <c r="D154" s="283" t="str">
        <f>IF('Frais réels'!D153="","",'Frais réels'!$D153)</f>
        <v/>
      </c>
      <c r="E154" s="166" t="str">
        <f>IF('Frais réels'!E153="","",'Frais réels'!$E153)</f>
        <v/>
      </c>
      <c r="F154" s="166" t="str">
        <f>IF('Frais réels'!F153="","",'Frais réels'!$F153)</f>
        <v/>
      </c>
      <c r="G154" s="185" t="str">
        <f>IF('Frais réels'!G153="","",'Frais réels'!$G153)</f>
        <v/>
      </c>
      <c r="H154" s="126"/>
      <c r="I154" s="277" t="str">
        <f t="shared" si="11"/>
        <v/>
      </c>
      <c r="J154" s="280" t="str">
        <f t="shared" si="12"/>
        <v/>
      </c>
      <c r="K154" s="193" t="str">
        <f t="shared" si="13"/>
        <v/>
      </c>
      <c r="L154" s="281" t="str">
        <f t="shared" si="14"/>
        <v/>
      </c>
      <c r="M154" s="279" t="str">
        <f t="shared" si="15"/>
        <v/>
      </c>
      <c r="N154" s="285"/>
    </row>
    <row r="155" spans="1:14" ht="20.100000000000001" customHeight="1" x14ac:dyDescent="0.25">
      <c r="A155" s="170">
        <v>149</v>
      </c>
      <c r="B155" s="283" t="str">
        <f>IF('Frais réels'!B154="","",'Frais réels'!$B154)</f>
        <v/>
      </c>
      <c r="C155" s="283" t="str">
        <f>IF('Frais réels'!C154="","",'Frais réels'!$C154)</f>
        <v/>
      </c>
      <c r="D155" s="283" t="str">
        <f>IF('Frais réels'!D154="","",'Frais réels'!$D154)</f>
        <v/>
      </c>
      <c r="E155" s="166" t="str">
        <f>IF('Frais réels'!E154="","",'Frais réels'!$E154)</f>
        <v/>
      </c>
      <c r="F155" s="166" t="str">
        <f>IF('Frais réels'!F154="","",'Frais réels'!$F154)</f>
        <v/>
      </c>
      <c r="G155" s="185" t="str">
        <f>IF('Frais réels'!G154="","",'Frais réels'!$G154)</f>
        <v/>
      </c>
      <c r="H155" s="126"/>
      <c r="I155" s="277" t="str">
        <f t="shared" si="11"/>
        <v/>
      </c>
      <c r="J155" s="280" t="str">
        <f t="shared" si="12"/>
        <v/>
      </c>
      <c r="K155" s="193" t="str">
        <f t="shared" si="13"/>
        <v/>
      </c>
      <c r="L155" s="281" t="str">
        <f t="shared" si="14"/>
        <v/>
      </c>
      <c r="M155" s="279" t="str">
        <f t="shared" si="15"/>
        <v/>
      </c>
      <c r="N155" s="285"/>
    </row>
    <row r="156" spans="1:14" ht="20.100000000000001" customHeight="1" x14ac:dyDescent="0.25">
      <c r="A156" s="170">
        <v>150</v>
      </c>
      <c r="B156" s="283" t="str">
        <f>IF('Frais réels'!B155="","",'Frais réels'!$B155)</f>
        <v/>
      </c>
      <c r="C156" s="283" t="str">
        <f>IF('Frais réels'!C155="","",'Frais réels'!$C155)</f>
        <v/>
      </c>
      <c r="D156" s="283" t="str">
        <f>IF('Frais réels'!D155="","",'Frais réels'!$D155)</f>
        <v/>
      </c>
      <c r="E156" s="166" t="str">
        <f>IF('Frais réels'!E155="","",'Frais réels'!$E155)</f>
        <v/>
      </c>
      <c r="F156" s="166" t="str">
        <f>IF('Frais réels'!F155="","",'Frais réels'!$F155)</f>
        <v/>
      </c>
      <c r="G156" s="185" t="str">
        <f>IF('Frais réels'!G155="","",'Frais réels'!$G155)</f>
        <v/>
      </c>
      <c r="H156" s="126"/>
      <c r="I156" s="277" t="str">
        <f t="shared" si="11"/>
        <v/>
      </c>
      <c r="J156" s="280" t="str">
        <f t="shared" si="12"/>
        <v/>
      </c>
      <c r="K156" s="193" t="str">
        <f t="shared" si="13"/>
        <v/>
      </c>
      <c r="L156" s="281" t="str">
        <f t="shared" si="14"/>
        <v/>
      </c>
      <c r="M156" s="279" t="str">
        <f t="shared" si="15"/>
        <v/>
      </c>
      <c r="N156" s="285"/>
    </row>
    <row r="157" spans="1:14" ht="20.100000000000001" customHeight="1" x14ac:dyDescent="0.25">
      <c r="A157" s="170">
        <v>151</v>
      </c>
      <c r="B157" s="283" t="str">
        <f>IF('Frais réels'!B156="","",'Frais réels'!$B156)</f>
        <v/>
      </c>
      <c r="C157" s="283" t="str">
        <f>IF('Frais réels'!C156="","",'Frais réels'!$C156)</f>
        <v/>
      </c>
      <c r="D157" s="283" t="str">
        <f>IF('Frais réels'!D156="","",'Frais réels'!$D156)</f>
        <v/>
      </c>
      <c r="E157" s="166" t="str">
        <f>IF('Frais réels'!E156="","",'Frais réels'!$E156)</f>
        <v/>
      </c>
      <c r="F157" s="166" t="str">
        <f>IF('Frais réels'!F156="","",'Frais réels'!$F156)</f>
        <v/>
      </c>
      <c r="G157" s="185" t="str">
        <f>IF('Frais réels'!G156="","",'Frais réels'!$G156)</f>
        <v/>
      </c>
      <c r="H157" s="126"/>
      <c r="I157" s="277" t="str">
        <f t="shared" si="11"/>
        <v/>
      </c>
      <c r="J157" s="280" t="str">
        <f t="shared" si="12"/>
        <v/>
      </c>
      <c r="K157" s="193" t="str">
        <f t="shared" si="13"/>
        <v/>
      </c>
      <c r="L157" s="281" t="str">
        <f t="shared" si="14"/>
        <v/>
      </c>
      <c r="M157" s="279" t="str">
        <f t="shared" si="15"/>
        <v/>
      </c>
      <c r="N157" s="285"/>
    </row>
    <row r="158" spans="1:14" ht="20.100000000000001" customHeight="1" x14ac:dyDescent="0.25">
      <c r="A158" s="170">
        <v>152</v>
      </c>
      <c r="B158" s="283" t="str">
        <f>IF('Frais réels'!B157="","",'Frais réels'!$B157)</f>
        <v/>
      </c>
      <c r="C158" s="283" t="str">
        <f>IF('Frais réels'!C157="","",'Frais réels'!$C157)</f>
        <v/>
      </c>
      <c r="D158" s="283" t="str">
        <f>IF('Frais réels'!D157="","",'Frais réels'!$D157)</f>
        <v/>
      </c>
      <c r="E158" s="166" t="str">
        <f>IF('Frais réels'!E157="","",'Frais réels'!$E157)</f>
        <v/>
      </c>
      <c r="F158" s="166" t="str">
        <f>IF('Frais réels'!F157="","",'Frais réels'!$F157)</f>
        <v/>
      </c>
      <c r="G158" s="185" t="str">
        <f>IF('Frais réels'!G157="","",'Frais réels'!$G157)</f>
        <v/>
      </c>
      <c r="H158" s="126"/>
      <c r="I158" s="277" t="str">
        <f t="shared" si="11"/>
        <v/>
      </c>
      <c r="J158" s="280" t="str">
        <f t="shared" si="12"/>
        <v/>
      </c>
      <c r="K158" s="193" t="str">
        <f t="shared" si="13"/>
        <v/>
      </c>
      <c r="L158" s="281" t="str">
        <f t="shared" si="14"/>
        <v/>
      </c>
      <c r="M158" s="279" t="str">
        <f t="shared" si="15"/>
        <v/>
      </c>
      <c r="N158" s="285"/>
    </row>
    <row r="159" spans="1:14" ht="20.100000000000001" customHeight="1" x14ac:dyDescent="0.25">
      <c r="A159" s="170">
        <v>153</v>
      </c>
      <c r="B159" s="283" t="str">
        <f>IF('Frais réels'!B158="","",'Frais réels'!$B158)</f>
        <v/>
      </c>
      <c r="C159" s="283" t="str">
        <f>IF('Frais réels'!C158="","",'Frais réels'!$C158)</f>
        <v/>
      </c>
      <c r="D159" s="283" t="str">
        <f>IF('Frais réels'!D158="","",'Frais réels'!$D158)</f>
        <v/>
      </c>
      <c r="E159" s="166" t="str">
        <f>IF('Frais réels'!E158="","",'Frais réels'!$E158)</f>
        <v/>
      </c>
      <c r="F159" s="166" t="str">
        <f>IF('Frais réels'!F158="","",'Frais réels'!$F158)</f>
        <v/>
      </c>
      <c r="G159" s="185" t="str">
        <f>IF('Frais réels'!G158="","",'Frais réels'!$G158)</f>
        <v/>
      </c>
      <c r="H159" s="126"/>
      <c r="I159" s="277" t="str">
        <f t="shared" si="11"/>
        <v/>
      </c>
      <c r="J159" s="280" t="str">
        <f t="shared" si="12"/>
        <v/>
      </c>
      <c r="K159" s="193" t="str">
        <f t="shared" si="13"/>
        <v/>
      </c>
      <c r="L159" s="281" t="str">
        <f t="shared" si="14"/>
        <v/>
      </c>
      <c r="M159" s="279" t="str">
        <f t="shared" si="15"/>
        <v/>
      </c>
      <c r="N159" s="285"/>
    </row>
    <row r="160" spans="1:14" ht="20.100000000000001" customHeight="1" x14ac:dyDescent="0.25">
      <c r="A160" s="170">
        <v>154</v>
      </c>
      <c r="B160" s="283" t="str">
        <f>IF('Frais réels'!B159="","",'Frais réels'!$B159)</f>
        <v/>
      </c>
      <c r="C160" s="283" t="str">
        <f>IF('Frais réels'!C159="","",'Frais réels'!$C159)</f>
        <v/>
      </c>
      <c r="D160" s="283" t="str">
        <f>IF('Frais réels'!D159="","",'Frais réels'!$D159)</f>
        <v/>
      </c>
      <c r="E160" s="166" t="str">
        <f>IF('Frais réels'!E159="","",'Frais réels'!$E159)</f>
        <v/>
      </c>
      <c r="F160" s="166" t="str">
        <f>IF('Frais réels'!F159="","",'Frais réels'!$F159)</f>
        <v/>
      </c>
      <c r="G160" s="185" t="str">
        <f>IF('Frais réels'!G159="","",'Frais réels'!$G159)</f>
        <v/>
      </c>
      <c r="H160" s="126"/>
      <c r="I160" s="277" t="str">
        <f t="shared" si="11"/>
        <v/>
      </c>
      <c r="J160" s="280" t="str">
        <f t="shared" si="12"/>
        <v/>
      </c>
      <c r="K160" s="193" t="str">
        <f t="shared" si="13"/>
        <v/>
      </c>
      <c r="L160" s="281" t="str">
        <f t="shared" si="14"/>
        <v/>
      </c>
      <c r="M160" s="279" t="str">
        <f t="shared" si="15"/>
        <v/>
      </c>
      <c r="N160" s="285"/>
    </row>
    <row r="161" spans="1:14" ht="20.100000000000001" customHeight="1" x14ac:dyDescent="0.25">
      <c r="A161" s="170">
        <v>155</v>
      </c>
      <c r="B161" s="283" t="str">
        <f>IF('Frais réels'!B160="","",'Frais réels'!$B160)</f>
        <v/>
      </c>
      <c r="C161" s="283" t="str">
        <f>IF('Frais réels'!C160="","",'Frais réels'!$C160)</f>
        <v/>
      </c>
      <c r="D161" s="283" t="str">
        <f>IF('Frais réels'!D160="","",'Frais réels'!$D160)</f>
        <v/>
      </c>
      <c r="E161" s="166" t="str">
        <f>IF('Frais réels'!E160="","",'Frais réels'!$E160)</f>
        <v/>
      </c>
      <c r="F161" s="166" t="str">
        <f>IF('Frais réels'!F160="","",'Frais réels'!$F160)</f>
        <v/>
      </c>
      <c r="G161" s="185" t="str">
        <f>IF('Frais réels'!G160="","",'Frais réels'!$G160)</f>
        <v/>
      </c>
      <c r="H161" s="126"/>
      <c r="I161" s="277" t="str">
        <f t="shared" si="11"/>
        <v/>
      </c>
      <c r="J161" s="280" t="str">
        <f t="shared" si="12"/>
        <v/>
      </c>
      <c r="K161" s="193" t="str">
        <f t="shared" si="13"/>
        <v/>
      </c>
      <c r="L161" s="281" t="str">
        <f t="shared" si="14"/>
        <v/>
      </c>
      <c r="M161" s="279" t="str">
        <f t="shared" si="15"/>
        <v/>
      </c>
      <c r="N161" s="285"/>
    </row>
    <row r="162" spans="1:14" ht="20.100000000000001" customHeight="1" x14ac:dyDescent="0.25">
      <c r="A162" s="170">
        <v>156</v>
      </c>
      <c r="B162" s="283" t="str">
        <f>IF('Frais réels'!B161="","",'Frais réels'!$B161)</f>
        <v/>
      </c>
      <c r="C162" s="283" t="str">
        <f>IF('Frais réels'!C161="","",'Frais réels'!$C161)</f>
        <v/>
      </c>
      <c r="D162" s="283" t="str">
        <f>IF('Frais réels'!D161="","",'Frais réels'!$D161)</f>
        <v/>
      </c>
      <c r="E162" s="166" t="str">
        <f>IF('Frais réels'!E161="","",'Frais réels'!$E161)</f>
        <v/>
      </c>
      <c r="F162" s="166" t="str">
        <f>IF('Frais réels'!F161="","",'Frais réels'!$F161)</f>
        <v/>
      </c>
      <c r="G162" s="185" t="str">
        <f>IF('Frais réels'!G161="","",'Frais réels'!$G161)</f>
        <v/>
      </c>
      <c r="H162" s="126"/>
      <c r="I162" s="277" t="str">
        <f t="shared" si="11"/>
        <v/>
      </c>
      <c r="J162" s="280" t="str">
        <f t="shared" si="12"/>
        <v/>
      </c>
      <c r="K162" s="193" t="str">
        <f t="shared" si="13"/>
        <v/>
      </c>
      <c r="L162" s="281" t="str">
        <f t="shared" si="14"/>
        <v/>
      </c>
      <c r="M162" s="279" t="str">
        <f t="shared" si="15"/>
        <v/>
      </c>
      <c r="N162" s="285"/>
    </row>
    <row r="163" spans="1:14" ht="20.100000000000001" customHeight="1" x14ac:dyDescent="0.25">
      <c r="A163" s="170">
        <v>157</v>
      </c>
      <c r="B163" s="283" t="str">
        <f>IF('Frais réels'!B162="","",'Frais réels'!$B162)</f>
        <v/>
      </c>
      <c r="C163" s="283" t="str">
        <f>IF('Frais réels'!C162="","",'Frais réels'!$C162)</f>
        <v/>
      </c>
      <c r="D163" s="283" t="str">
        <f>IF('Frais réels'!D162="","",'Frais réels'!$D162)</f>
        <v/>
      </c>
      <c r="E163" s="166" t="str">
        <f>IF('Frais réels'!E162="","",'Frais réels'!$E162)</f>
        <v/>
      </c>
      <c r="F163" s="166" t="str">
        <f>IF('Frais réels'!F162="","",'Frais réels'!$F162)</f>
        <v/>
      </c>
      <c r="G163" s="185" t="str">
        <f>IF('Frais réels'!G162="","",'Frais réels'!$G162)</f>
        <v/>
      </c>
      <c r="H163" s="126"/>
      <c r="I163" s="277" t="str">
        <f t="shared" si="11"/>
        <v/>
      </c>
      <c r="J163" s="280" t="str">
        <f t="shared" si="12"/>
        <v/>
      </c>
      <c r="K163" s="193" t="str">
        <f t="shared" si="13"/>
        <v/>
      </c>
      <c r="L163" s="281" t="str">
        <f t="shared" si="14"/>
        <v/>
      </c>
      <c r="M163" s="279" t="str">
        <f t="shared" si="15"/>
        <v/>
      </c>
      <c r="N163" s="285"/>
    </row>
    <row r="164" spans="1:14" ht="20.100000000000001" customHeight="1" x14ac:dyDescent="0.25">
      <c r="A164" s="170">
        <v>158</v>
      </c>
      <c r="B164" s="283" t="str">
        <f>IF('Frais réels'!B163="","",'Frais réels'!$B163)</f>
        <v/>
      </c>
      <c r="C164" s="283" t="str">
        <f>IF('Frais réels'!C163="","",'Frais réels'!$C163)</f>
        <v/>
      </c>
      <c r="D164" s="283" t="str">
        <f>IF('Frais réels'!D163="","",'Frais réels'!$D163)</f>
        <v/>
      </c>
      <c r="E164" s="166" t="str">
        <f>IF('Frais réels'!E163="","",'Frais réels'!$E163)</f>
        <v/>
      </c>
      <c r="F164" s="166" t="str">
        <f>IF('Frais réels'!F163="","",'Frais réels'!$F163)</f>
        <v/>
      </c>
      <c r="G164" s="185" t="str">
        <f>IF('Frais réels'!G163="","",'Frais réels'!$G163)</f>
        <v/>
      </c>
      <c r="H164" s="126"/>
      <c r="I164" s="277" t="str">
        <f t="shared" si="11"/>
        <v/>
      </c>
      <c r="J164" s="280" t="str">
        <f t="shared" si="12"/>
        <v/>
      </c>
      <c r="K164" s="193" t="str">
        <f t="shared" si="13"/>
        <v/>
      </c>
      <c r="L164" s="281" t="str">
        <f t="shared" si="14"/>
        <v/>
      </c>
      <c r="M164" s="279" t="str">
        <f t="shared" si="15"/>
        <v/>
      </c>
      <c r="N164" s="285"/>
    </row>
    <row r="165" spans="1:14" ht="20.100000000000001" customHeight="1" x14ac:dyDescent="0.25">
      <c r="A165" s="170">
        <v>159</v>
      </c>
      <c r="B165" s="283" t="str">
        <f>IF('Frais réels'!B164="","",'Frais réels'!$B164)</f>
        <v/>
      </c>
      <c r="C165" s="283" t="str">
        <f>IF('Frais réels'!C164="","",'Frais réels'!$C164)</f>
        <v/>
      </c>
      <c r="D165" s="283" t="str">
        <f>IF('Frais réels'!D164="","",'Frais réels'!$D164)</f>
        <v/>
      </c>
      <c r="E165" s="166" t="str">
        <f>IF('Frais réels'!E164="","",'Frais réels'!$E164)</f>
        <v/>
      </c>
      <c r="F165" s="166" t="str">
        <f>IF('Frais réels'!F164="","",'Frais réels'!$F164)</f>
        <v/>
      </c>
      <c r="G165" s="185" t="str">
        <f>IF('Frais réels'!G164="","",'Frais réels'!$G164)</f>
        <v/>
      </c>
      <c r="H165" s="126"/>
      <c r="I165" s="277" t="str">
        <f t="shared" si="11"/>
        <v/>
      </c>
      <c r="J165" s="280" t="str">
        <f t="shared" si="12"/>
        <v/>
      </c>
      <c r="K165" s="193" t="str">
        <f t="shared" si="13"/>
        <v/>
      </c>
      <c r="L165" s="281" t="str">
        <f t="shared" si="14"/>
        <v/>
      </c>
      <c r="M165" s="279" t="str">
        <f t="shared" si="15"/>
        <v/>
      </c>
      <c r="N165" s="285"/>
    </row>
    <row r="166" spans="1:14" ht="20.100000000000001" customHeight="1" x14ac:dyDescent="0.25">
      <c r="A166" s="170">
        <v>160</v>
      </c>
      <c r="B166" s="283" t="str">
        <f>IF('Frais réels'!B165="","",'Frais réels'!$B165)</f>
        <v/>
      </c>
      <c r="C166" s="283" t="str">
        <f>IF('Frais réels'!C165="","",'Frais réels'!$C165)</f>
        <v/>
      </c>
      <c r="D166" s="283" t="str">
        <f>IF('Frais réels'!D165="","",'Frais réels'!$D165)</f>
        <v/>
      </c>
      <c r="E166" s="166" t="str">
        <f>IF('Frais réels'!E165="","",'Frais réels'!$E165)</f>
        <v/>
      </c>
      <c r="F166" s="166" t="str">
        <f>IF('Frais réels'!F165="","",'Frais réels'!$F165)</f>
        <v/>
      </c>
      <c r="G166" s="185" t="str">
        <f>IF('Frais réels'!G165="","",'Frais réels'!$G165)</f>
        <v/>
      </c>
      <c r="H166" s="126"/>
      <c r="I166" s="277" t="str">
        <f t="shared" si="11"/>
        <v/>
      </c>
      <c r="J166" s="280" t="str">
        <f t="shared" si="12"/>
        <v/>
      </c>
      <c r="K166" s="193" t="str">
        <f t="shared" si="13"/>
        <v/>
      </c>
      <c r="L166" s="281" t="str">
        <f t="shared" si="14"/>
        <v/>
      </c>
      <c r="M166" s="279" t="str">
        <f t="shared" si="15"/>
        <v/>
      </c>
      <c r="N166" s="285"/>
    </row>
    <row r="167" spans="1:14" ht="20.100000000000001" customHeight="1" x14ac:dyDescent="0.25">
      <c r="A167" s="170">
        <v>161</v>
      </c>
      <c r="B167" s="283" t="str">
        <f>IF('Frais réels'!B166="","",'Frais réels'!$B166)</f>
        <v/>
      </c>
      <c r="C167" s="283" t="str">
        <f>IF('Frais réels'!C166="","",'Frais réels'!$C166)</f>
        <v/>
      </c>
      <c r="D167" s="283" t="str">
        <f>IF('Frais réels'!D166="","",'Frais réels'!$D166)</f>
        <v/>
      </c>
      <c r="E167" s="166" t="str">
        <f>IF('Frais réels'!E166="","",'Frais réels'!$E166)</f>
        <v/>
      </c>
      <c r="F167" s="166" t="str">
        <f>IF('Frais réels'!F166="","",'Frais réels'!$F166)</f>
        <v/>
      </c>
      <c r="G167" s="185" t="str">
        <f>IF('Frais réels'!G166="","",'Frais réels'!$G166)</f>
        <v/>
      </c>
      <c r="H167" s="126"/>
      <c r="I167" s="277" t="str">
        <f t="shared" si="11"/>
        <v/>
      </c>
      <c r="J167" s="280" t="str">
        <f t="shared" si="12"/>
        <v/>
      </c>
      <c r="K167" s="193" t="str">
        <f t="shared" si="13"/>
        <v/>
      </c>
      <c r="L167" s="281" t="str">
        <f t="shared" si="14"/>
        <v/>
      </c>
      <c r="M167" s="279" t="str">
        <f t="shared" si="15"/>
        <v/>
      </c>
      <c r="N167" s="285"/>
    </row>
    <row r="168" spans="1:14" ht="20.100000000000001" customHeight="1" x14ac:dyDescent="0.25">
      <c r="A168" s="170">
        <v>162</v>
      </c>
      <c r="B168" s="283" t="str">
        <f>IF('Frais réels'!B167="","",'Frais réels'!$B167)</f>
        <v/>
      </c>
      <c r="C168" s="283" t="str">
        <f>IF('Frais réels'!C167="","",'Frais réels'!$C167)</f>
        <v/>
      </c>
      <c r="D168" s="283" t="str">
        <f>IF('Frais réels'!D167="","",'Frais réels'!$D167)</f>
        <v/>
      </c>
      <c r="E168" s="166" t="str">
        <f>IF('Frais réels'!E167="","",'Frais réels'!$E167)</f>
        <v/>
      </c>
      <c r="F168" s="166" t="str">
        <f>IF('Frais réels'!F167="","",'Frais réels'!$F167)</f>
        <v/>
      </c>
      <c r="G168" s="185" t="str">
        <f>IF('Frais réels'!G167="","",'Frais réels'!$G167)</f>
        <v/>
      </c>
      <c r="H168" s="126"/>
      <c r="I168" s="277" t="str">
        <f t="shared" si="11"/>
        <v/>
      </c>
      <c r="J168" s="280" t="str">
        <f t="shared" si="12"/>
        <v/>
      </c>
      <c r="K168" s="193" t="str">
        <f t="shared" si="13"/>
        <v/>
      </c>
      <c r="L168" s="281" t="str">
        <f t="shared" si="14"/>
        <v/>
      </c>
      <c r="M168" s="279" t="str">
        <f t="shared" si="15"/>
        <v/>
      </c>
      <c r="N168" s="285"/>
    </row>
    <row r="169" spans="1:14" ht="20.100000000000001" customHeight="1" x14ac:dyDescent="0.25">
      <c r="A169" s="170">
        <v>163</v>
      </c>
      <c r="B169" s="283" t="str">
        <f>IF('Frais réels'!B168="","",'Frais réels'!$B168)</f>
        <v/>
      </c>
      <c r="C169" s="283" t="str">
        <f>IF('Frais réels'!C168="","",'Frais réels'!$C168)</f>
        <v/>
      </c>
      <c r="D169" s="283" t="str">
        <f>IF('Frais réels'!D168="","",'Frais réels'!$D168)</f>
        <v/>
      </c>
      <c r="E169" s="166" t="str">
        <f>IF('Frais réels'!E168="","",'Frais réels'!$E168)</f>
        <v/>
      </c>
      <c r="F169" s="166" t="str">
        <f>IF('Frais réels'!F168="","",'Frais réels'!$F168)</f>
        <v/>
      </c>
      <c r="G169" s="185" t="str">
        <f>IF('Frais réels'!G168="","",'Frais réels'!$G168)</f>
        <v/>
      </c>
      <c r="H169" s="126"/>
      <c r="I169" s="277" t="str">
        <f t="shared" si="11"/>
        <v/>
      </c>
      <c r="J169" s="280" t="str">
        <f t="shared" si="12"/>
        <v/>
      </c>
      <c r="K169" s="193" t="str">
        <f t="shared" si="13"/>
        <v/>
      </c>
      <c r="L169" s="281" t="str">
        <f t="shared" si="14"/>
        <v/>
      </c>
      <c r="M169" s="279" t="str">
        <f t="shared" si="15"/>
        <v/>
      </c>
      <c r="N169" s="285"/>
    </row>
    <row r="170" spans="1:14" ht="20.100000000000001" customHeight="1" x14ac:dyDescent="0.25">
      <c r="A170" s="170">
        <v>164</v>
      </c>
      <c r="B170" s="283" t="str">
        <f>IF('Frais réels'!B169="","",'Frais réels'!$B169)</f>
        <v/>
      </c>
      <c r="C170" s="283" t="str">
        <f>IF('Frais réels'!C169="","",'Frais réels'!$C169)</f>
        <v/>
      </c>
      <c r="D170" s="283" t="str">
        <f>IF('Frais réels'!D169="","",'Frais réels'!$D169)</f>
        <v/>
      </c>
      <c r="E170" s="166" t="str">
        <f>IF('Frais réels'!E169="","",'Frais réels'!$E169)</f>
        <v/>
      </c>
      <c r="F170" s="166" t="str">
        <f>IF('Frais réels'!F169="","",'Frais réels'!$F169)</f>
        <v/>
      </c>
      <c r="G170" s="185" t="str">
        <f>IF('Frais réels'!G169="","",'Frais réels'!$G169)</f>
        <v/>
      </c>
      <c r="H170" s="126"/>
      <c r="I170" s="277" t="str">
        <f t="shared" si="11"/>
        <v/>
      </c>
      <c r="J170" s="280" t="str">
        <f t="shared" si="12"/>
        <v/>
      </c>
      <c r="K170" s="193" t="str">
        <f t="shared" si="13"/>
        <v/>
      </c>
      <c r="L170" s="281" t="str">
        <f t="shared" si="14"/>
        <v/>
      </c>
      <c r="M170" s="279" t="str">
        <f t="shared" si="15"/>
        <v/>
      </c>
      <c r="N170" s="285"/>
    </row>
    <row r="171" spans="1:14" ht="20.100000000000001" customHeight="1" x14ac:dyDescent="0.25">
      <c r="A171" s="170">
        <v>165</v>
      </c>
      <c r="B171" s="283" t="str">
        <f>IF('Frais réels'!B170="","",'Frais réels'!$B170)</f>
        <v/>
      </c>
      <c r="C171" s="283" t="str">
        <f>IF('Frais réels'!C170="","",'Frais réels'!$C170)</f>
        <v/>
      </c>
      <c r="D171" s="283" t="str">
        <f>IF('Frais réels'!D170="","",'Frais réels'!$D170)</f>
        <v/>
      </c>
      <c r="E171" s="166" t="str">
        <f>IF('Frais réels'!E170="","",'Frais réels'!$E170)</f>
        <v/>
      </c>
      <c r="F171" s="166" t="str">
        <f>IF('Frais réels'!F170="","",'Frais réels'!$F170)</f>
        <v/>
      </c>
      <c r="G171" s="185" t="str">
        <f>IF('Frais réels'!G170="","",'Frais réels'!$G170)</f>
        <v/>
      </c>
      <c r="H171" s="126"/>
      <c r="I171" s="277" t="str">
        <f t="shared" si="11"/>
        <v/>
      </c>
      <c r="J171" s="280" t="str">
        <f t="shared" si="12"/>
        <v/>
      </c>
      <c r="K171" s="193" t="str">
        <f t="shared" si="13"/>
        <v/>
      </c>
      <c r="L171" s="281" t="str">
        <f t="shared" si="14"/>
        <v/>
      </c>
      <c r="M171" s="279" t="str">
        <f t="shared" si="15"/>
        <v/>
      </c>
      <c r="N171" s="285"/>
    </row>
    <row r="172" spans="1:14" ht="20.100000000000001" customHeight="1" x14ac:dyDescent="0.25">
      <c r="A172" s="170">
        <v>166</v>
      </c>
      <c r="B172" s="283" t="str">
        <f>IF('Frais réels'!B171="","",'Frais réels'!$B171)</f>
        <v/>
      </c>
      <c r="C172" s="283" t="str">
        <f>IF('Frais réels'!C171="","",'Frais réels'!$C171)</f>
        <v/>
      </c>
      <c r="D172" s="283" t="str">
        <f>IF('Frais réels'!D171="","",'Frais réels'!$D171)</f>
        <v/>
      </c>
      <c r="E172" s="166" t="str">
        <f>IF('Frais réels'!E171="","",'Frais réels'!$E171)</f>
        <v/>
      </c>
      <c r="F172" s="166" t="str">
        <f>IF('Frais réels'!F171="","",'Frais réels'!$F171)</f>
        <v/>
      </c>
      <c r="G172" s="185" t="str">
        <f>IF('Frais réels'!G171="","",'Frais réels'!$G171)</f>
        <v/>
      </c>
      <c r="H172" s="126"/>
      <c r="I172" s="277" t="str">
        <f t="shared" si="11"/>
        <v/>
      </c>
      <c r="J172" s="280" t="str">
        <f t="shared" si="12"/>
        <v/>
      </c>
      <c r="K172" s="193" t="str">
        <f t="shared" si="13"/>
        <v/>
      </c>
      <c r="L172" s="281" t="str">
        <f t="shared" si="14"/>
        <v/>
      </c>
      <c r="M172" s="279" t="str">
        <f t="shared" si="15"/>
        <v/>
      </c>
      <c r="N172" s="285"/>
    </row>
    <row r="173" spans="1:14" ht="20.100000000000001" customHeight="1" x14ac:dyDescent="0.25">
      <c r="A173" s="170">
        <v>167</v>
      </c>
      <c r="B173" s="283" t="str">
        <f>IF('Frais réels'!B172="","",'Frais réels'!$B172)</f>
        <v/>
      </c>
      <c r="C173" s="283" t="str">
        <f>IF('Frais réels'!C172="","",'Frais réels'!$C172)</f>
        <v/>
      </c>
      <c r="D173" s="283" t="str">
        <f>IF('Frais réels'!D172="","",'Frais réels'!$D172)</f>
        <v/>
      </c>
      <c r="E173" s="166" t="str">
        <f>IF('Frais réels'!E172="","",'Frais réels'!$E172)</f>
        <v/>
      </c>
      <c r="F173" s="166" t="str">
        <f>IF('Frais réels'!F172="","",'Frais réels'!$F172)</f>
        <v/>
      </c>
      <c r="G173" s="185" t="str">
        <f>IF('Frais réels'!G172="","",'Frais réels'!$G172)</f>
        <v/>
      </c>
      <c r="H173" s="126"/>
      <c r="I173" s="277" t="str">
        <f t="shared" si="11"/>
        <v/>
      </c>
      <c r="J173" s="280" t="str">
        <f t="shared" si="12"/>
        <v/>
      </c>
      <c r="K173" s="193" t="str">
        <f t="shared" si="13"/>
        <v/>
      </c>
      <c r="L173" s="281" t="str">
        <f t="shared" si="14"/>
        <v/>
      </c>
      <c r="M173" s="279" t="str">
        <f t="shared" si="15"/>
        <v/>
      </c>
      <c r="N173" s="285"/>
    </row>
    <row r="174" spans="1:14" ht="20.100000000000001" customHeight="1" x14ac:dyDescent="0.25">
      <c r="A174" s="170">
        <v>168</v>
      </c>
      <c r="B174" s="283" t="str">
        <f>IF('Frais réels'!B173="","",'Frais réels'!$B173)</f>
        <v/>
      </c>
      <c r="C174" s="283" t="str">
        <f>IF('Frais réels'!C173="","",'Frais réels'!$C173)</f>
        <v/>
      </c>
      <c r="D174" s="283" t="str">
        <f>IF('Frais réels'!D173="","",'Frais réels'!$D173)</f>
        <v/>
      </c>
      <c r="E174" s="166" t="str">
        <f>IF('Frais réels'!E173="","",'Frais réels'!$E173)</f>
        <v/>
      </c>
      <c r="F174" s="166" t="str">
        <f>IF('Frais réels'!F173="","",'Frais réels'!$F173)</f>
        <v/>
      </c>
      <c r="G174" s="185" t="str">
        <f>IF('Frais réels'!G173="","",'Frais réels'!$G173)</f>
        <v/>
      </c>
      <c r="H174" s="126"/>
      <c r="I174" s="277" t="str">
        <f t="shared" si="11"/>
        <v/>
      </c>
      <c r="J174" s="280" t="str">
        <f t="shared" si="12"/>
        <v/>
      </c>
      <c r="K174" s="193" t="str">
        <f t="shared" si="13"/>
        <v/>
      </c>
      <c r="L174" s="281" t="str">
        <f t="shared" si="14"/>
        <v/>
      </c>
      <c r="M174" s="279" t="str">
        <f t="shared" si="15"/>
        <v/>
      </c>
      <c r="N174" s="285"/>
    </row>
    <row r="175" spans="1:14" ht="20.100000000000001" customHeight="1" x14ac:dyDescent="0.25">
      <c r="A175" s="170">
        <v>169</v>
      </c>
      <c r="B175" s="283" t="str">
        <f>IF('Frais réels'!B174="","",'Frais réels'!$B174)</f>
        <v/>
      </c>
      <c r="C175" s="283" t="str">
        <f>IF('Frais réels'!C174="","",'Frais réels'!$C174)</f>
        <v/>
      </c>
      <c r="D175" s="283" t="str">
        <f>IF('Frais réels'!D174="","",'Frais réels'!$D174)</f>
        <v/>
      </c>
      <c r="E175" s="166" t="str">
        <f>IF('Frais réels'!E174="","",'Frais réels'!$E174)</f>
        <v/>
      </c>
      <c r="F175" s="166" t="str">
        <f>IF('Frais réels'!F174="","",'Frais réels'!$F174)</f>
        <v/>
      </c>
      <c r="G175" s="185" t="str">
        <f>IF('Frais réels'!G174="","",'Frais réels'!$G174)</f>
        <v/>
      </c>
      <c r="H175" s="126"/>
      <c r="I175" s="277" t="str">
        <f t="shared" si="11"/>
        <v/>
      </c>
      <c r="J175" s="280" t="str">
        <f t="shared" si="12"/>
        <v/>
      </c>
      <c r="K175" s="193" t="str">
        <f t="shared" si="13"/>
        <v/>
      </c>
      <c r="L175" s="281" t="str">
        <f t="shared" si="14"/>
        <v/>
      </c>
      <c r="M175" s="279" t="str">
        <f t="shared" si="15"/>
        <v/>
      </c>
      <c r="N175" s="285"/>
    </row>
    <row r="176" spans="1:14" ht="20.100000000000001" customHeight="1" x14ac:dyDescent="0.25">
      <c r="A176" s="170">
        <v>170</v>
      </c>
      <c r="B176" s="283" t="str">
        <f>IF('Frais réels'!B175="","",'Frais réels'!$B175)</f>
        <v/>
      </c>
      <c r="C176" s="283" t="str">
        <f>IF('Frais réels'!C175="","",'Frais réels'!$C175)</f>
        <v/>
      </c>
      <c r="D176" s="283" t="str">
        <f>IF('Frais réels'!D175="","",'Frais réels'!$D175)</f>
        <v/>
      </c>
      <c r="E176" s="166" t="str">
        <f>IF('Frais réels'!E175="","",'Frais réels'!$E175)</f>
        <v/>
      </c>
      <c r="F176" s="166" t="str">
        <f>IF('Frais réels'!F175="","",'Frais réels'!$F175)</f>
        <v/>
      </c>
      <c r="G176" s="185" t="str">
        <f>IF('Frais réels'!G175="","",'Frais réels'!$G175)</f>
        <v/>
      </c>
      <c r="H176" s="126"/>
      <c r="I176" s="277" t="str">
        <f t="shared" si="11"/>
        <v/>
      </c>
      <c r="J176" s="280" t="str">
        <f t="shared" si="12"/>
        <v/>
      </c>
      <c r="K176" s="193" t="str">
        <f t="shared" si="13"/>
        <v/>
      </c>
      <c r="L176" s="281" t="str">
        <f t="shared" si="14"/>
        <v/>
      </c>
      <c r="M176" s="279" t="str">
        <f t="shared" si="15"/>
        <v/>
      </c>
      <c r="N176" s="285"/>
    </row>
    <row r="177" spans="1:14" ht="20.100000000000001" customHeight="1" x14ac:dyDescent="0.25">
      <c r="A177" s="170">
        <v>171</v>
      </c>
      <c r="B177" s="283" t="str">
        <f>IF('Frais réels'!B176="","",'Frais réels'!$B176)</f>
        <v/>
      </c>
      <c r="C177" s="283" t="str">
        <f>IF('Frais réels'!C176="","",'Frais réels'!$C176)</f>
        <v/>
      </c>
      <c r="D177" s="283" t="str">
        <f>IF('Frais réels'!D176="","",'Frais réels'!$D176)</f>
        <v/>
      </c>
      <c r="E177" s="166" t="str">
        <f>IF('Frais réels'!E176="","",'Frais réels'!$E176)</f>
        <v/>
      </c>
      <c r="F177" s="166" t="str">
        <f>IF('Frais réels'!F176="","",'Frais réels'!$F176)</f>
        <v/>
      </c>
      <c r="G177" s="185" t="str">
        <f>IF('Frais réels'!G176="","",'Frais réels'!$G176)</f>
        <v/>
      </c>
      <c r="H177" s="126"/>
      <c r="I177" s="277" t="str">
        <f t="shared" si="11"/>
        <v/>
      </c>
      <c r="J177" s="280" t="str">
        <f t="shared" si="12"/>
        <v/>
      </c>
      <c r="K177" s="193" t="str">
        <f t="shared" si="13"/>
        <v/>
      </c>
      <c r="L177" s="281" t="str">
        <f t="shared" si="14"/>
        <v/>
      </c>
      <c r="M177" s="279" t="str">
        <f t="shared" si="15"/>
        <v/>
      </c>
      <c r="N177" s="285"/>
    </row>
    <row r="178" spans="1:14" ht="20.100000000000001" customHeight="1" x14ac:dyDescent="0.25">
      <c r="A178" s="170">
        <v>172</v>
      </c>
      <c r="B178" s="283" t="str">
        <f>IF('Frais réels'!B177="","",'Frais réels'!$B177)</f>
        <v/>
      </c>
      <c r="C178" s="283" t="str">
        <f>IF('Frais réels'!C177="","",'Frais réels'!$C177)</f>
        <v/>
      </c>
      <c r="D178" s="283" t="str">
        <f>IF('Frais réels'!D177="","",'Frais réels'!$D177)</f>
        <v/>
      </c>
      <c r="E178" s="166" t="str">
        <f>IF('Frais réels'!E177="","",'Frais réels'!$E177)</f>
        <v/>
      </c>
      <c r="F178" s="166" t="str">
        <f>IF('Frais réels'!F177="","",'Frais réels'!$F177)</f>
        <v/>
      </c>
      <c r="G178" s="185" t="str">
        <f>IF('Frais réels'!G177="","",'Frais réels'!$G177)</f>
        <v/>
      </c>
      <c r="H178" s="126"/>
      <c r="I178" s="277" t="str">
        <f t="shared" si="11"/>
        <v/>
      </c>
      <c r="J178" s="280" t="str">
        <f t="shared" si="12"/>
        <v/>
      </c>
      <c r="K178" s="193" t="str">
        <f t="shared" si="13"/>
        <v/>
      </c>
      <c r="L178" s="281" t="str">
        <f t="shared" si="14"/>
        <v/>
      </c>
      <c r="M178" s="279" t="str">
        <f t="shared" si="15"/>
        <v/>
      </c>
      <c r="N178" s="285"/>
    </row>
    <row r="179" spans="1:14" ht="20.100000000000001" customHeight="1" x14ac:dyDescent="0.25">
      <c r="A179" s="170">
        <v>173</v>
      </c>
      <c r="B179" s="283" t="str">
        <f>IF('Frais réels'!B178="","",'Frais réels'!$B178)</f>
        <v/>
      </c>
      <c r="C179" s="283" t="str">
        <f>IF('Frais réels'!C178="","",'Frais réels'!$C178)</f>
        <v/>
      </c>
      <c r="D179" s="283" t="str">
        <f>IF('Frais réels'!D178="","",'Frais réels'!$D178)</f>
        <v/>
      </c>
      <c r="E179" s="166" t="str">
        <f>IF('Frais réels'!E178="","",'Frais réels'!$E178)</f>
        <v/>
      </c>
      <c r="F179" s="166" t="str">
        <f>IF('Frais réels'!F178="","",'Frais réels'!$F178)</f>
        <v/>
      </c>
      <c r="G179" s="185" t="str">
        <f>IF('Frais réels'!G178="","",'Frais réels'!$G178)</f>
        <v/>
      </c>
      <c r="H179" s="126"/>
      <c r="I179" s="277" t="str">
        <f t="shared" si="11"/>
        <v/>
      </c>
      <c r="J179" s="280" t="str">
        <f t="shared" si="12"/>
        <v/>
      </c>
      <c r="K179" s="193" t="str">
        <f t="shared" si="13"/>
        <v/>
      </c>
      <c r="L179" s="281" t="str">
        <f t="shared" si="14"/>
        <v/>
      </c>
      <c r="M179" s="279" t="str">
        <f t="shared" si="15"/>
        <v/>
      </c>
      <c r="N179" s="285"/>
    </row>
    <row r="180" spans="1:14" ht="20.100000000000001" customHeight="1" x14ac:dyDescent="0.25">
      <c r="A180" s="170">
        <v>174</v>
      </c>
      <c r="B180" s="283" t="str">
        <f>IF('Frais réels'!B179="","",'Frais réels'!$B179)</f>
        <v/>
      </c>
      <c r="C180" s="283" t="str">
        <f>IF('Frais réels'!C179="","",'Frais réels'!$C179)</f>
        <v/>
      </c>
      <c r="D180" s="283" t="str">
        <f>IF('Frais réels'!D179="","",'Frais réels'!$D179)</f>
        <v/>
      </c>
      <c r="E180" s="166" t="str">
        <f>IF('Frais réels'!E179="","",'Frais réels'!$E179)</f>
        <v/>
      </c>
      <c r="F180" s="166" t="str">
        <f>IF('Frais réels'!F179="","",'Frais réels'!$F179)</f>
        <v/>
      </c>
      <c r="G180" s="185" t="str">
        <f>IF('Frais réels'!G179="","",'Frais réels'!$G179)</f>
        <v/>
      </c>
      <c r="H180" s="126"/>
      <c r="I180" s="277" t="str">
        <f t="shared" si="11"/>
        <v/>
      </c>
      <c r="J180" s="280" t="str">
        <f t="shared" si="12"/>
        <v/>
      </c>
      <c r="K180" s="193" t="str">
        <f t="shared" si="13"/>
        <v/>
      </c>
      <c r="L180" s="281" t="str">
        <f t="shared" si="14"/>
        <v/>
      </c>
      <c r="M180" s="279" t="str">
        <f t="shared" si="15"/>
        <v/>
      </c>
      <c r="N180" s="285"/>
    </row>
    <row r="181" spans="1:14" ht="20.100000000000001" customHeight="1" x14ac:dyDescent="0.25">
      <c r="A181" s="170">
        <v>175</v>
      </c>
      <c r="B181" s="283" t="str">
        <f>IF('Frais réels'!B180="","",'Frais réels'!$B180)</f>
        <v/>
      </c>
      <c r="C181" s="283" t="str">
        <f>IF('Frais réels'!C180="","",'Frais réels'!$C180)</f>
        <v/>
      </c>
      <c r="D181" s="283" t="str">
        <f>IF('Frais réels'!D180="","",'Frais réels'!$D180)</f>
        <v/>
      </c>
      <c r="E181" s="166" t="str">
        <f>IF('Frais réels'!E180="","",'Frais réels'!$E180)</f>
        <v/>
      </c>
      <c r="F181" s="166" t="str">
        <f>IF('Frais réels'!F180="","",'Frais réels'!$F180)</f>
        <v/>
      </c>
      <c r="G181" s="185" t="str">
        <f>IF('Frais réels'!G180="","",'Frais réels'!$G180)</f>
        <v/>
      </c>
      <c r="H181" s="126"/>
      <c r="I181" s="277" t="str">
        <f t="shared" si="11"/>
        <v/>
      </c>
      <c r="J181" s="280" t="str">
        <f t="shared" si="12"/>
        <v/>
      </c>
      <c r="K181" s="193" t="str">
        <f t="shared" si="13"/>
        <v/>
      </c>
      <c r="L181" s="281" t="str">
        <f t="shared" si="14"/>
        <v/>
      </c>
      <c r="M181" s="279" t="str">
        <f t="shared" si="15"/>
        <v/>
      </c>
      <c r="N181" s="285"/>
    </row>
    <row r="182" spans="1:14" ht="20.100000000000001" customHeight="1" x14ac:dyDescent="0.25">
      <c r="A182" s="170">
        <v>176</v>
      </c>
      <c r="B182" s="283" t="str">
        <f>IF('Frais réels'!B181="","",'Frais réels'!$B181)</f>
        <v/>
      </c>
      <c r="C182" s="283" t="str">
        <f>IF('Frais réels'!C181="","",'Frais réels'!$C181)</f>
        <v/>
      </c>
      <c r="D182" s="283" t="str">
        <f>IF('Frais réels'!D181="","",'Frais réels'!$D181)</f>
        <v/>
      </c>
      <c r="E182" s="166" t="str">
        <f>IF('Frais réels'!E181="","",'Frais réels'!$E181)</f>
        <v/>
      </c>
      <c r="F182" s="166" t="str">
        <f>IF('Frais réels'!F181="","",'Frais réels'!$F181)</f>
        <v/>
      </c>
      <c r="G182" s="185" t="str">
        <f>IF('Frais réels'!G181="","",'Frais réels'!$G181)</f>
        <v/>
      </c>
      <c r="H182" s="126"/>
      <c r="I182" s="277" t="str">
        <f t="shared" si="11"/>
        <v/>
      </c>
      <c r="J182" s="280" t="str">
        <f t="shared" si="12"/>
        <v/>
      </c>
      <c r="K182" s="193" t="str">
        <f t="shared" si="13"/>
        <v/>
      </c>
      <c r="L182" s="281" t="str">
        <f t="shared" si="14"/>
        <v/>
      </c>
      <c r="M182" s="279" t="str">
        <f t="shared" si="15"/>
        <v/>
      </c>
      <c r="N182" s="285"/>
    </row>
    <row r="183" spans="1:14" ht="20.100000000000001" customHeight="1" x14ac:dyDescent="0.25">
      <c r="A183" s="170">
        <v>177</v>
      </c>
      <c r="B183" s="283" t="str">
        <f>IF('Frais réels'!B182="","",'Frais réels'!$B182)</f>
        <v/>
      </c>
      <c r="C183" s="283" t="str">
        <f>IF('Frais réels'!C182="","",'Frais réels'!$C182)</f>
        <v/>
      </c>
      <c r="D183" s="283" t="str">
        <f>IF('Frais réels'!D182="","",'Frais réels'!$D182)</f>
        <v/>
      </c>
      <c r="E183" s="166" t="str">
        <f>IF('Frais réels'!E182="","",'Frais réels'!$E182)</f>
        <v/>
      </c>
      <c r="F183" s="166" t="str">
        <f>IF('Frais réels'!F182="","",'Frais réels'!$F182)</f>
        <v/>
      </c>
      <c r="G183" s="185" t="str">
        <f>IF('Frais réels'!G182="","",'Frais réels'!$G182)</f>
        <v/>
      </c>
      <c r="H183" s="126"/>
      <c r="I183" s="277" t="str">
        <f t="shared" si="11"/>
        <v/>
      </c>
      <c r="J183" s="280" t="str">
        <f t="shared" si="12"/>
        <v/>
      </c>
      <c r="K183" s="193" t="str">
        <f t="shared" si="13"/>
        <v/>
      </c>
      <c r="L183" s="281" t="str">
        <f t="shared" si="14"/>
        <v/>
      </c>
      <c r="M183" s="279" t="str">
        <f t="shared" si="15"/>
        <v/>
      </c>
      <c r="N183" s="285"/>
    </row>
    <row r="184" spans="1:14" ht="20.100000000000001" customHeight="1" x14ac:dyDescent="0.25">
      <c r="A184" s="170">
        <v>178</v>
      </c>
      <c r="B184" s="283" t="str">
        <f>IF('Frais réels'!B183="","",'Frais réels'!$B183)</f>
        <v/>
      </c>
      <c r="C184" s="283" t="str">
        <f>IF('Frais réels'!C183="","",'Frais réels'!$C183)</f>
        <v/>
      </c>
      <c r="D184" s="283" t="str">
        <f>IF('Frais réels'!D183="","",'Frais réels'!$D183)</f>
        <v/>
      </c>
      <c r="E184" s="166" t="str">
        <f>IF('Frais réels'!E183="","",'Frais réels'!$E183)</f>
        <v/>
      </c>
      <c r="F184" s="166" t="str">
        <f>IF('Frais réels'!F183="","",'Frais réels'!$F183)</f>
        <v/>
      </c>
      <c r="G184" s="185" t="str">
        <f>IF('Frais réels'!G183="","",'Frais réels'!$G183)</f>
        <v/>
      </c>
      <c r="H184" s="126"/>
      <c r="I184" s="277" t="str">
        <f t="shared" si="11"/>
        <v/>
      </c>
      <c r="J184" s="280" t="str">
        <f t="shared" si="12"/>
        <v/>
      </c>
      <c r="K184" s="193" t="str">
        <f t="shared" si="13"/>
        <v/>
      </c>
      <c r="L184" s="281" t="str">
        <f t="shared" si="14"/>
        <v/>
      </c>
      <c r="M184" s="279" t="str">
        <f t="shared" si="15"/>
        <v/>
      </c>
      <c r="N184" s="285"/>
    </row>
    <row r="185" spans="1:14" ht="20.100000000000001" customHeight="1" x14ac:dyDescent="0.25">
      <c r="A185" s="170">
        <v>179</v>
      </c>
      <c r="B185" s="283" t="str">
        <f>IF('Frais réels'!B184="","",'Frais réels'!$B184)</f>
        <v/>
      </c>
      <c r="C185" s="283" t="str">
        <f>IF('Frais réels'!C184="","",'Frais réels'!$C184)</f>
        <v/>
      </c>
      <c r="D185" s="283" t="str">
        <f>IF('Frais réels'!D184="","",'Frais réels'!$D184)</f>
        <v/>
      </c>
      <c r="E185" s="166" t="str">
        <f>IF('Frais réels'!E184="","",'Frais réels'!$E184)</f>
        <v/>
      </c>
      <c r="F185" s="166" t="str">
        <f>IF('Frais réels'!F184="","",'Frais réels'!$F184)</f>
        <v/>
      </c>
      <c r="G185" s="185" t="str">
        <f>IF('Frais réels'!G184="","",'Frais réels'!$G184)</f>
        <v/>
      </c>
      <c r="H185" s="126"/>
      <c r="I185" s="277" t="str">
        <f t="shared" si="11"/>
        <v/>
      </c>
      <c r="J185" s="280" t="str">
        <f t="shared" si="12"/>
        <v/>
      </c>
      <c r="K185" s="193" t="str">
        <f t="shared" si="13"/>
        <v/>
      </c>
      <c r="L185" s="281" t="str">
        <f t="shared" si="14"/>
        <v/>
      </c>
      <c r="M185" s="279" t="str">
        <f t="shared" si="15"/>
        <v/>
      </c>
      <c r="N185" s="285"/>
    </row>
    <row r="186" spans="1:14" ht="20.100000000000001" customHeight="1" x14ac:dyDescent="0.25">
      <c r="A186" s="170">
        <v>180</v>
      </c>
      <c r="B186" s="283" t="str">
        <f>IF('Frais réels'!B185="","",'Frais réels'!$B185)</f>
        <v/>
      </c>
      <c r="C186" s="283" t="str">
        <f>IF('Frais réels'!C185="","",'Frais réels'!$C185)</f>
        <v/>
      </c>
      <c r="D186" s="283" t="str">
        <f>IF('Frais réels'!D185="","",'Frais réels'!$D185)</f>
        <v/>
      </c>
      <c r="E186" s="166" t="str">
        <f>IF('Frais réels'!E185="","",'Frais réels'!$E185)</f>
        <v/>
      </c>
      <c r="F186" s="166" t="str">
        <f>IF('Frais réels'!F185="","",'Frais réels'!$F185)</f>
        <v/>
      </c>
      <c r="G186" s="185" t="str">
        <f>IF('Frais réels'!G185="","",'Frais réels'!$G185)</f>
        <v/>
      </c>
      <c r="H186" s="126"/>
      <c r="I186" s="277" t="str">
        <f t="shared" si="11"/>
        <v/>
      </c>
      <c r="J186" s="280" t="str">
        <f t="shared" si="12"/>
        <v/>
      </c>
      <c r="K186" s="193" t="str">
        <f t="shared" si="13"/>
        <v/>
      </c>
      <c r="L186" s="281" t="str">
        <f t="shared" si="14"/>
        <v/>
      </c>
      <c r="M186" s="279" t="str">
        <f t="shared" si="15"/>
        <v/>
      </c>
      <c r="N186" s="285"/>
    </row>
    <row r="187" spans="1:14" ht="20.100000000000001" customHeight="1" x14ac:dyDescent="0.25">
      <c r="A187" s="170">
        <v>181</v>
      </c>
      <c r="B187" s="283" t="str">
        <f>IF('Frais réels'!B186="","",'Frais réels'!$B186)</f>
        <v/>
      </c>
      <c r="C187" s="283" t="str">
        <f>IF('Frais réels'!C186="","",'Frais réels'!$C186)</f>
        <v/>
      </c>
      <c r="D187" s="283" t="str">
        <f>IF('Frais réels'!D186="","",'Frais réels'!$D186)</f>
        <v/>
      </c>
      <c r="E187" s="166" t="str">
        <f>IF('Frais réels'!E186="","",'Frais réels'!$E186)</f>
        <v/>
      </c>
      <c r="F187" s="166" t="str">
        <f>IF('Frais réels'!F186="","",'Frais réels'!$F186)</f>
        <v/>
      </c>
      <c r="G187" s="185" t="str">
        <f>IF('Frais réels'!G186="","",'Frais réels'!$G186)</f>
        <v/>
      </c>
      <c r="H187" s="126"/>
      <c r="I187" s="277" t="str">
        <f t="shared" si="11"/>
        <v/>
      </c>
      <c r="J187" s="280" t="str">
        <f t="shared" si="12"/>
        <v/>
      </c>
      <c r="K187" s="193" t="str">
        <f t="shared" si="13"/>
        <v/>
      </c>
      <c r="L187" s="281" t="str">
        <f t="shared" si="14"/>
        <v/>
      </c>
      <c r="M187" s="279" t="str">
        <f t="shared" si="15"/>
        <v/>
      </c>
      <c r="N187" s="285"/>
    </row>
    <row r="188" spans="1:14" ht="20.100000000000001" customHeight="1" x14ac:dyDescent="0.25">
      <c r="A188" s="170">
        <v>182</v>
      </c>
      <c r="B188" s="283" t="str">
        <f>IF('Frais réels'!B187="","",'Frais réels'!$B187)</f>
        <v/>
      </c>
      <c r="C188" s="283" t="str">
        <f>IF('Frais réels'!C187="","",'Frais réels'!$C187)</f>
        <v/>
      </c>
      <c r="D188" s="283" t="str">
        <f>IF('Frais réels'!D187="","",'Frais réels'!$D187)</f>
        <v/>
      </c>
      <c r="E188" s="166" t="str">
        <f>IF('Frais réels'!E187="","",'Frais réels'!$E187)</f>
        <v/>
      </c>
      <c r="F188" s="166" t="str">
        <f>IF('Frais réels'!F187="","",'Frais réels'!$F187)</f>
        <v/>
      </c>
      <c r="G188" s="185" t="str">
        <f>IF('Frais réels'!G187="","",'Frais réels'!$G187)</f>
        <v/>
      </c>
      <c r="H188" s="126"/>
      <c r="I188" s="277" t="str">
        <f t="shared" si="11"/>
        <v/>
      </c>
      <c r="J188" s="280" t="str">
        <f t="shared" si="12"/>
        <v/>
      </c>
      <c r="K188" s="193" t="str">
        <f t="shared" si="13"/>
        <v/>
      </c>
      <c r="L188" s="281" t="str">
        <f t="shared" si="14"/>
        <v/>
      </c>
      <c r="M188" s="279" t="str">
        <f t="shared" si="15"/>
        <v/>
      </c>
      <c r="N188" s="285"/>
    </row>
    <row r="189" spans="1:14" ht="20.100000000000001" customHeight="1" x14ac:dyDescent="0.25">
      <c r="A189" s="170">
        <v>183</v>
      </c>
      <c r="B189" s="283" t="str">
        <f>IF('Frais réels'!B188="","",'Frais réels'!$B188)</f>
        <v/>
      </c>
      <c r="C189" s="283" t="str">
        <f>IF('Frais réels'!C188="","",'Frais réels'!$C188)</f>
        <v/>
      </c>
      <c r="D189" s="283" t="str">
        <f>IF('Frais réels'!D188="","",'Frais réels'!$D188)</f>
        <v/>
      </c>
      <c r="E189" s="166" t="str">
        <f>IF('Frais réels'!E188="","",'Frais réels'!$E188)</f>
        <v/>
      </c>
      <c r="F189" s="166" t="str">
        <f>IF('Frais réels'!F188="","",'Frais réels'!$F188)</f>
        <v/>
      </c>
      <c r="G189" s="185" t="str">
        <f>IF('Frais réels'!G188="","",'Frais réels'!$G188)</f>
        <v/>
      </c>
      <c r="H189" s="126"/>
      <c r="I189" s="277" t="str">
        <f t="shared" si="11"/>
        <v/>
      </c>
      <c r="J189" s="280" t="str">
        <f t="shared" si="12"/>
        <v/>
      </c>
      <c r="K189" s="193" t="str">
        <f t="shared" si="13"/>
        <v/>
      </c>
      <c r="L189" s="281" t="str">
        <f t="shared" si="14"/>
        <v/>
      </c>
      <c r="M189" s="279" t="str">
        <f t="shared" si="15"/>
        <v/>
      </c>
      <c r="N189" s="285"/>
    </row>
    <row r="190" spans="1:14" ht="20.100000000000001" customHeight="1" x14ac:dyDescent="0.25">
      <c r="A190" s="170">
        <v>184</v>
      </c>
      <c r="B190" s="283" t="str">
        <f>IF('Frais réels'!B189="","",'Frais réels'!$B189)</f>
        <v/>
      </c>
      <c r="C190" s="283" t="str">
        <f>IF('Frais réels'!C189="","",'Frais réels'!$C189)</f>
        <v/>
      </c>
      <c r="D190" s="283" t="str">
        <f>IF('Frais réels'!D189="","",'Frais réels'!$D189)</f>
        <v/>
      </c>
      <c r="E190" s="166" t="str">
        <f>IF('Frais réels'!E189="","",'Frais réels'!$E189)</f>
        <v/>
      </c>
      <c r="F190" s="166" t="str">
        <f>IF('Frais réels'!F189="","",'Frais réels'!$F189)</f>
        <v/>
      </c>
      <c r="G190" s="185" t="str">
        <f>IF('Frais réels'!G189="","",'Frais réels'!$G189)</f>
        <v/>
      </c>
      <c r="H190" s="126"/>
      <c r="I190" s="277" t="str">
        <f t="shared" si="11"/>
        <v/>
      </c>
      <c r="J190" s="280" t="str">
        <f t="shared" si="12"/>
        <v/>
      </c>
      <c r="K190" s="193" t="str">
        <f t="shared" si="13"/>
        <v/>
      </c>
      <c r="L190" s="281" t="str">
        <f t="shared" si="14"/>
        <v/>
      </c>
      <c r="M190" s="279" t="str">
        <f t="shared" si="15"/>
        <v/>
      </c>
      <c r="N190" s="285"/>
    </row>
    <row r="191" spans="1:14" ht="20.100000000000001" customHeight="1" x14ac:dyDescent="0.25">
      <c r="A191" s="170">
        <v>185</v>
      </c>
      <c r="B191" s="283" t="str">
        <f>IF('Frais réels'!B190="","",'Frais réels'!$B190)</f>
        <v/>
      </c>
      <c r="C191" s="283" t="str">
        <f>IF('Frais réels'!C190="","",'Frais réels'!$C190)</f>
        <v/>
      </c>
      <c r="D191" s="283" t="str">
        <f>IF('Frais réels'!D190="","",'Frais réels'!$D190)</f>
        <v/>
      </c>
      <c r="E191" s="166" t="str">
        <f>IF('Frais réels'!E190="","",'Frais réels'!$E190)</f>
        <v/>
      </c>
      <c r="F191" s="166" t="str">
        <f>IF('Frais réels'!F190="","",'Frais réels'!$F190)</f>
        <v/>
      </c>
      <c r="G191" s="185" t="str">
        <f>IF('Frais réels'!G190="","",'Frais réels'!$G190)</f>
        <v/>
      </c>
      <c r="H191" s="126"/>
      <c r="I191" s="277" t="str">
        <f t="shared" si="11"/>
        <v/>
      </c>
      <c r="J191" s="280" t="str">
        <f t="shared" si="12"/>
        <v/>
      </c>
      <c r="K191" s="193" t="str">
        <f t="shared" si="13"/>
        <v/>
      </c>
      <c r="L191" s="281" t="str">
        <f t="shared" si="14"/>
        <v/>
      </c>
      <c r="M191" s="279" t="str">
        <f t="shared" si="15"/>
        <v/>
      </c>
      <c r="N191" s="285"/>
    </row>
    <row r="192" spans="1:14" ht="20.100000000000001" customHeight="1" x14ac:dyDescent="0.25">
      <c r="A192" s="170">
        <v>186</v>
      </c>
      <c r="B192" s="283" t="str">
        <f>IF('Frais réels'!B191="","",'Frais réels'!$B191)</f>
        <v/>
      </c>
      <c r="C192" s="283" t="str">
        <f>IF('Frais réels'!C191="","",'Frais réels'!$C191)</f>
        <v/>
      </c>
      <c r="D192" s="283" t="str">
        <f>IF('Frais réels'!D191="","",'Frais réels'!$D191)</f>
        <v/>
      </c>
      <c r="E192" s="166" t="str">
        <f>IF('Frais réels'!E191="","",'Frais réels'!$E191)</f>
        <v/>
      </c>
      <c r="F192" s="166" t="str">
        <f>IF('Frais réels'!F191="","",'Frais réels'!$F191)</f>
        <v/>
      </c>
      <c r="G192" s="185" t="str">
        <f>IF('Frais réels'!G191="","",'Frais réels'!$G191)</f>
        <v/>
      </c>
      <c r="H192" s="126"/>
      <c r="I192" s="277" t="str">
        <f t="shared" si="11"/>
        <v/>
      </c>
      <c r="J192" s="280" t="str">
        <f t="shared" si="12"/>
        <v/>
      </c>
      <c r="K192" s="193" t="str">
        <f t="shared" si="13"/>
        <v/>
      </c>
      <c r="L192" s="281" t="str">
        <f t="shared" si="14"/>
        <v/>
      </c>
      <c r="M192" s="279" t="str">
        <f t="shared" si="15"/>
        <v/>
      </c>
      <c r="N192" s="285"/>
    </row>
    <row r="193" spans="1:14" ht="20.100000000000001" customHeight="1" x14ac:dyDescent="0.25">
      <c r="A193" s="170">
        <v>187</v>
      </c>
      <c r="B193" s="283" t="str">
        <f>IF('Frais réels'!B192="","",'Frais réels'!$B192)</f>
        <v/>
      </c>
      <c r="C193" s="283" t="str">
        <f>IF('Frais réels'!C192="","",'Frais réels'!$C192)</f>
        <v/>
      </c>
      <c r="D193" s="283" t="str">
        <f>IF('Frais réels'!D192="","",'Frais réels'!$D192)</f>
        <v/>
      </c>
      <c r="E193" s="166" t="str">
        <f>IF('Frais réels'!E192="","",'Frais réels'!$E192)</f>
        <v/>
      </c>
      <c r="F193" s="166" t="str">
        <f>IF('Frais réels'!F192="","",'Frais réels'!$F192)</f>
        <v/>
      </c>
      <c r="G193" s="185" t="str">
        <f>IF('Frais réels'!G192="","",'Frais réels'!$G192)</f>
        <v/>
      </c>
      <c r="H193" s="126"/>
      <c r="I193" s="277" t="str">
        <f t="shared" si="11"/>
        <v/>
      </c>
      <c r="J193" s="280" t="str">
        <f t="shared" si="12"/>
        <v/>
      </c>
      <c r="K193" s="193" t="str">
        <f t="shared" si="13"/>
        <v/>
      </c>
      <c r="L193" s="281" t="str">
        <f t="shared" si="14"/>
        <v/>
      </c>
      <c r="M193" s="279" t="str">
        <f t="shared" si="15"/>
        <v/>
      </c>
      <c r="N193" s="285"/>
    </row>
    <row r="194" spans="1:14" ht="20.100000000000001" customHeight="1" x14ac:dyDescent="0.25">
      <c r="A194" s="170">
        <v>188</v>
      </c>
      <c r="B194" s="283" t="str">
        <f>IF('Frais réels'!B193="","",'Frais réels'!$B193)</f>
        <v/>
      </c>
      <c r="C194" s="283" t="str">
        <f>IF('Frais réels'!C193="","",'Frais réels'!$C193)</f>
        <v/>
      </c>
      <c r="D194" s="283" t="str">
        <f>IF('Frais réels'!D193="","",'Frais réels'!$D193)</f>
        <v/>
      </c>
      <c r="E194" s="166" t="str">
        <f>IF('Frais réels'!E193="","",'Frais réels'!$E193)</f>
        <v/>
      </c>
      <c r="F194" s="166" t="str">
        <f>IF('Frais réels'!F193="","",'Frais réels'!$F193)</f>
        <v/>
      </c>
      <c r="G194" s="185" t="str">
        <f>IF('Frais réels'!G193="","",'Frais réels'!$G193)</f>
        <v/>
      </c>
      <c r="H194" s="126"/>
      <c r="I194" s="277" t="str">
        <f t="shared" si="11"/>
        <v/>
      </c>
      <c r="J194" s="280" t="str">
        <f t="shared" si="12"/>
        <v/>
      </c>
      <c r="K194" s="193" t="str">
        <f t="shared" si="13"/>
        <v/>
      </c>
      <c r="L194" s="281" t="str">
        <f t="shared" si="14"/>
        <v/>
      </c>
      <c r="M194" s="279" t="str">
        <f t="shared" si="15"/>
        <v/>
      </c>
      <c r="N194" s="285"/>
    </row>
    <row r="195" spans="1:14" ht="20.100000000000001" customHeight="1" x14ac:dyDescent="0.25">
      <c r="A195" s="170">
        <v>189</v>
      </c>
      <c r="B195" s="283" t="str">
        <f>IF('Frais réels'!B194="","",'Frais réels'!$B194)</f>
        <v/>
      </c>
      <c r="C195" s="283" t="str">
        <f>IF('Frais réels'!C194="","",'Frais réels'!$C194)</f>
        <v/>
      </c>
      <c r="D195" s="283" t="str">
        <f>IF('Frais réels'!D194="","",'Frais réels'!$D194)</f>
        <v/>
      </c>
      <c r="E195" s="166" t="str">
        <f>IF('Frais réels'!E194="","",'Frais réels'!$E194)</f>
        <v/>
      </c>
      <c r="F195" s="166" t="str">
        <f>IF('Frais réels'!F194="","",'Frais réels'!$F194)</f>
        <v/>
      </c>
      <c r="G195" s="185" t="str">
        <f>IF('Frais réels'!G194="","",'Frais réels'!$G194)</f>
        <v/>
      </c>
      <c r="H195" s="126"/>
      <c r="I195" s="277" t="str">
        <f t="shared" si="11"/>
        <v/>
      </c>
      <c r="J195" s="280" t="str">
        <f t="shared" si="12"/>
        <v/>
      </c>
      <c r="K195" s="193" t="str">
        <f t="shared" si="13"/>
        <v/>
      </c>
      <c r="L195" s="281" t="str">
        <f t="shared" si="14"/>
        <v/>
      </c>
      <c r="M195" s="279" t="str">
        <f t="shared" si="15"/>
        <v/>
      </c>
      <c r="N195" s="285"/>
    </row>
    <row r="196" spans="1:14" ht="20.100000000000001" customHeight="1" x14ac:dyDescent="0.25">
      <c r="A196" s="170">
        <v>190</v>
      </c>
      <c r="B196" s="283" t="str">
        <f>IF('Frais réels'!B195="","",'Frais réels'!$B195)</f>
        <v/>
      </c>
      <c r="C196" s="283" t="str">
        <f>IF('Frais réels'!C195="","",'Frais réels'!$C195)</f>
        <v/>
      </c>
      <c r="D196" s="283" t="str">
        <f>IF('Frais réels'!D195="","",'Frais réels'!$D195)</f>
        <v/>
      </c>
      <c r="E196" s="166" t="str">
        <f>IF('Frais réels'!E195="","",'Frais réels'!$E195)</f>
        <v/>
      </c>
      <c r="F196" s="166" t="str">
        <f>IF('Frais réels'!F195="","",'Frais réels'!$F195)</f>
        <v/>
      </c>
      <c r="G196" s="185" t="str">
        <f>IF('Frais réels'!G195="","",'Frais réels'!$G195)</f>
        <v/>
      </c>
      <c r="H196" s="126"/>
      <c r="I196" s="277" t="str">
        <f t="shared" si="11"/>
        <v/>
      </c>
      <c r="J196" s="280" t="str">
        <f t="shared" si="12"/>
        <v/>
      </c>
      <c r="K196" s="193" t="str">
        <f t="shared" si="13"/>
        <v/>
      </c>
      <c r="L196" s="281" t="str">
        <f t="shared" si="14"/>
        <v/>
      </c>
      <c r="M196" s="279" t="str">
        <f t="shared" si="15"/>
        <v/>
      </c>
      <c r="N196" s="285"/>
    </row>
    <row r="197" spans="1:14" ht="20.100000000000001" customHeight="1" x14ac:dyDescent="0.25">
      <c r="A197" s="170">
        <v>191</v>
      </c>
      <c r="B197" s="283" t="str">
        <f>IF('Frais réels'!B196="","",'Frais réels'!$B196)</f>
        <v/>
      </c>
      <c r="C197" s="283" t="str">
        <f>IF('Frais réels'!C196="","",'Frais réels'!$C196)</f>
        <v/>
      </c>
      <c r="D197" s="283" t="str">
        <f>IF('Frais réels'!D196="","",'Frais réels'!$D196)</f>
        <v/>
      </c>
      <c r="E197" s="166" t="str">
        <f>IF('Frais réels'!E196="","",'Frais réels'!$E196)</f>
        <v/>
      </c>
      <c r="F197" s="166" t="str">
        <f>IF('Frais réels'!F196="","",'Frais réels'!$F196)</f>
        <v/>
      </c>
      <c r="G197" s="185" t="str">
        <f>IF('Frais réels'!G196="","",'Frais réels'!$G196)</f>
        <v/>
      </c>
      <c r="H197" s="126"/>
      <c r="I197" s="277" t="str">
        <f t="shared" si="11"/>
        <v/>
      </c>
      <c r="J197" s="280" t="str">
        <f t="shared" si="12"/>
        <v/>
      </c>
      <c r="K197" s="193" t="str">
        <f t="shared" si="13"/>
        <v/>
      </c>
      <c r="L197" s="281" t="str">
        <f t="shared" si="14"/>
        <v/>
      </c>
      <c r="M197" s="279" t="str">
        <f t="shared" si="15"/>
        <v/>
      </c>
      <c r="N197" s="285"/>
    </row>
    <row r="198" spans="1:14" ht="20.100000000000001" customHeight="1" x14ac:dyDescent="0.25">
      <c r="A198" s="170">
        <v>192</v>
      </c>
      <c r="B198" s="283" t="str">
        <f>IF('Frais réels'!B197="","",'Frais réels'!$B197)</f>
        <v/>
      </c>
      <c r="C198" s="283" t="str">
        <f>IF('Frais réels'!C197="","",'Frais réels'!$C197)</f>
        <v/>
      </c>
      <c r="D198" s="283" t="str">
        <f>IF('Frais réels'!D197="","",'Frais réels'!$D197)</f>
        <v/>
      </c>
      <c r="E198" s="166" t="str">
        <f>IF('Frais réels'!E197="","",'Frais réels'!$E197)</f>
        <v/>
      </c>
      <c r="F198" s="166" t="str">
        <f>IF('Frais réels'!F197="","",'Frais réels'!$F197)</f>
        <v/>
      </c>
      <c r="G198" s="185" t="str">
        <f>IF('Frais réels'!G197="","",'Frais réels'!$G197)</f>
        <v/>
      </c>
      <c r="H198" s="126"/>
      <c r="I198" s="277" t="str">
        <f t="shared" si="11"/>
        <v/>
      </c>
      <c r="J198" s="280" t="str">
        <f t="shared" si="12"/>
        <v/>
      </c>
      <c r="K198" s="193" t="str">
        <f t="shared" si="13"/>
        <v/>
      </c>
      <c r="L198" s="281" t="str">
        <f t="shared" si="14"/>
        <v/>
      </c>
      <c r="M198" s="279" t="str">
        <f t="shared" si="15"/>
        <v/>
      </c>
      <c r="N198" s="285"/>
    </row>
    <row r="199" spans="1:14" ht="20.100000000000001" customHeight="1" x14ac:dyDescent="0.25">
      <c r="A199" s="170">
        <v>193</v>
      </c>
      <c r="B199" s="283" t="str">
        <f>IF('Frais réels'!B198="","",'Frais réels'!$B198)</f>
        <v/>
      </c>
      <c r="C199" s="283" t="str">
        <f>IF('Frais réels'!C198="","",'Frais réels'!$C198)</f>
        <v/>
      </c>
      <c r="D199" s="283" t="str">
        <f>IF('Frais réels'!D198="","",'Frais réels'!$D198)</f>
        <v/>
      </c>
      <c r="E199" s="166" t="str">
        <f>IF('Frais réels'!E198="","",'Frais réels'!$E198)</f>
        <v/>
      </c>
      <c r="F199" s="166" t="str">
        <f>IF('Frais réels'!F198="","",'Frais réels'!$F198)</f>
        <v/>
      </c>
      <c r="G199" s="185" t="str">
        <f>IF('Frais réels'!G198="","",'Frais réels'!$G198)</f>
        <v/>
      </c>
      <c r="H199" s="126"/>
      <c r="I199" s="277" t="str">
        <f t="shared" si="11"/>
        <v/>
      </c>
      <c r="J199" s="280" t="str">
        <f t="shared" si="12"/>
        <v/>
      </c>
      <c r="K199" s="193" t="str">
        <f t="shared" si="13"/>
        <v/>
      </c>
      <c r="L199" s="281" t="str">
        <f t="shared" si="14"/>
        <v/>
      </c>
      <c r="M199" s="279" t="str">
        <f t="shared" si="15"/>
        <v/>
      </c>
      <c r="N199" s="285"/>
    </row>
    <row r="200" spans="1:14" ht="20.100000000000001" customHeight="1" x14ac:dyDescent="0.25">
      <c r="A200" s="170">
        <v>194</v>
      </c>
      <c r="B200" s="283" t="str">
        <f>IF('Frais réels'!B199="","",'Frais réels'!$B199)</f>
        <v/>
      </c>
      <c r="C200" s="283" t="str">
        <f>IF('Frais réels'!C199="","",'Frais réels'!$C199)</f>
        <v/>
      </c>
      <c r="D200" s="283" t="str">
        <f>IF('Frais réels'!D199="","",'Frais réels'!$D199)</f>
        <v/>
      </c>
      <c r="E200" s="166" t="str">
        <f>IF('Frais réels'!E199="","",'Frais réels'!$E199)</f>
        <v/>
      </c>
      <c r="F200" s="166" t="str">
        <f>IF('Frais réels'!F199="","",'Frais réels'!$F199)</f>
        <v/>
      </c>
      <c r="G200" s="185" t="str">
        <f>IF('Frais réels'!G199="","",'Frais réels'!$G199)</f>
        <v/>
      </c>
      <c r="H200" s="126"/>
      <c r="I200" s="277" t="str">
        <f t="shared" ref="I200:I263" si="16">IF($G200="","",IF($H200&gt;$G200,"Le montant éligible ne peut etre supérieur au montant présenté",""))</f>
        <v/>
      </c>
      <c r="J200" s="280" t="str">
        <f t="shared" ref="J200:J263" si="17">IF(OR(H200=0, ISBLANK(H200)), "", H200)</f>
        <v/>
      </c>
      <c r="K200" s="193" t="str">
        <f t="shared" ref="K200:K263" si="18">IF(F200="Aller - Retour Mayotte - Hexagone",IF(1900=0,"",1900),IF(F200="Aller - Retour Mayotte - La Réunion",IF(700=0,"",700),IF(F200="Aller - Retour Mayotte - Caraïbes",IF(2200=0,"",2200),IF(E200="Billets de train",IF(H200=0,"",""),IF(E200="","")))))</f>
        <v/>
      </c>
      <c r="L200" s="281" t="str">
        <f t="shared" ref="L200:L263" si="19">IF(J200="", "", IF(MIN(J200,K200)=0, "", MIN(J200,K200)))</f>
        <v/>
      </c>
      <c r="M200" s="279" t="str">
        <f t="shared" ref="M200:M263" si="20">IF($L200 &gt; $J200, "Le montant éligible retenu ne peut pas être supérieur au montant raisonnable",IF($L200 &gt; $K200, "Le montant éligible retenu ne peut pas être supérieur au montant du plafond", ""))</f>
        <v/>
      </c>
      <c r="N200" s="285"/>
    </row>
    <row r="201" spans="1:14" ht="20.100000000000001" customHeight="1" x14ac:dyDescent="0.25">
      <c r="A201" s="170">
        <v>195</v>
      </c>
      <c r="B201" s="283" t="str">
        <f>IF('Frais réels'!B200="","",'Frais réels'!$B200)</f>
        <v/>
      </c>
      <c r="C201" s="283" t="str">
        <f>IF('Frais réels'!C200="","",'Frais réels'!$C200)</f>
        <v/>
      </c>
      <c r="D201" s="283" t="str">
        <f>IF('Frais réels'!D200="","",'Frais réels'!$D200)</f>
        <v/>
      </c>
      <c r="E201" s="166" t="str">
        <f>IF('Frais réels'!E200="","",'Frais réels'!$E200)</f>
        <v/>
      </c>
      <c r="F201" s="166" t="str">
        <f>IF('Frais réels'!F200="","",'Frais réels'!$F200)</f>
        <v/>
      </c>
      <c r="G201" s="185" t="str">
        <f>IF('Frais réels'!G200="","",'Frais réels'!$G200)</f>
        <v/>
      </c>
      <c r="H201" s="126"/>
      <c r="I201" s="277" t="str">
        <f t="shared" si="16"/>
        <v/>
      </c>
      <c r="J201" s="280" t="str">
        <f t="shared" si="17"/>
        <v/>
      </c>
      <c r="K201" s="193" t="str">
        <f t="shared" si="18"/>
        <v/>
      </c>
      <c r="L201" s="281" t="str">
        <f t="shared" si="19"/>
        <v/>
      </c>
      <c r="M201" s="279" t="str">
        <f t="shared" si="20"/>
        <v/>
      </c>
      <c r="N201" s="285"/>
    </row>
    <row r="202" spans="1:14" ht="20.100000000000001" customHeight="1" x14ac:dyDescent="0.25">
      <c r="A202" s="170">
        <v>196</v>
      </c>
      <c r="B202" s="283" t="str">
        <f>IF('Frais réels'!B201="","",'Frais réels'!$B201)</f>
        <v/>
      </c>
      <c r="C202" s="283" t="str">
        <f>IF('Frais réels'!C201="","",'Frais réels'!$C201)</f>
        <v/>
      </c>
      <c r="D202" s="283" t="str">
        <f>IF('Frais réels'!D201="","",'Frais réels'!$D201)</f>
        <v/>
      </c>
      <c r="E202" s="166" t="str">
        <f>IF('Frais réels'!E201="","",'Frais réels'!$E201)</f>
        <v/>
      </c>
      <c r="F202" s="166" t="str">
        <f>IF('Frais réels'!F201="","",'Frais réels'!$F201)</f>
        <v/>
      </c>
      <c r="G202" s="185" t="str">
        <f>IF('Frais réels'!G201="","",'Frais réels'!$G201)</f>
        <v/>
      </c>
      <c r="H202" s="126"/>
      <c r="I202" s="277" t="str">
        <f t="shared" si="16"/>
        <v/>
      </c>
      <c r="J202" s="280" t="str">
        <f t="shared" si="17"/>
        <v/>
      </c>
      <c r="K202" s="193" t="str">
        <f t="shared" si="18"/>
        <v/>
      </c>
      <c r="L202" s="281" t="str">
        <f t="shared" si="19"/>
        <v/>
      </c>
      <c r="M202" s="279" t="str">
        <f t="shared" si="20"/>
        <v/>
      </c>
      <c r="N202" s="285"/>
    </row>
    <row r="203" spans="1:14" ht="20.100000000000001" customHeight="1" x14ac:dyDescent="0.25">
      <c r="A203" s="170">
        <v>197</v>
      </c>
      <c r="B203" s="283" t="str">
        <f>IF('Frais réels'!B202="","",'Frais réels'!$B202)</f>
        <v/>
      </c>
      <c r="C203" s="283" t="str">
        <f>IF('Frais réels'!C202="","",'Frais réels'!$C202)</f>
        <v/>
      </c>
      <c r="D203" s="283" t="str">
        <f>IF('Frais réels'!D202="","",'Frais réels'!$D202)</f>
        <v/>
      </c>
      <c r="E203" s="166" t="str">
        <f>IF('Frais réels'!E202="","",'Frais réels'!$E202)</f>
        <v/>
      </c>
      <c r="F203" s="166" t="str">
        <f>IF('Frais réels'!F202="","",'Frais réels'!$F202)</f>
        <v/>
      </c>
      <c r="G203" s="185" t="str">
        <f>IF('Frais réels'!G202="","",'Frais réels'!$G202)</f>
        <v/>
      </c>
      <c r="H203" s="126"/>
      <c r="I203" s="277" t="str">
        <f t="shared" si="16"/>
        <v/>
      </c>
      <c r="J203" s="280" t="str">
        <f t="shared" si="17"/>
        <v/>
      </c>
      <c r="K203" s="193" t="str">
        <f t="shared" si="18"/>
        <v/>
      </c>
      <c r="L203" s="281" t="str">
        <f t="shared" si="19"/>
        <v/>
      </c>
      <c r="M203" s="279" t="str">
        <f t="shared" si="20"/>
        <v/>
      </c>
      <c r="N203" s="285"/>
    </row>
    <row r="204" spans="1:14" ht="20.100000000000001" customHeight="1" x14ac:dyDescent="0.25">
      <c r="A204" s="170">
        <v>198</v>
      </c>
      <c r="B204" s="283" t="str">
        <f>IF('Frais réels'!B203="","",'Frais réels'!$B203)</f>
        <v/>
      </c>
      <c r="C204" s="283" t="str">
        <f>IF('Frais réels'!C203="","",'Frais réels'!$C203)</f>
        <v/>
      </c>
      <c r="D204" s="283" t="str">
        <f>IF('Frais réels'!D203="","",'Frais réels'!$D203)</f>
        <v/>
      </c>
      <c r="E204" s="166" t="str">
        <f>IF('Frais réels'!E203="","",'Frais réels'!$E203)</f>
        <v/>
      </c>
      <c r="F204" s="166" t="str">
        <f>IF('Frais réels'!F203="","",'Frais réels'!$F203)</f>
        <v/>
      </c>
      <c r="G204" s="185" t="str">
        <f>IF('Frais réels'!G203="","",'Frais réels'!$G203)</f>
        <v/>
      </c>
      <c r="H204" s="126"/>
      <c r="I204" s="277" t="str">
        <f t="shared" si="16"/>
        <v/>
      </c>
      <c r="J204" s="280" t="str">
        <f t="shared" si="17"/>
        <v/>
      </c>
      <c r="K204" s="193" t="str">
        <f t="shared" si="18"/>
        <v/>
      </c>
      <c r="L204" s="281" t="str">
        <f t="shared" si="19"/>
        <v/>
      </c>
      <c r="M204" s="279" t="str">
        <f t="shared" si="20"/>
        <v/>
      </c>
      <c r="N204" s="285"/>
    </row>
    <row r="205" spans="1:14" ht="20.100000000000001" customHeight="1" x14ac:dyDescent="0.25">
      <c r="A205" s="170">
        <v>199</v>
      </c>
      <c r="B205" s="283" t="str">
        <f>IF('Frais réels'!B204="","",'Frais réels'!$B204)</f>
        <v/>
      </c>
      <c r="C205" s="283" t="str">
        <f>IF('Frais réels'!C204="","",'Frais réels'!$C204)</f>
        <v/>
      </c>
      <c r="D205" s="283" t="str">
        <f>IF('Frais réels'!D204="","",'Frais réels'!$D204)</f>
        <v/>
      </c>
      <c r="E205" s="166" t="str">
        <f>IF('Frais réels'!E204="","",'Frais réels'!$E204)</f>
        <v/>
      </c>
      <c r="F205" s="166" t="str">
        <f>IF('Frais réels'!F204="","",'Frais réels'!$F204)</f>
        <v/>
      </c>
      <c r="G205" s="185" t="str">
        <f>IF('Frais réels'!G204="","",'Frais réels'!$G204)</f>
        <v/>
      </c>
      <c r="H205" s="126"/>
      <c r="I205" s="277" t="str">
        <f t="shared" si="16"/>
        <v/>
      </c>
      <c r="J205" s="280" t="str">
        <f t="shared" si="17"/>
        <v/>
      </c>
      <c r="K205" s="193" t="str">
        <f t="shared" si="18"/>
        <v/>
      </c>
      <c r="L205" s="281" t="str">
        <f t="shared" si="19"/>
        <v/>
      </c>
      <c r="M205" s="279" t="str">
        <f t="shared" si="20"/>
        <v/>
      </c>
      <c r="N205" s="285"/>
    </row>
    <row r="206" spans="1:14" ht="20.100000000000001" customHeight="1" x14ac:dyDescent="0.25">
      <c r="A206" s="170">
        <v>200</v>
      </c>
      <c r="B206" s="283" t="str">
        <f>IF('Frais réels'!B205="","",'Frais réels'!$B205)</f>
        <v/>
      </c>
      <c r="C206" s="283" t="str">
        <f>IF('Frais réels'!C205="","",'Frais réels'!$C205)</f>
        <v/>
      </c>
      <c r="D206" s="283" t="str">
        <f>IF('Frais réels'!D205="","",'Frais réels'!$D205)</f>
        <v/>
      </c>
      <c r="E206" s="166" t="str">
        <f>IF('Frais réels'!E205="","",'Frais réels'!$E205)</f>
        <v/>
      </c>
      <c r="F206" s="166" t="str">
        <f>IF('Frais réels'!F205="","",'Frais réels'!$F205)</f>
        <v/>
      </c>
      <c r="G206" s="185" t="str">
        <f>IF('Frais réels'!G205="","",'Frais réels'!$G205)</f>
        <v/>
      </c>
      <c r="H206" s="126"/>
      <c r="I206" s="277" t="str">
        <f t="shared" si="16"/>
        <v/>
      </c>
      <c r="J206" s="280" t="str">
        <f t="shared" si="17"/>
        <v/>
      </c>
      <c r="K206" s="193" t="str">
        <f t="shared" si="18"/>
        <v/>
      </c>
      <c r="L206" s="281" t="str">
        <f t="shared" si="19"/>
        <v/>
      </c>
      <c r="M206" s="279" t="str">
        <f t="shared" si="20"/>
        <v/>
      </c>
      <c r="N206" s="285"/>
    </row>
    <row r="207" spans="1:14" ht="20.100000000000001" customHeight="1" x14ac:dyDescent="0.25">
      <c r="A207" s="170">
        <v>201</v>
      </c>
      <c r="B207" s="283" t="str">
        <f>IF('Frais réels'!B206="","",'Frais réels'!$B206)</f>
        <v/>
      </c>
      <c r="C207" s="283" t="str">
        <f>IF('Frais réels'!C206="","",'Frais réels'!$C206)</f>
        <v/>
      </c>
      <c r="D207" s="283" t="str">
        <f>IF('Frais réels'!D206="","",'Frais réels'!$D206)</f>
        <v/>
      </c>
      <c r="E207" s="166" t="str">
        <f>IF('Frais réels'!E206="","",'Frais réels'!$E206)</f>
        <v/>
      </c>
      <c r="F207" s="166" t="str">
        <f>IF('Frais réels'!F206="","",'Frais réels'!$F206)</f>
        <v/>
      </c>
      <c r="G207" s="185" t="str">
        <f>IF('Frais réels'!G206="","",'Frais réels'!$G206)</f>
        <v/>
      </c>
      <c r="H207" s="126"/>
      <c r="I207" s="277" t="str">
        <f t="shared" si="16"/>
        <v/>
      </c>
      <c r="J207" s="280" t="str">
        <f t="shared" si="17"/>
        <v/>
      </c>
      <c r="K207" s="193" t="str">
        <f t="shared" si="18"/>
        <v/>
      </c>
      <c r="L207" s="281" t="str">
        <f t="shared" si="19"/>
        <v/>
      </c>
      <c r="M207" s="279" t="str">
        <f t="shared" si="20"/>
        <v/>
      </c>
      <c r="N207" s="285"/>
    </row>
    <row r="208" spans="1:14" ht="20.100000000000001" customHeight="1" x14ac:dyDescent="0.25">
      <c r="A208" s="170">
        <v>202</v>
      </c>
      <c r="B208" s="283" t="str">
        <f>IF('Frais réels'!B207="","",'Frais réels'!$B207)</f>
        <v/>
      </c>
      <c r="C208" s="283" t="str">
        <f>IF('Frais réels'!C207="","",'Frais réels'!$C207)</f>
        <v/>
      </c>
      <c r="D208" s="283" t="str">
        <f>IF('Frais réels'!D207="","",'Frais réels'!$D207)</f>
        <v/>
      </c>
      <c r="E208" s="166" t="str">
        <f>IF('Frais réels'!E207="","",'Frais réels'!$E207)</f>
        <v/>
      </c>
      <c r="F208" s="166" t="str">
        <f>IF('Frais réels'!F207="","",'Frais réels'!$F207)</f>
        <v/>
      </c>
      <c r="G208" s="185" t="str">
        <f>IF('Frais réels'!G207="","",'Frais réels'!$G207)</f>
        <v/>
      </c>
      <c r="H208" s="126"/>
      <c r="I208" s="277" t="str">
        <f t="shared" si="16"/>
        <v/>
      </c>
      <c r="J208" s="280" t="str">
        <f t="shared" si="17"/>
        <v/>
      </c>
      <c r="K208" s="193" t="str">
        <f t="shared" si="18"/>
        <v/>
      </c>
      <c r="L208" s="281" t="str">
        <f t="shared" si="19"/>
        <v/>
      </c>
      <c r="M208" s="279" t="str">
        <f t="shared" si="20"/>
        <v/>
      </c>
      <c r="N208" s="285"/>
    </row>
    <row r="209" spans="1:14" ht="20.100000000000001" customHeight="1" x14ac:dyDescent="0.25">
      <c r="A209" s="170">
        <v>203</v>
      </c>
      <c r="B209" s="283" t="str">
        <f>IF('Frais réels'!B208="","",'Frais réels'!$B208)</f>
        <v/>
      </c>
      <c r="C209" s="283" t="str">
        <f>IF('Frais réels'!C208="","",'Frais réels'!$C208)</f>
        <v/>
      </c>
      <c r="D209" s="283" t="str">
        <f>IF('Frais réels'!D208="","",'Frais réels'!$D208)</f>
        <v/>
      </c>
      <c r="E209" s="166" t="str">
        <f>IF('Frais réels'!E208="","",'Frais réels'!$E208)</f>
        <v/>
      </c>
      <c r="F209" s="166" t="str">
        <f>IF('Frais réels'!F208="","",'Frais réels'!$F208)</f>
        <v/>
      </c>
      <c r="G209" s="185" t="str">
        <f>IF('Frais réels'!G208="","",'Frais réels'!$G208)</f>
        <v/>
      </c>
      <c r="H209" s="126"/>
      <c r="I209" s="277" t="str">
        <f t="shared" si="16"/>
        <v/>
      </c>
      <c r="J209" s="280" t="str">
        <f t="shared" si="17"/>
        <v/>
      </c>
      <c r="K209" s="193" t="str">
        <f t="shared" si="18"/>
        <v/>
      </c>
      <c r="L209" s="281" t="str">
        <f t="shared" si="19"/>
        <v/>
      </c>
      <c r="M209" s="279" t="str">
        <f t="shared" si="20"/>
        <v/>
      </c>
      <c r="N209" s="285"/>
    </row>
    <row r="210" spans="1:14" ht="20.100000000000001" customHeight="1" x14ac:dyDescent="0.25">
      <c r="A210" s="170">
        <v>204</v>
      </c>
      <c r="B210" s="283" t="str">
        <f>IF('Frais réels'!B209="","",'Frais réels'!$B209)</f>
        <v/>
      </c>
      <c r="C210" s="283" t="str">
        <f>IF('Frais réels'!C209="","",'Frais réels'!$C209)</f>
        <v/>
      </c>
      <c r="D210" s="283" t="str">
        <f>IF('Frais réels'!D209="","",'Frais réels'!$D209)</f>
        <v/>
      </c>
      <c r="E210" s="166" t="str">
        <f>IF('Frais réels'!E209="","",'Frais réels'!$E209)</f>
        <v/>
      </c>
      <c r="F210" s="166" t="str">
        <f>IF('Frais réels'!F209="","",'Frais réels'!$F209)</f>
        <v/>
      </c>
      <c r="G210" s="185" t="str">
        <f>IF('Frais réels'!G209="","",'Frais réels'!$G209)</f>
        <v/>
      </c>
      <c r="H210" s="126"/>
      <c r="I210" s="277" t="str">
        <f t="shared" si="16"/>
        <v/>
      </c>
      <c r="J210" s="280" t="str">
        <f t="shared" si="17"/>
        <v/>
      </c>
      <c r="K210" s="193" t="str">
        <f t="shared" si="18"/>
        <v/>
      </c>
      <c r="L210" s="281" t="str">
        <f t="shared" si="19"/>
        <v/>
      </c>
      <c r="M210" s="279" t="str">
        <f t="shared" si="20"/>
        <v/>
      </c>
      <c r="N210" s="285"/>
    </row>
    <row r="211" spans="1:14" ht="20.100000000000001" customHeight="1" x14ac:dyDescent="0.25">
      <c r="A211" s="170">
        <v>205</v>
      </c>
      <c r="B211" s="283" t="str">
        <f>IF('Frais réels'!B210="","",'Frais réels'!$B210)</f>
        <v/>
      </c>
      <c r="C211" s="283" t="str">
        <f>IF('Frais réels'!C210="","",'Frais réels'!$C210)</f>
        <v/>
      </c>
      <c r="D211" s="283" t="str">
        <f>IF('Frais réels'!D210="","",'Frais réels'!$D210)</f>
        <v/>
      </c>
      <c r="E211" s="166" t="str">
        <f>IF('Frais réels'!E210="","",'Frais réels'!$E210)</f>
        <v/>
      </c>
      <c r="F211" s="166" t="str">
        <f>IF('Frais réels'!F210="","",'Frais réels'!$F210)</f>
        <v/>
      </c>
      <c r="G211" s="185" t="str">
        <f>IF('Frais réels'!G210="","",'Frais réels'!$G210)</f>
        <v/>
      </c>
      <c r="H211" s="126"/>
      <c r="I211" s="277" t="str">
        <f t="shared" si="16"/>
        <v/>
      </c>
      <c r="J211" s="280" t="str">
        <f t="shared" si="17"/>
        <v/>
      </c>
      <c r="K211" s="193" t="str">
        <f t="shared" si="18"/>
        <v/>
      </c>
      <c r="L211" s="281" t="str">
        <f t="shared" si="19"/>
        <v/>
      </c>
      <c r="M211" s="279" t="str">
        <f t="shared" si="20"/>
        <v/>
      </c>
      <c r="N211" s="285"/>
    </row>
    <row r="212" spans="1:14" ht="20.100000000000001" customHeight="1" x14ac:dyDescent="0.25">
      <c r="A212" s="170">
        <v>206</v>
      </c>
      <c r="B212" s="283" t="str">
        <f>IF('Frais réels'!B211="","",'Frais réels'!$B211)</f>
        <v/>
      </c>
      <c r="C212" s="283" t="str">
        <f>IF('Frais réels'!C211="","",'Frais réels'!$C211)</f>
        <v/>
      </c>
      <c r="D212" s="283" t="str">
        <f>IF('Frais réels'!D211="","",'Frais réels'!$D211)</f>
        <v/>
      </c>
      <c r="E212" s="166" t="str">
        <f>IF('Frais réels'!E211="","",'Frais réels'!$E211)</f>
        <v/>
      </c>
      <c r="F212" s="166" t="str">
        <f>IF('Frais réels'!F211="","",'Frais réels'!$F211)</f>
        <v/>
      </c>
      <c r="G212" s="185" t="str">
        <f>IF('Frais réels'!G211="","",'Frais réels'!$G211)</f>
        <v/>
      </c>
      <c r="H212" s="126"/>
      <c r="I212" s="277" t="str">
        <f t="shared" si="16"/>
        <v/>
      </c>
      <c r="J212" s="280" t="str">
        <f t="shared" si="17"/>
        <v/>
      </c>
      <c r="K212" s="193" t="str">
        <f t="shared" si="18"/>
        <v/>
      </c>
      <c r="L212" s="281" t="str">
        <f t="shared" si="19"/>
        <v/>
      </c>
      <c r="M212" s="279" t="str">
        <f t="shared" si="20"/>
        <v/>
      </c>
      <c r="N212" s="285"/>
    </row>
    <row r="213" spans="1:14" ht="20.100000000000001" customHeight="1" x14ac:dyDescent="0.25">
      <c r="A213" s="170">
        <v>207</v>
      </c>
      <c r="B213" s="283" t="str">
        <f>IF('Frais réels'!B212="","",'Frais réels'!$B212)</f>
        <v/>
      </c>
      <c r="C213" s="283" t="str">
        <f>IF('Frais réels'!C212="","",'Frais réels'!$C212)</f>
        <v/>
      </c>
      <c r="D213" s="283" t="str">
        <f>IF('Frais réels'!D212="","",'Frais réels'!$D212)</f>
        <v/>
      </c>
      <c r="E213" s="166" t="str">
        <f>IF('Frais réels'!E212="","",'Frais réels'!$E212)</f>
        <v/>
      </c>
      <c r="F213" s="166" t="str">
        <f>IF('Frais réels'!F212="","",'Frais réels'!$F212)</f>
        <v/>
      </c>
      <c r="G213" s="185" t="str">
        <f>IF('Frais réels'!G212="","",'Frais réels'!$G212)</f>
        <v/>
      </c>
      <c r="H213" s="126"/>
      <c r="I213" s="277" t="str">
        <f t="shared" si="16"/>
        <v/>
      </c>
      <c r="J213" s="280" t="str">
        <f t="shared" si="17"/>
        <v/>
      </c>
      <c r="K213" s="193" t="str">
        <f t="shared" si="18"/>
        <v/>
      </c>
      <c r="L213" s="281" t="str">
        <f t="shared" si="19"/>
        <v/>
      </c>
      <c r="M213" s="279" t="str">
        <f t="shared" si="20"/>
        <v/>
      </c>
      <c r="N213" s="285"/>
    </row>
    <row r="214" spans="1:14" ht="20.100000000000001" customHeight="1" x14ac:dyDescent="0.25">
      <c r="A214" s="170">
        <v>208</v>
      </c>
      <c r="B214" s="283" t="str">
        <f>IF('Frais réels'!B213="","",'Frais réels'!$B213)</f>
        <v/>
      </c>
      <c r="C214" s="283" t="str">
        <f>IF('Frais réels'!C213="","",'Frais réels'!$C213)</f>
        <v/>
      </c>
      <c r="D214" s="283" t="str">
        <f>IF('Frais réels'!D213="","",'Frais réels'!$D213)</f>
        <v/>
      </c>
      <c r="E214" s="166" t="str">
        <f>IF('Frais réels'!E213="","",'Frais réels'!$E213)</f>
        <v/>
      </c>
      <c r="F214" s="166" t="str">
        <f>IF('Frais réels'!F213="","",'Frais réels'!$F213)</f>
        <v/>
      </c>
      <c r="G214" s="185" t="str">
        <f>IF('Frais réels'!G213="","",'Frais réels'!$G213)</f>
        <v/>
      </c>
      <c r="H214" s="126"/>
      <c r="I214" s="277" t="str">
        <f t="shared" si="16"/>
        <v/>
      </c>
      <c r="J214" s="280" t="str">
        <f t="shared" si="17"/>
        <v/>
      </c>
      <c r="K214" s="193" t="str">
        <f t="shared" si="18"/>
        <v/>
      </c>
      <c r="L214" s="281" t="str">
        <f t="shared" si="19"/>
        <v/>
      </c>
      <c r="M214" s="279" t="str">
        <f t="shared" si="20"/>
        <v/>
      </c>
      <c r="N214" s="285"/>
    </row>
    <row r="215" spans="1:14" ht="20.100000000000001" customHeight="1" x14ac:dyDescent="0.25">
      <c r="A215" s="170">
        <v>209</v>
      </c>
      <c r="B215" s="283" t="str">
        <f>IF('Frais réels'!B214="","",'Frais réels'!$B214)</f>
        <v/>
      </c>
      <c r="C215" s="283" t="str">
        <f>IF('Frais réels'!C214="","",'Frais réels'!$C214)</f>
        <v/>
      </c>
      <c r="D215" s="283" t="str">
        <f>IF('Frais réels'!D214="","",'Frais réels'!$D214)</f>
        <v/>
      </c>
      <c r="E215" s="166" t="str">
        <f>IF('Frais réels'!E214="","",'Frais réels'!$E214)</f>
        <v/>
      </c>
      <c r="F215" s="166" t="str">
        <f>IF('Frais réels'!F214="","",'Frais réels'!$F214)</f>
        <v/>
      </c>
      <c r="G215" s="185" t="str">
        <f>IF('Frais réels'!G214="","",'Frais réels'!$G214)</f>
        <v/>
      </c>
      <c r="H215" s="126"/>
      <c r="I215" s="277" t="str">
        <f t="shared" si="16"/>
        <v/>
      </c>
      <c r="J215" s="280" t="str">
        <f t="shared" si="17"/>
        <v/>
      </c>
      <c r="K215" s="193" t="str">
        <f t="shared" si="18"/>
        <v/>
      </c>
      <c r="L215" s="281" t="str">
        <f t="shared" si="19"/>
        <v/>
      </c>
      <c r="M215" s="279" t="str">
        <f t="shared" si="20"/>
        <v/>
      </c>
      <c r="N215" s="285"/>
    </row>
    <row r="216" spans="1:14" ht="20.100000000000001" customHeight="1" x14ac:dyDescent="0.25">
      <c r="A216" s="170">
        <v>210</v>
      </c>
      <c r="B216" s="283" t="str">
        <f>IF('Frais réels'!B215="","",'Frais réels'!$B215)</f>
        <v/>
      </c>
      <c r="C216" s="283" t="str">
        <f>IF('Frais réels'!C215="","",'Frais réels'!$C215)</f>
        <v/>
      </c>
      <c r="D216" s="283" t="str">
        <f>IF('Frais réels'!D215="","",'Frais réels'!$D215)</f>
        <v/>
      </c>
      <c r="E216" s="166" t="str">
        <f>IF('Frais réels'!E215="","",'Frais réels'!$E215)</f>
        <v/>
      </c>
      <c r="F216" s="166" t="str">
        <f>IF('Frais réels'!F215="","",'Frais réels'!$F215)</f>
        <v/>
      </c>
      <c r="G216" s="185" t="str">
        <f>IF('Frais réels'!G215="","",'Frais réels'!$G215)</f>
        <v/>
      </c>
      <c r="H216" s="126"/>
      <c r="I216" s="277" t="str">
        <f t="shared" si="16"/>
        <v/>
      </c>
      <c r="J216" s="280" t="str">
        <f t="shared" si="17"/>
        <v/>
      </c>
      <c r="K216" s="193" t="str">
        <f t="shared" si="18"/>
        <v/>
      </c>
      <c r="L216" s="281" t="str">
        <f t="shared" si="19"/>
        <v/>
      </c>
      <c r="M216" s="279" t="str">
        <f t="shared" si="20"/>
        <v/>
      </c>
      <c r="N216" s="285"/>
    </row>
    <row r="217" spans="1:14" ht="20.100000000000001" customHeight="1" x14ac:dyDescent="0.25">
      <c r="A217" s="170">
        <v>211</v>
      </c>
      <c r="B217" s="283" t="str">
        <f>IF('Frais réels'!B216="","",'Frais réels'!$B216)</f>
        <v/>
      </c>
      <c r="C217" s="283" t="str">
        <f>IF('Frais réels'!C216="","",'Frais réels'!$C216)</f>
        <v/>
      </c>
      <c r="D217" s="283" t="str">
        <f>IF('Frais réels'!D216="","",'Frais réels'!$D216)</f>
        <v/>
      </c>
      <c r="E217" s="166" t="str">
        <f>IF('Frais réels'!E216="","",'Frais réels'!$E216)</f>
        <v/>
      </c>
      <c r="F217" s="166" t="str">
        <f>IF('Frais réels'!F216="","",'Frais réels'!$F216)</f>
        <v/>
      </c>
      <c r="G217" s="185" t="str">
        <f>IF('Frais réels'!G216="","",'Frais réels'!$G216)</f>
        <v/>
      </c>
      <c r="H217" s="126"/>
      <c r="I217" s="277" t="str">
        <f t="shared" si="16"/>
        <v/>
      </c>
      <c r="J217" s="280" t="str">
        <f t="shared" si="17"/>
        <v/>
      </c>
      <c r="K217" s="193" t="str">
        <f t="shared" si="18"/>
        <v/>
      </c>
      <c r="L217" s="281" t="str">
        <f t="shared" si="19"/>
        <v/>
      </c>
      <c r="M217" s="279" t="str">
        <f t="shared" si="20"/>
        <v/>
      </c>
      <c r="N217" s="285"/>
    </row>
    <row r="218" spans="1:14" ht="20.100000000000001" customHeight="1" x14ac:dyDescent="0.25">
      <c r="A218" s="170">
        <v>212</v>
      </c>
      <c r="B218" s="283" t="str">
        <f>IF('Frais réels'!B217="","",'Frais réels'!$B217)</f>
        <v/>
      </c>
      <c r="C218" s="283" t="str">
        <f>IF('Frais réels'!C217="","",'Frais réels'!$C217)</f>
        <v/>
      </c>
      <c r="D218" s="283" t="str">
        <f>IF('Frais réels'!D217="","",'Frais réels'!$D217)</f>
        <v/>
      </c>
      <c r="E218" s="166" t="str">
        <f>IF('Frais réels'!E217="","",'Frais réels'!$E217)</f>
        <v/>
      </c>
      <c r="F218" s="166" t="str">
        <f>IF('Frais réels'!F217="","",'Frais réels'!$F217)</f>
        <v/>
      </c>
      <c r="G218" s="185" t="str">
        <f>IF('Frais réels'!G217="","",'Frais réels'!$G217)</f>
        <v/>
      </c>
      <c r="H218" s="126"/>
      <c r="I218" s="277" t="str">
        <f t="shared" si="16"/>
        <v/>
      </c>
      <c r="J218" s="280" t="str">
        <f t="shared" si="17"/>
        <v/>
      </c>
      <c r="K218" s="193" t="str">
        <f t="shared" si="18"/>
        <v/>
      </c>
      <c r="L218" s="281" t="str">
        <f t="shared" si="19"/>
        <v/>
      </c>
      <c r="M218" s="279" t="str">
        <f t="shared" si="20"/>
        <v/>
      </c>
      <c r="N218" s="285"/>
    </row>
    <row r="219" spans="1:14" ht="20.100000000000001" customHeight="1" x14ac:dyDescent="0.25">
      <c r="A219" s="170">
        <v>213</v>
      </c>
      <c r="B219" s="283" t="str">
        <f>IF('Frais réels'!B218="","",'Frais réels'!$B218)</f>
        <v/>
      </c>
      <c r="C219" s="283" t="str">
        <f>IF('Frais réels'!C218="","",'Frais réels'!$C218)</f>
        <v/>
      </c>
      <c r="D219" s="283" t="str">
        <f>IF('Frais réels'!D218="","",'Frais réels'!$D218)</f>
        <v/>
      </c>
      <c r="E219" s="166" t="str">
        <f>IF('Frais réels'!E218="","",'Frais réels'!$E218)</f>
        <v/>
      </c>
      <c r="F219" s="166" t="str">
        <f>IF('Frais réels'!F218="","",'Frais réels'!$F218)</f>
        <v/>
      </c>
      <c r="G219" s="185" t="str">
        <f>IF('Frais réels'!G218="","",'Frais réels'!$G218)</f>
        <v/>
      </c>
      <c r="H219" s="126"/>
      <c r="I219" s="277" t="str">
        <f t="shared" si="16"/>
        <v/>
      </c>
      <c r="J219" s="280" t="str">
        <f t="shared" si="17"/>
        <v/>
      </c>
      <c r="K219" s="193" t="str">
        <f t="shared" si="18"/>
        <v/>
      </c>
      <c r="L219" s="281" t="str">
        <f t="shared" si="19"/>
        <v/>
      </c>
      <c r="M219" s="279" t="str">
        <f t="shared" si="20"/>
        <v/>
      </c>
      <c r="N219" s="285"/>
    </row>
    <row r="220" spans="1:14" ht="20.100000000000001" customHeight="1" x14ac:dyDescent="0.25">
      <c r="A220" s="170">
        <v>214</v>
      </c>
      <c r="B220" s="283" t="str">
        <f>IF('Frais réels'!B219="","",'Frais réels'!$B219)</f>
        <v/>
      </c>
      <c r="C220" s="283" t="str">
        <f>IF('Frais réels'!C219="","",'Frais réels'!$C219)</f>
        <v/>
      </c>
      <c r="D220" s="283" t="str">
        <f>IF('Frais réels'!D219="","",'Frais réels'!$D219)</f>
        <v/>
      </c>
      <c r="E220" s="166" t="str">
        <f>IF('Frais réels'!E219="","",'Frais réels'!$E219)</f>
        <v/>
      </c>
      <c r="F220" s="166" t="str">
        <f>IF('Frais réels'!F219="","",'Frais réels'!$F219)</f>
        <v/>
      </c>
      <c r="G220" s="185" t="str">
        <f>IF('Frais réels'!G219="","",'Frais réels'!$G219)</f>
        <v/>
      </c>
      <c r="H220" s="126"/>
      <c r="I220" s="277" t="str">
        <f t="shared" si="16"/>
        <v/>
      </c>
      <c r="J220" s="280" t="str">
        <f t="shared" si="17"/>
        <v/>
      </c>
      <c r="K220" s="193" t="str">
        <f t="shared" si="18"/>
        <v/>
      </c>
      <c r="L220" s="281" t="str">
        <f t="shared" si="19"/>
        <v/>
      </c>
      <c r="M220" s="279" t="str">
        <f t="shared" si="20"/>
        <v/>
      </c>
      <c r="N220" s="285"/>
    </row>
    <row r="221" spans="1:14" ht="20.100000000000001" customHeight="1" x14ac:dyDescent="0.25">
      <c r="A221" s="170">
        <v>215</v>
      </c>
      <c r="B221" s="283" t="str">
        <f>IF('Frais réels'!B220="","",'Frais réels'!$B220)</f>
        <v/>
      </c>
      <c r="C221" s="283" t="str">
        <f>IF('Frais réels'!C220="","",'Frais réels'!$C220)</f>
        <v/>
      </c>
      <c r="D221" s="283" t="str">
        <f>IF('Frais réels'!D220="","",'Frais réels'!$D220)</f>
        <v/>
      </c>
      <c r="E221" s="166" t="str">
        <f>IF('Frais réels'!E220="","",'Frais réels'!$E220)</f>
        <v/>
      </c>
      <c r="F221" s="166" t="str">
        <f>IF('Frais réels'!F220="","",'Frais réels'!$F220)</f>
        <v/>
      </c>
      <c r="G221" s="185" t="str">
        <f>IF('Frais réels'!G220="","",'Frais réels'!$G220)</f>
        <v/>
      </c>
      <c r="H221" s="126"/>
      <c r="I221" s="277" t="str">
        <f t="shared" si="16"/>
        <v/>
      </c>
      <c r="J221" s="280" t="str">
        <f t="shared" si="17"/>
        <v/>
      </c>
      <c r="K221" s="193" t="str">
        <f t="shared" si="18"/>
        <v/>
      </c>
      <c r="L221" s="281" t="str">
        <f t="shared" si="19"/>
        <v/>
      </c>
      <c r="M221" s="279" t="str">
        <f t="shared" si="20"/>
        <v/>
      </c>
      <c r="N221" s="285"/>
    </row>
    <row r="222" spans="1:14" ht="20.100000000000001" customHeight="1" x14ac:dyDescent="0.25">
      <c r="A222" s="170">
        <v>216</v>
      </c>
      <c r="B222" s="283" t="str">
        <f>IF('Frais réels'!B221="","",'Frais réels'!$B221)</f>
        <v/>
      </c>
      <c r="C222" s="283" t="str">
        <f>IF('Frais réels'!C221="","",'Frais réels'!$C221)</f>
        <v/>
      </c>
      <c r="D222" s="283" t="str">
        <f>IF('Frais réels'!D221="","",'Frais réels'!$D221)</f>
        <v/>
      </c>
      <c r="E222" s="166" t="str">
        <f>IF('Frais réels'!E221="","",'Frais réels'!$E221)</f>
        <v/>
      </c>
      <c r="F222" s="166" t="str">
        <f>IF('Frais réels'!F221="","",'Frais réels'!$F221)</f>
        <v/>
      </c>
      <c r="G222" s="185" t="str">
        <f>IF('Frais réels'!G221="","",'Frais réels'!$G221)</f>
        <v/>
      </c>
      <c r="H222" s="126"/>
      <c r="I222" s="277" t="str">
        <f t="shared" si="16"/>
        <v/>
      </c>
      <c r="J222" s="280" t="str">
        <f t="shared" si="17"/>
        <v/>
      </c>
      <c r="K222" s="193" t="str">
        <f t="shared" si="18"/>
        <v/>
      </c>
      <c r="L222" s="281" t="str">
        <f t="shared" si="19"/>
        <v/>
      </c>
      <c r="M222" s="279" t="str">
        <f t="shared" si="20"/>
        <v/>
      </c>
      <c r="N222" s="285"/>
    </row>
    <row r="223" spans="1:14" ht="20.100000000000001" customHeight="1" x14ac:dyDescent="0.25">
      <c r="A223" s="170">
        <v>217</v>
      </c>
      <c r="B223" s="283" t="str">
        <f>IF('Frais réels'!B222="","",'Frais réels'!$B222)</f>
        <v/>
      </c>
      <c r="C223" s="283" t="str">
        <f>IF('Frais réels'!C222="","",'Frais réels'!$C222)</f>
        <v/>
      </c>
      <c r="D223" s="283" t="str">
        <f>IF('Frais réels'!D222="","",'Frais réels'!$D222)</f>
        <v/>
      </c>
      <c r="E223" s="166" t="str">
        <f>IF('Frais réels'!E222="","",'Frais réels'!$E222)</f>
        <v/>
      </c>
      <c r="F223" s="166" t="str">
        <f>IF('Frais réels'!F222="","",'Frais réels'!$F222)</f>
        <v/>
      </c>
      <c r="G223" s="185" t="str">
        <f>IF('Frais réels'!G222="","",'Frais réels'!$G222)</f>
        <v/>
      </c>
      <c r="H223" s="126"/>
      <c r="I223" s="277" t="str">
        <f t="shared" si="16"/>
        <v/>
      </c>
      <c r="J223" s="280" t="str">
        <f t="shared" si="17"/>
        <v/>
      </c>
      <c r="K223" s="193" t="str">
        <f t="shared" si="18"/>
        <v/>
      </c>
      <c r="L223" s="281" t="str">
        <f t="shared" si="19"/>
        <v/>
      </c>
      <c r="M223" s="279" t="str">
        <f t="shared" si="20"/>
        <v/>
      </c>
      <c r="N223" s="285"/>
    </row>
    <row r="224" spans="1:14" ht="20.100000000000001" customHeight="1" x14ac:dyDescent="0.25">
      <c r="A224" s="170">
        <v>218</v>
      </c>
      <c r="B224" s="283" t="str">
        <f>IF('Frais réels'!B223="","",'Frais réels'!$B223)</f>
        <v/>
      </c>
      <c r="C224" s="283" t="str">
        <f>IF('Frais réels'!C223="","",'Frais réels'!$C223)</f>
        <v/>
      </c>
      <c r="D224" s="283" t="str">
        <f>IF('Frais réels'!D223="","",'Frais réels'!$D223)</f>
        <v/>
      </c>
      <c r="E224" s="166" t="str">
        <f>IF('Frais réels'!E223="","",'Frais réels'!$E223)</f>
        <v/>
      </c>
      <c r="F224" s="166" t="str">
        <f>IF('Frais réels'!F223="","",'Frais réels'!$F223)</f>
        <v/>
      </c>
      <c r="G224" s="185" t="str">
        <f>IF('Frais réels'!G223="","",'Frais réels'!$G223)</f>
        <v/>
      </c>
      <c r="H224" s="126"/>
      <c r="I224" s="277" t="str">
        <f t="shared" si="16"/>
        <v/>
      </c>
      <c r="J224" s="280" t="str">
        <f t="shared" si="17"/>
        <v/>
      </c>
      <c r="K224" s="193" t="str">
        <f t="shared" si="18"/>
        <v/>
      </c>
      <c r="L224" s="281" t="str">
        <f t="shared" si="19"/>
        <v/>
      </c>
      <c r="M224" s="279" t="str">
        <f t="shared" si="20"/>
        <v/>
      </c>
      <c r="N224" s="285"/>
    </row>
    <row r="225" spans="1:14" ht="20.100000000000001" customHeight="1" x14ac:dyDescent="0.25">
      <c r="A225" s="170">
        <v>219</v>
      </c>
      <c r="B225" s="283" t="str">
        <f>IF('Frais réels'!B224="","",'Frais réels'!$B224)</f>
        <v/>
      </c>
      <c r="C225" s="283" t="str">
        <f>IF('Frais réels'!C224="","",'Frais réels'!$C224)</f>
        <v/>
      </c>
      <c r="D225" s="283" t="str">
        <f>IF('Frais réels'!D224="","",'Frais réels'!$D224)</f>
        <v/>
      </c>
      <c r="E225" s="166" t="str">
        <f>IF('Frais réels'!E224="","",'Frais réels'!$E224)</f>
        <v/>
      </c>
      <c r="F225" s="166" t="str">
        <f>IF('Frais réels'!F224="","",'Frais réels'!$F224)</f>
        <v/>
      </c>
      <c r="G225" s="185" t="str">
        <f>IF('Frais réels'!G224="","",'Frais réels'!$G224)</f>
        <v/>
      </c>
      <c r="H225" s="126"/>
      <c r="I225" s="277" t="str">
        <f t="shared" si="16"/>
        <v/>
      </c>
      <c r="J225" s="280" t="str">
        <f t="shared" si="17"/>
        <v/>
      </c>
      <c r="K225" s="193" t="str">
        <f t="shared" si="18"/>
        <v/>
      </c>
      <c r="L225" s="281" t="str">
        <f t="shared" si="19"/>
        <v/>
      </c>
      <c r="M225" s="279" t="str">
        <f t="shared" si="20"/>
        <v/>
      </c>
      <c r="N225" s="285"/>
    </row>
    <row r="226" spans="1:14" ht="20.100000000000001" customHeight="1" x14ac:dyDescent="0.25">
      <c r="A226" s="170">
        <v>220</v>
      </c>
      <c r="B226" s="283" t="str">
        <f>IF('Frais réels'!B225="","",'Frais réels'!$B225)</f>
        <v/>
      </c>
      <c r="C226" s="283" t="str">
        <f>IF('Frais réels'!C225="","",'Frais réels'!$C225)</f>
        <v/>
      </c>
      <c r="D226" s="283" t="str">
        <f>IF('Frais réels'!D225="","",'Frais réels'!$D225)</f>
        <v/>
      </c>
      <c r="E226" s="166" t="str">
        <f>IF('Frais réels'!E225="","",'Frais réels'!$E225)</f>
        <v/>
      </c>
      <c r="F226" s="166" t="str">
        <f>IF('Frais réels'!F225="","",'Frais réels'!$F225)</f>
        <v/>
      </c>
      <c r="G226" s="185" t="str">
        <f>IF('Frais réels'!G225="","",'Frais réels'!$G225)</f>
        <v/>
      </c>
      <c r="H226" s="126"/>
      <c r="I226" s="277" t="str">
        <f t="shared" si="16"/>
        <v/>
      </c>
      <c r="J226" s="280" t="str">
        <f t="shared" si="17"/>
        <v/>
      </c>
      <c r="K226" s="193" t="str">
        <f t="shared" si="18"/>
        <v/>
      </c>
      <c r="L226" s="281" t="str">
        <f t="shared" si="19"/>
        <v/>
      </c>
      <c r="M226" s="279" t="str">
        <f t="shared" si="20"/>
        <v/>
      </c>
      <c r="N226" s="285"/>
    </row>
    <row r="227" spans="1:14" ht="20.100000000000001" customHeight="1" x14ac:dyDescent="0.25">
      <c r="A227" s="170">
        <v>221</v>
      </c>
      <c r="B227" s="283" t="str">
        <f>IF('Frais réels'!B226="","",'Frais réels'!$B226)</f>
        <v/>
      </c>
      <c r="C227" s="283" t="str">
        <f>IF('Frais réels'!C226="","",'Frais réels'!$C226)</f>
        <v/>
      </c>
      <c r="D227" s="283" t="str">
        <f>IF('Frais réels'!D226="","",'Frais réels'!$D226)</f>
        <v/>
      </c>
      <c r="E227" s="166" t="str">
        <f>IF('Frais réels'!E226="","",'Frais réels'!$E226)</f>
        <v/>
      </c>
      <c r="F227" s="166" t="str">
        <f>IF('Frais réels'!F226="","",'Frais réels'!$F226)</f>
        <v/>
      </c>
      <c r="G227" s="185" t="str">
        <f>IF('Frais réels'!G226="","",'Frais réels'!$G226)</f>
        <v/>
      </c>
      <c r="H227" s="126"/>
      <c r="I227" s="277" t="str">
        <f t="shared" si="16"/>
        <v/>
      </c>
      <c r="J227" s="280" t="str">
        <f t="shared" si="17"/>
        <v/>
      </c>
      <c r="K227" s="193" t="str">
        <f t="shared" si="18"/>
        <v/>
      </c>
      <c r="L227" s="281" t="str">
        <f t="shared" si="19"/>
        <v/>
      </c>
      <c r="M227" s="279" t="str">
        <f t="shared" si="20"/>
        <v/>
      </c>
      <c r="N227" s="285"/>
    </row>
    <row r="228" spans="1:14" ht="20.100000000000001" customHeight="1" x14ac:dyDescent="0.25">
      <c r="A228" s="170">
        <v>222</v>
      </c>
      <c r="B228" s="283" t="str">
        <f>IF('Frais réels'!B227="","",'Frais réels'!$B227)</f>
        <v/>
      </c>
      <c r="C228" s="283" t="str">
        <f>IF('Frais réels'!C227="","",'Frais réels'!$C227)</f>
        <v/>
      </c>
      <c r="D228" s="283" t="str">
        <f>IF('Frais réels'!D227="","",'Frais réels'!$D227)</f>
        <v/>
      </c>
      <c r="E228" s="166" t="str">
        <f>IF('Frais réels'!E227="","",'Frais réels'!$E227)</f>
        <v/>
      </c>
      <c r="F228" s="166" t="str">
        <f>IF('Frais réels'!F227="","",'Frais réels'!$F227)</f>
        <v/>
      </c>
      <c r="G228" s="185" t="str">
        <f>IF('Frais réels'!G227="","",'Frais réels'!$G227)</f>
        <v/>
      </c>
      <c r="H228" s="126"/>
      <c r="I228" s="277" t="str">
        <f t="shared" si="16"/>
        <v/>
      </c>
      <c r="J228" s="280" t="str">
        <f t="shared" si="17"/>
        <v/>
      </c>
      <c r="K228" s="193" t="str">
        <f t="shared" si="18"/>
        <v/>
      </c>
      <c r="L228" s="281" t="str">
        <f t="shared" si="19"/>
        <v/>
      </c>
      <c r="M228" s="279" t="str">
        <f t="shared" si="20"/>
        <v/>
      </c>
      <c r="N228" s="285"/>
    </row>
    <row r="229" spans="1:14" ht="20.100000000000001" customHeight="1" x14ac:dyDescent="0.25">
      <c r="A229" s="170">
        <v>223</v>
      </c>
      <c r="B229" s="283" t="str">
        <f>IF('Frais réels'!B228="","",'Frais réels'!$B228)</f>
        <v/>
      </c>
      <c r="C229" s="283" t="str">
        <f>IF('Frais réels'!C228="","",'Frais réels'!$C228)</f>
        <v/>
      </c>
      <c r="D229" s="283" t="str">
        <f>IF('Frais réels'!D228="","",'Frais réels'!$D228)</f>
        <v/>
      </c>
      <c r="E229" s="166" t="str">
        <f>IF('Frais réels'!E228="","",'Frais réels'!$E228)</f>
        <v/>
      </c>
      <c r="F229" s="166" t="str">
        <f>IF('Frais réels'!F228="","",'Frais réels'!$F228)</f>
        <v/>
      </c>
      <c r="G229" s="185" t="str">
        <f>IF('Frais réels'!G228="","",'Frais réels'!$G228)</f>
        <v/>
      </c>
      <c r="H229" s="126"/>
      <c r="I229" s="277" t="str">
        <f t="shared" si="16"/>
        <v/>
      </c>
      <c r="J229" s="280" t="str">
        <f t="shared" si="17"/>
        <v/>
      </c>
      <c r="K229" s="193" t="str">
        <f t="shared" si="18"/>
        <v/>
      </c>
      <c r="L229" s="281" t="str">
        <f t="shared" si="19"/>
        <v/>
      </c>
      <c r="M229" s="279" t="str">
        <f t="shared" si="20"/>
        <v/>
      </c>
      <c r="N229" s="285"/>
    </row>
    <row r="230" spans="1:14" ht="20.100000000000001" customHeight="1" x14ac:dyDescent="0.25">
      <c r="A230" s="170">
        <v>224</v>
      </c>
      <c r="B230" s="283" t="str">
        <f>IF('Frais réels'!B229="","",'Frais réels'!$B229)</f>
        <v/>
      </c>
      <c r="C230" s="283" t="str">
        <f>IF('Frais réels'!C229="","",'Frais réels'!$C229)</f>
        <v/>
      </c>
      <c r="D230" s="283" t="str">
        <f>IF('Frais réels'!D229="","",'Frais réels'!$D229)</f>
        <v/>
      </c>
      <c r="E230" s="166" t="str">
        <f>IF('Frais réels'!E229="","",'Frais réels'!$E229)</f>
        <v/>
      </c>
      <c r="F230" s="166" t="str">
        <f>IF('Frais réels'!F229="","",'Frais réels'!$F229)</f>
        <v/>
      </c>
      <c r="G230" s="185" t="str">
        <f>IF('Frais réels'!G229="","",'Frais réels'!$G229)</f>
        <v/>
      </c>
      <c r="H230" s="126"/>
      <c r="I230" s="277" t="str">
        <f t="shared" si="16"/>
        <v/>
      </c>
      <c r="J230" s="280" t="str">
        <f t="shared" si="17"/>
        <v/>
      </c>
      <c r="K230" s="193" t="str">
        <f t="shared" si="18"/>
        <v/>
      </c>
      <c r="L230" s="281" t="str">
        <f t="shared" si="19"/>
        <v/>
      </c>
      <c r="M230" s="279" t="str">
        <f t="shared" si="20"/>
        <v/>
      </c>
      <c r="N230" s="285"/>
    </row>
    <row r="231" spans="1:14" ht="20.100000000000001" customHeight="1" x14ac:dyDescent="0.25">
      <c r="A231" s="170">
        <v>225</v>
      </c>
      <c r="B231" s="283" t="str">
        <f>IF('Frais réels'!B230="","",'Frais réels'!$B230)</f>
        <v/>
      </c>
      <c r="C231" s="283" t="str">
        <f>IF('Frais réels'!C230="","",'Frais réels'!$C230)</f>
        <v/>
      </c>
      <c r="D231" s="283" t="str">
        <f>IF('Frais réels'!D230="","",'Frais réels'!$D230)</f>
        <v/>
      </c>
      <c r="E231" s="166" t="str">
        <f>IF('Frais réels'!E230="","",'Frais réels'!$E230)</f>
        <v/>
      </c>
      <c r="F231" s="166" t="str">
        <f>IF('Frais réels'!F230="","",'Frais réels'!$F230)</f>
        <v/>
      </c>
      <c r="G231" s="185" t="str">
        <f>IF('Frais réels'!G230="","",'Frais réels'!$G230)</f>
        <v/>
      </c>
      <c r="H231" s="126"/>
      <c r="I231" s="277" t="str">
        <f t="shared" si="16"/>
        <v/>
      </c>
      <c r="J231" s="280" t="str">
        <f t="shared" si="17"/>
        <v/>
      </c>
      <c r="K231" s="193" t="str">
        <f t="shared" si="18"/>
        <v/>
      </c>
      <c r="L231" s="281" t="str">
        <f t="shared" si="19"/>
        <v/>
      </c>
      <c r="M231" s="279" t="str">
        <f t="shared" si="20"/>
        <v/>
      </c>
      <c r="N231" s="285"/>
    </row>
    <row r="232" spans="1:14" ht="20.100000000000001" customHeight="1" x14ac:dyDescent="0.25">
      <c r="A232" s="170">
        <v>226</v>
      </c>
      <c r="B232" s="283" t="str">
        <f>IF('Frais réels'!B231="","",'Frais réels'!$B231)</f>
        <v/>
      </c>
      <c r="C232" s="283" t="str">
        <f>IF('Frais réels'!C231="","",'Frais réels'!$C231)</f>
        <v/>
      </c>
      <c r="D232" s="283" t="str">
        <f>IF('Frais réels'!D231="","",'Frais réels'!$D231)</f>
        <v/>
      </c>
      <c r="E232" s="166" t="str">
        <f>IF('Frais réels'!E231="","",'Frais réels'!$E231)</f>
        <v/>
      </c>
      <c r="F232" s="166" t="str">
        <f>IF('Frais réels'!F231="","",'Frais réels'!$F231)</f>
        <v/>
      </c>
      <c r="G232" s="185" t="str">
        <f>IF('Frais réels'!G231="","",'Frais réels'!$G231)</f>
        <v/>
      </c>
      <c r="H232" s="126"/>
      <c r="I232" s="277" t="str">
        <f t="shared" si="16"/>
        <v/>
      </c>
      <c r="J232" s="280" t="str">
        <f t="shared" si="17"/>
        <v/>
      </c>
      <c r="K232" s="193" t="str">
        <f t="shared" si="18"/>
        <v/>
      </c>
      <c r="L232" s="281" t="str">
        <f t="shared" si="19"/>
        <v/>
      </c>
      <c r="M232" s="279" t="str">
        <f t="shared" si="20"/>
        <v/>
      </c>
      <c r="N232" s="285"/>
    </row>
    <row r="233" spans="1:14" ht="20.100000000000001" customHeight="1" x14ac:dyDescent="0.25">
      <c r="A233" s="170">
        <v>227</v>
      </c>
      <c r="B233" s="283" t="str">
        <f>IF('Frais réels'!B232="","",'Frais réels'!$B232)</f>
        <v/>
      </c>
      <c r="C233" s="283" t="str">
        <f>IF('Frais réels'!C232="","",'Frais réels'!$C232)</f>
        <v/>
      </c>
      <c r="D233" s="283" t="str">
        <f>IF('Frais réels'!D232="","",'Frais réels'!$D232)</f>
        <v/>
      </c>
      <c r="E233" s="166" t="str">
        <f>IF('Frais réels'!E232="","",'Frais réels'!$E232)</f>
        <v/>
      </c>
      <c r="F233" s="166" t="str">
        <f>IF('Frais réels'!F232="","",'Frais réels'!$F232)</f>
        <v/>
      </c>
      <c r="G233" s="185" t="str">
        <f>IF('Frais réels'!G232="","",'Frais réels'!$G232)</f>
        <v/>
      </c>
      <c r="H233" s="126"/>
      <c r="I233" s="277" t="str">
        <f t="shared" si="16"/>
        <v/>
      </c>
      <c r="J233" s="280" t="str">
        <f t="shared" si="17"/>
        <v/>
      </c>
      <c r="K233" s="193" t="str">
        <f t="shared" si="18"/>
        <v/>
      </c>
      <c r="L233" s="281" t="str">
        <f t="shared" si="19"/>
        <v/>
      </c>
      <c r="M233" s="279" t="str">
        <f t="shared" si="20"/>
        <v/>
      </c>
      <c r="N233" s="285"/>
    </row>
    <row r="234" spans="1:14" ht="20.100000000000001" customHeight="1" x14ac:dyDescent="0.25">
      <c r="A234" s="170">
        <v>228</v>
      </c>
      <c r="B234" s="283" t="str">
        <f>IF('Frais réels'!B233="","",'Frais réels'!$B233)</f>
        <v/>
      </c>
      <c r="C234" s="283" t="str">
        <f>IF('Frais réels'!C233="","",'Frais réels'!$C233)</f>
        <v/>
      </c>
      <c r="D234" s="283" t="str">
        <f>IF('Frais réels'!D233="","",'Frais réels'!$D233)</f>
        <v/>
      </c>
      <c r="E234" s="166" t="str">
        <f>IF('Frais réels'!E233="","",'Frais réels'!$E233)</f>
        <v/>
      </c>
      <c r="F234" s="166" t="str">
        <f>IF('Frais réels'!F233="","",'Frais réels'!$F233)</f>
        <v/>
      </c>
      <c r="G234" s="185" t="str">
        <f>IF('Frais réels'!G233="","",'Frais réels'!$G233)</f>
        <v/>
      </c>
      <c r="H234" s="126"/>
      <c r="I234" s="277" t="str">
        <f t="shared" si="16"/>
        <v/>
      </c>
      <c r="J234" s="280" t="str">
        <f t="shared" si="17"/>
        <v/>
      </c>
      <c r="K234" s="193" t="str">
        <f t="shared" si="18"/>
        <v/>
      </c>
      <c r="L234" s="281" t="str">
        <f t="shared" si="19"/>
        <v/>
      </c>
      <c r="M234" s="279" t="str">
        <f t="shared" si="20"/>
        <v/>
      </c>
      <c r="N234" s="285"/>
    </row>
    <row r="235" spans="1:14" ht="20.100000000000001" customHeight="1" x14ac:dyDescent="0.25">
      <c r="A235" s="170">
        <v>229</v>
      </c>
      <c r="B235" s="283" t="str">
        <f>IF('Frais réels'!B234="","",'Frais réels'!$B234)</f>
        <v/>
      </c>
      <c r="C235" s="283" t="str">
        <f>IF('Frais réels'!C234="","",'Frais réels'!$C234)</f>
        <v/>
      </c>
      <c r="D235" s="283" t="str">
        <f>IF('Frais réels'!D234="","",'Frais réels'!$D234)</f>
        <v/>
      </c>
      <c r="E235" s="166" t="str">
        <f>IF('Frais réels'!E234="","",'Frais réels'!$E234)</f>
        <v/>
      </c>
      <c r="F235" s="166" t="str">
        <f>IF('Frais réels'!F234="","",'Frais réels'!$F234)</f>
        <v/>
      </c>
      <c r="G235" s="185" t="str">
        <f>IF('Frais réels'!G234="","",'Frais réels'!$G234)</f>
        <v/>
      </c>
      <c r="H235" s="126"/>
      <c r="I235" s="277" t="str">
        <f t="shared" si="16"/>
        <v/>
      </c>
      <c r="J235" s="280" t="str">
        <f t="shared" si="17"/>
        <v/>
      </c>
      <c r="K235" s="193" t="str">
        <f t="shared" si="18"/>
        <v/>
      </c>
      <c r="L235" s="281" t="str">
        <f t="shared" si="19"/>
        <v/>
      </c>
      <c r="M235" s="279" t="str">
        <f t="shared" si="20"/>
        <v/>
      </c>
      <c r="N235" s="285"/>
    </row>
    <row r="236" spans="1:14" ht="20.100000000000001" customHeight="1" x14ac:dyDescent="0.25">
      <c r="A236" s="170">
        <v>230</v>
      </c>
      <c r="B236" s="283" t="str">
        <f>IF('Frais réels'!B235="","",'Frais réels'!$B235)</f>
        <v/>
      </c>
      <c r="C236" s="283" t="str">
        <f>IF('Frais réels'!C235="","",'Frais réels'!$C235)</f>
        <v/>
      </c>
      <c r="D236" s="283" t="str">
        <f>IF('Frais réels'!D235="","",'Frais réels'!$D235)</f>
        <v/>
      </c>
      <c r="E236" s="166" t="str">
        <f>IF('Frais réels'!E235="","",'Frais réels'!$E235)</f>
        <v/>
      </c>
      <c r="F236" s="166" t="str">
        <f>IF('Frais réels'!F235="","",'Frais réels'!$F235)</f>
        <v/>
      </c>
      <c r="G236" s="185" t="str">
        <f>IF('Frais réels'!G235="","",'Frais réels'!$G235)</f>
        <v/>
      </c>
      <c r="H236" s="126"/>
      <c r="I236" s="277" t="str">
        <f t="shared" si="16"/>
        <v/>
      </c>
      <c r="J236" s="280" t="str">
        <f t="shared" si="17"/>
        <v/>
      </c>
      <c r="K236" s="193" t="str">
        <f t="shared" si="18"/>
        <v/>
      </c>
      <c r="L236" s="281" t="str">
        <f t="shared" si="19"/>
        <v/>
      </c>
      <c r="M236" s="279" t="str">
        <f t="shared" si="20"/>
        <v/>
      </c>
      <c r="N236" s="285"/>
    </row>
    <row r="237" spans="1:14" ht="20.100000000000001" customHeight="1" x14ac:dyDescent="0.25">
      <c r="A237" s="170">
        <v>231</v>
      </c>
      <c r="B237" s="283" t="str">
        <f>IF('Frais réels'!B236="","",'Frais réels'!$B236)</f>
        <v/>
      </c>
      <c r="C237" s="283" t="str">
        <f>IF('Frais réels'!C236="","",'Frais réels'!$C236)</f>
        <v/>
      </c>
      <c r="D237" s="283" t="str">
        <f>IF('Frais réels'!D236="","",'Frais réels'!$D236)</f>
        <v/>
      </c>
      <c r="E237" s="166" t="str">
        <f>IF('Frais réels'!E236="","",'Frais réels'!$E236)</f>
        <v/>
      </c>
      <c r="F237" s="166" t="str">
        <f>IF('Frais réels'!F236="","",'Frais réels'!$F236)</f>
        <v/>
      </c>
      <c r="G237" s="185" t="str">
        <f>IF('Frais réels'!G236="","",'Frais réels'!$G236)</f>
        <v/>
      </c>
      <c r="H237" s="126"/>
      <c r="I237" s="277" t="str">
        <f t="shared" si="16"/>
        <v/>
      </c>
      <c r="J237" s="280" t="str">
        <f t="shared" si="17"/>
        <v/>
      </c>
      <c r="K237" s="193" t="str">
        <f t="shared" si="18"/>
        <v/>
      </c>
      <c r="L237" s="281" t="str">
        <f t="shared" si="19"/>
        <v/>
      </c>
      <c r="M237" s="279" t="str">
        <f t="shared" si="20"/>
        <v/>
      </c>
      <c r="N237" s="285"/>
    </row>
    <row r="238" spans="1:14" ht="20.100000000000001" customHeight="1" x14ac:dyDescent="0.25">
      <c r="A238" s="170">
        <v>232</v>
      </c>
      <c r="B238" s="283" t="str">
        <f>IF('Frais réels'!B237="","",'Frais réels'!$B237)</f>
        <v/>
      </c>
      <c r="C238" s="283" t="str">
        <f>IF('Frais réels'!C237="","",'Frais réels'!$C237)</f>
        <v/>
      </c>
      <c r="D238" s="283" t="str">
        <f>IF('Frais réels'!D237="","",'Frais réels'!$D237)</f>
        <v/>
      </c>
      <c r="E238" s="166" t="str">
        <f>IF('Frais réels'!E237="","",'Frais réels'!$E237)</f>
        <v/>
      </c>
      <c r="F238" s="166" t="str">
        <f>IF('Frais réels'!F237="","",'Frais réels'!$F237)</f>
        <v/>
      </c>
      <c r="G238" s="185" t="str">
        <f>IF('Frais réels'!G237="","",'Frais réels'!$G237)</f>
        <v/>
      </c>
      <c r="H238" s="126"/>
      <c r="I238" s="277" t="str">
        <f t="shared" si="16"/>
        <v/>
      </c>
      <c r="J238" s="280" t="str">
        <f t="shared" si="17"/>
        <v/>
      </c>
      <c r="K238" s="193" t="str">
        <f t="shared" si="18"/>
        <v/>
      </c>
      <c r="L238" s="281" t="str">
        <f t="shared" si="19"/>
        <v/>
      </c>
      <c r="M238" s="279" t="str">
        <f t="shared" si="20"/>
        <v/>
      </c>
      <c r="N238" s="285"/>
    </row>
    <row r="239" spans="1:14" ht="20.100000000000001" customHeight="1" x14ac:dyDescent="0.25">
      <c r="A239" s="170">
        <v>233</v>
      </c>
      <c r="B239" s="283" t="str">
        <f>IF('Frais réels'!B238="","",'Frais réels'!$B238)</f>
        <v/>
      </c>
      <c r="C239" s="283" t="str">
        <f>IF('Frais réels'!C238="","",'Frais réels'!$C238)</f>
        <v/>
      </c>
      <c r="D239" s="283" t="str">
        <f>IF('Frais réels'!D238="","",'Frais réels'!$D238)</f>
        <v/>
      </c>
      <c r="E239" s="166" t="str">
        <f>IF('Frais réels'!E238="","",'Frais réels'!$E238)</f>
        <v/>
      </c>
      <c r="F239" s="166" t="str">
        <f>IF('Frais réels'!F238="","",'Frais réels'!$F238)</f>
        <v/>
      </c>
      <c r="G239" s="185" t="str">
        <f>IF('Frais réels'!G238="","",'Frais réels'!$G238)</f>
        <v/>
      </c>
      <c r="H239" s="126"/>
      <c r="I239" s="277" t="str">
        <f t="shared" si="16"/>
        <v/>
      </c>
      <c r="J239" s="280" t="str">
        <f t="shared" si="17"/>
        <v/>
      </c>
      <c r="K239" s="193" t="str">
        <f t="shared" si="18"/>
        <v/>
      </c>
      <c r="L239" s="281" t="str">
        <f t="shared" si="19"/>
        <v/>
      </c>
      <c r="M239" s="279" t="str">
        <f t="shared" si="20"/>
        <v/>
      </c>
      <c r="N239" s="285"/>
    </row>
    <row r="240" spans="1:14" ht="20.100000000000001" customHeight="1" x14ac:dyDescent="0.25">
      <c r="A240" s="170">
        <v>234</v>
      </c>
      <c r="B240" s="283" t="str">
        <f>IF('Frais réels'!B239="","",'Frais réels'!$B239)</f>
        <v/>
      </c>
      <c r="C240" s="283" t="str">
        <f>IF('Frais réels'!C239="","",'Frais réels'!$C239)</f>
        <v/>
      </c>
      <c r="D240" s="283" t="str">
        <f>IF('Frais réels'!D239="","",'Frais réels'!$D239)</f>
        <v/>
      </c>
      <c r="E240" s="166" t="str">
        <f>IF('Frais réels'!E239="","",'Frais réels'!$E239)</f>
        <v/>
      </c>
      <c r="F240" s="166" t="str">
        <f>IF('Frais réels'!F239="","",'Frais réels'!$F239)</f>
        <v/>
      </c>
      <c r="G240" s="185" t="str">
        <f>IF('Frais réels'!G239="","",'Frais réels'!$G239)</f>
        <v/>
      </c>
      <c r="H240" s="126"/>
      <c r="I240" s="277" t="str">
        <f t="shared" si="16"/>
        <v/>
      </c>
      <c r="J240" s="280" t="str">
        <f t="shared" si="17"/>
        <v/>
      </c>
      <c r="K240" s="193" t="str">
        <f t="shared" si="18"/>
        <v/>
      </c>
      <c r="L240" s="281" t="str">
        <f t="shared" si="19"/>
        <v/>
      </c>
      <c r="M240" s="279" t="str">
        <f t="shared" si="20"/>
        <v/>
      </c>
      <c r="N240" s="285"/>
    </row>
    <row r="241" spans="1:14" ht="20.100000000000001" customHeight="1" x14ac:dyDescent="0.25">
      <c r="A241" s="170">
        <v>235</v>
      </c>
      <c r="B241" s="283" t="str">
        <f>IF('Frais réels'!B240="","",'Frais réels'!$B240)</f>
        <v/>
      </c>
      <c r="C241" s="283" t="str">
        <f>IF('Frais réels'!C240="","",'Frais réels'!$C240)</f>
        <v/>
      </c>
      <c r="D241" s="283" t="str">
        <f>IF('Frais réels'!D240="","",'Frais réels'!$D240)</f>
        <v/>
      </c>
      <c r="E241" s="166" t="str">
        <f>IF('Frais réels'!E240="","",'Frais réels'!$E240)</f>
        <v/>
      </c>
      <c r="F241" s="166" t="str">
        <f>IF('Frais réels'!F240="","",'Frais réels'!$F240)</f>
        <v/>
      </c>
      <c r="G241" s="185" t="str">
        <f>IF('Frais réels'!G240="","",'Frais réels'!$G240)</f>
        <v/>
      </c>
      <c r="H241" s="126"/>
      <c r="I241" s="277" t="str">
        <f t="shared" si="16"/>
        <v/>
      </c>
      <c r="J241" s="280" t="str">
        <f t="shared" si="17"/>
        <v/>
      </c>
      <c r="K241" s="193" t="str">
        <f t="shared" si="18"/>
        <v/>
      </c>
      <c r="L241" s="281" t="str">
        <f t="shared" si="19"/>
        <v/>
      </c>
      <c r="M241" s="279" t="str">
        <f t="shared" si="20"/>
        <v/>
      </c>
      <c r="N241" s="285"/>
    </row>
    <row r="242" spans="1:14" ht="20.100000000000001" customHeight="1" x14ac:dyDescent="0.25">
      <c r="A242" s="170">
        <v>236</v>
      </c>
      <c r="B242" s="283" t="str">
        <f>IF('Frais réels'!B241="","",'Frais réels'!$B241)</f>
        <v/>
      </c>
      <c r="C242" s="283" t="str">
        <f>IF('Frais réels'!C241="","",'Frais réels'!$C241)</f>
        <v/>
      </c>
      <c r="D242" s="283" t="str">
        <f>IF('Frais réels'!D241="","",'Frais réels'!$D241)</f>
        <v/>
      </c>
      <c r="E242" s="166" t="str">
        <f>IF('Frais réels'!E241="","",'Frais réels'!$E241)</f>
        <v/>
      </c>
      <c r="F242" s="166" t="str">
        <f>IF('Frais réels'!F241="","",'Frais réels'!$F241)</f>
        <v/>
      </c>
      <c r="G242" s="185" t="str">
        <f>IF('Frais réels'!G241="","",'Frais réels'!$G241)</f>
        <v/>
      </c>
      <c r="H242" s="126"/>
      <c r="I242" s="277" t="str">
        <f t="shared" si="16"/>
        <v/>
      </c>
      <c r="J242" s="280" t="str">
        <f t="shared" si="17"/>
        <v/>
      </c>
      <c r="K242" s="193" t="str">
        <f t="shared" si="18"/>
        <v/>
      </c>
      <c r="L242" s="281" t="str">
        <f t="shared" si="19"/>
        <v/>
      </c>
      <c r="M242" s="279" t="str">
        <f t="shared" si="20"/>
        <v/>
      </c>
      <c r="N242" s="285"/>
    </row>
    <row r="243" spans="1:14" ht="20.100000000000001" customHeight="1" x14ac:dyDescent="0.25">
      <c r="A243" s="170">
        <v>237</v>
      </c>
      <c r="B243" s="283" t="str">
        <f>IF('Frais réels'!B242="","",'Frais réels'!$B242)</f>
        <v/>
      </c>
      <c r="C243" s="283" t="str">
        <f>IF('Frais réels'!C242="","",'Frais réels'!$C242)</f>
        <v/>
      </c>
      <c r="D243" s="283" t="str">
        <f>IF('Frais réels'!D242="","",'Frais réels'!$D242)</f>
        <v/>
      </c>
      <c r="E243" s="166" t="str">
        <f>IF('Frais réels'!E242="","",'Frais réels'!$E242)</f>
        <v/>
      </c>
      <c r="F243" s="166" t="str">
        <f>IF('Frais réels'!F242="","",'Frais réels'!$F242)</f>
        <v/>
      </c>
      <c r="G243" s="185" t="str">
        <f>IF('Frais réels'!G242="","",'Frais réels'!$G242)</f>
        <v/>
      </c>
      <c r="H243" s="126"/>
      <c r="I243" s="277" t="str">
        <f t="shared" si="16"/>
        <v/>
      </c>
      <c r="J243" s="280" t="str">
        <f t="shared" si="17"/>
        <v/>
      </c>
      <c r="K243" s="193" t="str">
        <f t="shared" si="18"/>
        <v/>
      </c>
      <c r="L243" s="281" t="str">
        <f t="shared" si="19"/>
        <v/>
      </c>
      <c r="M243" s="279" t="str">
        <f t="shared" si="20"/>
        <v/>
      </c>
      <c r="N243" s="285"/>
    </row>
    <row r="244" spans="1:14" ht="20.100000000000001" customHeight="1" x14ac:dyDescent="0.25">
      <c r="A244" s="170">
        <v>238</v>
      </c>
      <c r="B244" s="283" t="str">
        <f>IF('Frais réels'!B243="","",'Frais réels'!$B243)</f>
        <v/>
      </c>
      <c r="C244" s="283" t="str">
        <f>IF('Frais réels'!C243="","",'Frais réels'!$C243)</f>
        <v/>
      </c>
      <c r="D244" s="283" t="str">
        <f>IF('Frais réels'!D243="","",'Frais réels'!$D243)</f>
        <v/>
      </c>
      <c r="E244" s="166" t="str">
        <f>IF('Frais réels'!E243="","",'Frais réels'!$E243)</f>
        <v/>
      </c>
      <c r="F244" s="166" t="str">
        <f>IF('Frais réels'!F243="","",'Frais réels'!$F243)</f>
        <v/>
      </c>
      <c r="G244" s="185" t="str">
        <f>IF('Frais réels'!G243="","",'Frais réels'!$G243)</f>
        <v/>
      </c>
      <c r="H244" s="126"/>
      <c r="I244" s="277" t="str">
        <f t="shared" si="16"/>
        <v/>
      </c>
      <c r="J244" s="280" t="str">
        <f t="shared" si="17"/>
        <v/>
      </c>
      <c r="K244" s="193" t="str">
        <f t="shared" si="18"/>
        <v/>
      </c>
      <c r="L244" s="281" t="str">
        <f t="shared" si="19"/>
        <v/>
      </c>
      <c r="M244" s="279" t="str">
        <f t="shared" si="20"/>
        <v/>
      </c>
      <c r="N244" s="285"/>
    </row>
    <row r="245" spans="1:14" ht="20.100000000000001" customHeight="1" x14ac:dyDescent="0.25">
      <c r="A245" s="170">
        <v>239</v>
      </c>
      <c r="B245" s="283" t="str">
        <f>IF('Frais réels'!B244="","",'Frais réels'!$B244)</f>
        <v/>
      </c>
      <c r="C245" s="283" t="str">
        <f>IF('Frais réels'!C244="","",'Frais réels'!$C244)</f>
        <v/>
      </c>
      <c r="D245" s="283" t="str">
        <f>IF('Frais réels'!D244="","",'Frais réels'!$D244)</f>
        <v/>
      </c>
      <c r="E245" s="166" t="str">
        <f>IF('Frais réels'!E244="","",'Frais réels'!$E244)</f>
        <v/>
      </c>
      <c r="F245" s="166" t="str">
        <f>IF('Frais réels'!F244="","",'Frais réels'!$F244)</f>
        <v/>
      </c>
      <c r="G245" s="185" t="str">
        <f>IF('Frais réels'!G244="","",'Frais réels'!$G244)</f>
        <v/>
      </c>
      <c r="H245" s="126"/>
      <c r="I245" s="277" t="str">
        <f t="shared" si="16"/>
        <v/>
      </c>
      <c r="J245" s="280" t="str">
        <f t="shared" si="17"/>
        <v/>
      </c>
      <c r="K245" s="193" t="str">
        <f t="shared" si="18"/>
        <v/>
      </c>
      <c r="L245" s="281" t="str">
        <f t="shared" si="19"/>
        <v/>
      </c>
      <c r="M245" s="279" t="str">
        <f t="shared" si="20"/>
        <v/>
      </c>
      <c r="N245" s="285"/>
    </row>
    <row r="246" spans="1:14" ht="20.100000000000001" customHeight="1" x14ac:dyDescent="0.25">
      <c r="A246" s="170">
        <v>240</v>
      </c>
      <c r="B246" s="283" t="str">
        <f>IF('Frais réels'!B245="","",'Frais réels'!$B245)</f>
        <v/>
      </c>
      <c r="C246" s="283" t="str">
        <f>IF('Frais réels'!C245="","",'Frais réels'!$C245)</f>
        <v/>
      </c>
      <c r="D246" s="283" t="str">
        <f>IF('Frais réels'!D245="","",'Frais réels'!$D245)</f>
        <v/>
      </c>
      <c r="E246" s="166" t="str">
        <f>IF('Frais réels'!E245="","",'Frais réels'!$E245)</f>
        <v/>
      </c>
      <c r="F246" s="166" t="str">
        <f>IF('Frais réels'!F245="","",'Frais réels'!$F245)</f>
        <v/>
      </c>
      <c r="G246" s="185" t="str">
        <f>IF('Frais réels'!G245="","",'Frais réels'!$G245)</f>
        <v/>
      </c>
      <c r="H246" s="126"/>
      <c r="I246" s="277" t="str">
        <f t="shared" si="16"/>
        <v/>
      </c>
      <c r="J246" s="280" t="str">
        <f t="shared" si="17"/>
        <v/>
      </c>
      <c r="K246" s="193" t="str">
        <f t="shared" si="18"/>
        <v/>
      </c>
      <c r="L246" s="281" t="str">
        <f t="shared" si="19"/>
        <v/>
      </c>
      <c r="M246" s="279" t="str">
        <f t="shared" si="20"/>
        <v/>
      </c>
      <c r="N246" s="285"/>
    </row>
    <row r="247" spans="1:14" ht="20.100000000000001" customHeight="1" x14ac:dyDescent="0.25">
      <c r="A247" s="170">
        <v>241</v>
      </c>
      <c r="B247" s="283" t="str">
        <f>IF('Frais réels'!B246="","",'Frais réels'!$B246)</f>
        <v/>
      </c>
      <c r="C247" s="283" t="str">
        <f>IF('Frais réels'!C246="","",'Frais réels'!$C246)</f>
        <v/>
      </c>
      <c r="D247" s="283" t="str">
        <f>IF('Frais réels'!D246="","",'Frais réels'!$D246)</f>
        <v/>
      </c>
      <c r="E247" s="166" t="str">
        <f>IF('Frais réels'!E246="","",'Frais réels'!$E246)</f>
        <v/>
      </c>
      <c r="F247" s="166" t="str">
        <f>IF('Frais réels'!F246="","",'Frais réels'!$F246)</f>
        <v/>
      </c>
      <c r="G247" s="185" t="str">
        <f>IF('Frais réels'!G246="","",'Frais réels'!$G246)</f>
        <v/>
      </c>
      <c r="H247" s="126"/>
      <c r="I247" s="277" t="str">
        <f t="shared" si="16"/>
        <v/>
      </c>
      <c r="J247" s="280" t="str">
        <f t="shared" si="17"/>
        <v/>
      </c>
      <c r="K247" s="193" t="str">
        <f t="shared" si="18"/>
        <v/>
      </c>
      <c r="L247" s="281" t="str">
        <f t="shared" si="19"/>
        <v/>
      </c>
      <c r="M247" s="279" t="str">
        <f t="shared" si="20"/>
        <v/>
      </c>
      <c r="N247" s="285"/>
    </row>
    <row r="248" spans="1:14" ht="20.100000000000001" customHeight="1" x14ac:dyDescent="0.25">
      <c r="A248" s="170">
        <v>242</v>
      </c>
      <c r="B248" s="283" t="str">
        <f>IF('Frais réels'!B247="","",'Frais réels'!$B247)</f>
        <v/>
      </c>
      <c r="C248" s="283" t="str">
        <f>IF('Frais réels'!C247="","",'Frais réels'!$C247)</f>
        <v/>
      </c>
      <c r="D248" s="283" t="str">
        <f>IF('Frais réels'!D247="","",'Frais réels'!$D247)</f>
        <v/>
      </c>
      <c r="E248" s="166" t="str">
        <f>IF('Frais réels'!E247="","",'Frais réels'!$E247)</f>
        <v/>
      </c>
      <c r="F248" s="166" t="str">
        <f>IF('Frais réels'!F247="","",'Frais réels'!$F247)</f>
        <v/>
      </c>
      <c r="G248" s="185" t="str">
        <f>IF('Frais réels'!G247="","",'Frais réels'!$G247)</f>
        <v/>
      </c>
      <c r="H248" s="126"/>
      <c r="I248" s="277" t="str">
        <f t="shared" si="16"/>
        <v/>
      </c>
      <c r="J248" s="280" t="str">
        <f t="shared" si="17"/>
        <v/>
      </c>
      <c r="K248" s="193" t="str">
        <f t="shared" si="18"/>
        <v/>
      </c>
      <c r="L248" s="281" t="str">
        <f t="shared" si="19"/>
        <v/>
      </c>
      <c r="M248" s="279" t="str">
        <f t="shared" si="20"/>
        <v/>
      </c>
      <c r="N248" s="285"/>
    </row>
    <row r="249" spans="1:14" ht="20.100000000000001" customHeight="1" x14ac:dyDescent="0.25">
      <c r="A249" s="170">
        <v>243</v>
      </c>
      <c r="B249" s="283" t="str">
        <f>IF('Frais réels'!B248="","",'Frais réels'!$B248)</f>
        <v/>
      </c>
      <c r="C249" s="283" t="str">
        <f>IF('Frais réels'!C248="","",'Frais réels'!$C248)</f>
        <v/>
      </c>
      <c r="D249" s="283" t="str">
        <f>IF('Frais réels'!D248="","",'Frais réels'!$D248)</f>
        <v/>
      </c>
      <c r="E249" s="166" t="str">
        <f>IF('Frais réels'!E248="","",'Frais réels'!$E248)</f>
        <v/>
      </c>
      <c r="F249" s="166" t="str">
        <f>IF('Frais réels'!F248="","",'Frais réels'!$F248)</f>
        <v/>
      </c>
      <c r="G249" s="185" t="str">
        <f>IF('Frais réels'!G248="","",'Frais réels'!$G248)</f>
        <v/>
      </c>
      <c r="H249" s="126"/>
      <c r="I249" s="277" t="str">
        <f t="shared" si="16"/>
        <v/>
      </c>
      <c r="J249" s="280" t="str">
        <f t="shared" si="17"/>
        <v/>
      </c>
      <c r="K249" s="193" t="str">
        <f t="shared" si="18"/>
        <v/>
      </c>
      <c r="L249" s="281" t="str">
        <f t="shared" si="19"/>
        <v/>
      </c>
      <c r="M249" s="279" t="str">
        <f t="shared" si="20"/>
        <v/>
      </c>
      <c r="N249" s="285"/>
    </row>
    <row r="250" spans="1:14" ht="20.100000000000001" customHeight="1" x14ac:dyDescent="0.25">
      <c r="A250" s="170">
        <v>244</v>
      </c>
      <c r="B250" s="283" t="str">
        <f>IF('Frais réels'!B249="","",'Frais réels'!$B249)</f>
        <v/>
      </c>
      <c r="C250" s="283" t="str">
        <f>IF('Frais réels'!C249="","",'Frais réels'!$C249)</f>
        <v/>
      </c>
      <c r="D250" s="283" t="str">
        <f>IF('Frais réels'!D249="","",'Frais réels'!$D249)</f>
        <v/>
      </c>
      <c r="E250" s="166" t="str">
        <f>IF('Frais réels'!E249="","",'Frais réels'!$E249)</f>
        <v/>
      </c>
      <c r="F250" s="166" t="str">
        <f>IF('Frais réels'!F249="","",'Frais réels'!$F249)</f>
        <v/>
      </c>
      <c r="G250" s="185" t="str">
        <f>IF('Frais réels'!G249="","",'Frais réels'!$G249)</f>
        <v/>
      </c>
      <c r="H250" s="126"/>
      <c r="I250" s="277" t="str">
        <f t="shared" si="16"/>
        <v/>
      </c>
      <c r="J250" s="280" t="str">
        <f t="shared" si="17"/>
        <v/>
      </c>
      <c r="K250" s="193" t="str">
        <f t="shared" si="18"/>
        <v/>
      </c>
      <c r="L250" s="281" t="str">
        <f t="shared" si="19"/>
        <v/>
      </c>
      <c r="M250" s="279" t="str">
        <f t="shared" si="20"/>
        <v/>
      </c>
      <c r="N250" s="285"/>
    </row>
    <row r="251" spans="1:14" ht="20.100000000000001" customHeight="1" x14ac:dyDescent="0.25">
      <c r="A251" s="170">
        <v>245</v>
      </c>
      <c r="B251" s="283" t="str">
        <f>IF('Frais réels'!B250="","",'Frais réels'!$B250)</f>
        <v/>
      </c>
      <c r="C251" s="283" t="str">
        <f>IF('Frais réels'!C250="","",'Frais réels'!$C250)</f>
        <v/>
      </c>
      <c r="D251" s="283" t="str">
        <f>IF('Frais réels'!D250="","",'Frais réels'!$D250)</f>
        <v/>
      </c>
      <c r="E251" s="166" t="str">
        <f>IF('Frais réels'!E250="","",'Frais réels'!$E250)</f>
        <v/>
      </c>
      <c r="F251" s="166" t="str">
        <f>IF('Frais réels'!F250="","",'Frais réels'!$F250)</f>
        <v/>
      </c>
      <c r="G251" s="185" t="str">
        <f>IF('Frais réels'!G250="","",'Frais réels'!$G250)</f>
        <v/>
      </c>
      <c r="H251" s="126"/>
      <c r="I251" s="277" t="str">
        <f t="shared" si="16"/>
        <v/>
      </c>
      <c r="J251" s="280" t="str">
        <f t="shared" si="17"/>
        <v/>
      </c>
      <c r="K251" s="193" t="str">
        <f t="shared" si="18"/>
        <v/>
      </c>
      <c r="L251" s="281" t="str">
        <f t="shared" si="19"/>
        <v/>
      </c>
      <c r="M251" s="279" t="str">
        <f t="shared" si="20"/>
        <v/>
      </c>
      <c r="N251" s="285"/>
    </row>
    <row r="252" spans="1:14" ht="20.100000000000001" customHeight="1" x14ac:dyDescent="0.25">
      <c r="A252" s="170">
        <v>246</v>
      </c>
      <c r="B252" s="283" t="str">
        <f>IF('Frais réels'!B251="","",'Frais réels'!$B251)</f>
        <v/>
      </c>
      <c r="C252" s="283" t="str">
        <f>IF('Frais réels'!C251="","",'Frais réels'!$C251)</f>
        <v/>
      </c>
      <c r="D252" s="283" t="str">
        <f>IF('Frais réels'!D251="","",'Frais réels'!$D251)</f>
        <v/>
      </c>
      <c r="E252" s="166" t="str">
        <f>IF('Frais réels'!E251="","",'Frais réels'!$E251)</f>
        <v/>
      </c>
      <c r="F252" s="166" t="str">
        <f>IF('Frais réels'!F251="","",'Frais réels'!$F251)</f>
        <v/>
      </c>
      <c r="G252" s="185" t="str">
        <f>IF('Frais réels'!G251="","",'Frais réels'!$G251)</f>
        <v/>
      </c>
      <c r="H252" s="126"/>
      <c r="I252" s="277" t="str">
        <f t="shared" si="16"/>
        <v/>
      </c>
      <c r="J252" s="280" t="str">
        <f t="shared" si="17"/>
        <v/>
      </c>
      <c r="K252" s="193" t="str">
        <f t="shared" si="18"/>
        <v/>
      </c>
      <c r="L252" s="281" t="str">
        <f t="shared" si="19"/>
        <v/>
      </c>
      <c r="M252" s="279" t="str">
        <f t="shared" si="20"/>
        <v/>
      </c>
      <c r="N252" s="285"/>
    </row>
    <row r="253" spans="1:14" ht="20.100000000000001" customHeight="1" x14ac:dyDescent="0.25">
      <c r="A253" s="170">
        <v>247</v>
      </c>
      <c r="B253" s="283" t="str">
        <f>IF('Frais réels'!B252="","",'Frais réels'!$B252)</f>
        <v/>
      </c>
      <c r="C253" s="283" t="str">
        <f>IF('Frais réels'!C252="","",'Frais réels'!$C252)</f>
        <v/>
      </c>
      <c r="D253" s="283" t="str">
        <f>IF('Frais réels'!D252="","",'Frais réels'!$D252)</f>
        <v/>
      </c>
      <c r="E253" s="166" t="str">
        <f>IF('Frais réels'!E252="","",'Frais réels'!$E252)</f>
        <v/>
      </c>
      <c r="F253" s="166" t="str">
        <f>IF('Frais réels'!F252="","",'Frais réels'!$F252)</f>
        <v/>
      </c>
      <c r="G253" s="185" t="str">
        <f>IF('Frais réels'!G252="","",'Frais réels'!$G252)</f>
        <v/>
      </c>
      <c r="H253" s="126"/>
      <c r="I253" s="277" t="str">
        <f t="shared" si="16"/>
        <v/>
      </c>
      <c r="J253" s="280" t="str">
        <f t="shared" si="17"/>
        <v/>
      </c>
      <c r="K253" s="193" t="str">
        <f t="shared" si="18"/>
        <v/>
      </c>
      <c r="L253" s="281" t="str">
        <f t="shared" si="19"/>
        <v/>
      </c>
      <c r="M253" s="279" t="str">
        <f t="shared" si="20"/>
        <v/>
      </c>
      <c r="N253" s="285"/>
    </row>
    <row r="254" spans="1:14" ht="20.100000000000001" customHeight="1" x14ac:dyDescent="0.25">
      <c r="A254" s="170">
        <v>248</v>
      </c>
      <c r="B254" s="283" t="str">
        <f>IF('Frais réels'!B253="","",'Frais réels'!$B253)</f>
        <v/>
      </c>
      <c r="C254" s="283" t="str">
        <f>IF('Frais réels'!C253="","",'Frais réels'!$C253)</f>
        <v/>
      </c>
      <c r="D254" s="283" t="str">
        <f>IF('Frais réels'!D253="","",'Frais réels'!$D253)</f>
        <v/>
      </c>
      <c r="E254" s="166" t="str">
        <f>IF('Frais réels'!E253="","",'Frais réels'!$E253)</f>
        <v/>
      </c>
      <c r="F254" s="166" t="str">
        <f>IF('Frais réels'!F253="","",'Frais réels'!$F253)</f>
        <v/>
      </c>
      <c r="G254" s="185" t="str">
        <f>IF('Frais réels'!G253="","",'Frais réels'!$G253)</f>
        <v/>
      </c>
      <c r="H254" s="126"/>
      <c r="I254" s="277" t="str">
        <f t="shared" si="16"/>
        <v/>
      </c>
      <c r="J254" s="280" t="str">
        <f t="shared" si="17"/>
        <v/>
      </c>
      <c r="K254" s="193" t="str">
        <f t="shared" si="18"/>
        <v/>
      </c>
      <c r="L254" s="281" t="str">
        <f t="shared" si="19"/>
        <v/>
      </c>
      <c r="M254" s="279" t="str">
        <f t="shared" si="20"/>
        <v/>
      </c>
      <c r="N254" s="285"/>
    </row>
    <row r="255" spans="1:14" ht="20.100000000000001" customHeight="1" x14ac:dyDescent="0.25">
      <c r="A255" s="170">
        <v>249</v>
      </c>
      <c r="B255" s="283" t="str">
        <f>IF('Frais réels'!B254="","",'Frais réels'!$B254)</f>
        <v/>
      </c>
      <c r="C255" s="283" t="str">
        <f>IF('Frais réels'!C254="","",'Frais réels'!$C254)</f>
        <v/>
      </c>
      <c r="D255" s="283" t="str">
        <f>IF('Frais réels'!D254="","",'Frais réels'!$D254)</f>
        <v/>
      </c>
      <c r="E255" s="166" t="str">
        <f>IF('Frais réels'!E254="","",'Frais réels'!$E254)</f>
        <v/>
      </c>
      <c r="F255" s="166" t="str">
        <f>IF('Frais réels'!F254="","",'Frais réels'!$F254)</f>
        <v/>
      </c>
      <c r="G255" s="185" t="str">
        <f>IF('Frais réels'!G254="","",'Frais réels'!$G254)</f>
        <v/>
      </c>
      <c r="H255" s="126"/>
      <c r="I255" s="277" t="str">
        <f t="shared" si="16"/>
        <v/>
      </c>
      <c r="J255" s="280" t="str">
        <f t="shared" si="17"/>
        <v/>
      </c>
      <c r="K255" s="193" t="str">
        <f t="shared" si="18"/>
        <v/>
      </c>
      <c r="L255" s="281" t="str">
        <f t="shared" si="19"/>
        <v/>
      </c>
      <c r="M255" s="279" t="str">
        <f t="shared" si="20"/>
        <v/>
      </c>
      <c r="N255" s="285"/>
    </row>
    <row r="256" spans="1:14" ht="20.100000000000001" customHeight="1" x14ac:dyDescent="0.25">
      <c r="A256" s="170">
        <v>250</v>
      </c>
      <c r="B256" s="283" t="str">
        <f>IF('Frais réels'!B255="","",'Frais réels'!$B255)</f>
        <v/>
      </c>
      <c r="C256" s="283" t="str">
        <f>IF('Frais réels'!C255="","",'Frais réels'!$C255)</f>
        <v/>
      </c>
      <c r="D256" s="283" t="str">
        <f>IF('Frais réels'!D255="","",'Frais réels'!$D255)</f>
        <v/>
      </c>
      <c r="E256" s="166" t="str">
        <f>IF('Frais réels'!E255="","",'Frais réels'!$E255)</f>
        <v/>
      </c>
      <c r="F256" s="166" t="str">
        <f>IF('Frais réels'!F255="","",'Frais réels'!$F255)</f>
        <v/>
      </c>
      <c r="G256" s="185" t="str">
        <f>IF('Frais réels'!G255="","",'Frais réels'!$G255)</f>
        <v/>
      </c>
      <c r="H256" s="126"/>
      <c r="I256" s="277" t="str">
        <f t="shared" si="16"/>
        <v/>
      </c>
      <c r="J256" s="280" t="str">
        <f t="shared" si="17"/>
        <v/>
      </c>
      <c r="K256" s="193" t="str">
        <f t="shared" si="18"/>
        <v/>
      </c>
      <c r="L256" s="281" t="str">
        <f t="shared" si="19"/>
        <v/>
      </c>
      <c r="M256" s="279" t="str">
        <f t="shared" si="20"/>
        <v/>
      </c>
      <c r="N256" s="285"/>
    </row>
    <row r="257" spans="1:14" ht="20.100000000000001" customHeight="1" x14ac:dyDescent="0.25">
      <c r="A257" s="170">
        <v>251</v>
      </c>
      <c r="B257" s="283" t="str">
        <f>IF('Frais réels'!B256="","",'Frais réels'!$B256)</f>
        <v/>
      </c>
      <c r="C257" s="283" t="str">
        <f>IF('Frais réels'!C256="","",'Frais réels'!$C256)</f>
        <v/>
      </c>
      <c r="D257" s="283" t="str">
        <f>IF('Frais réels'!D256="","",'Frais réels'!$D256)</f>
        <v/>
      </c>
      <c r="E257" s="166" t="str">
        <f>IF('Frais réels'!E256="","",'Frais réels'!$E256)</f>
        <v/>
      </c>
      <c r="F257" s="166" t="str">
        <f>IF('Frais réels'!F256="","",'Frais réels'!$F256)</f>
        <v/>
      </c>
      <c r="G257" s="185" t="str">
        <f>IF('Frais réels'!G256="","",'Frais réels'!$G256)</f>
        <v/>
      </c>
      <c r="H257" s="126"/>
      <c r="I257" s="277" t="str">
        <f t="shared" si="16"/>
        <v/>
      </c>
      <c r="J257" s="280" t="str">
        <f t="shared" si="17"/>
        <v/>
      </c>
      <c r="K257" s="193" t="str">
        <f t="shared" si="18"/>
        <v/>
      </c>
      <c r="L257" s="281" t="str">
        <f t="shared" si="19"/>
        <v/>
      </c>
      <c r="M257" s="279" t="str">
        <f t="shared" si="20"/>
        <v/>
      </c>
      <c r="N257" s="285"/>
    </row>
    <row r="258" spans="1:14" ht="20.100000000000001" customHeight="1" x14ac:dyDescent="0.25">
      <c r="A258" s="170">
        <v>252</v>
      </c>
      <c r="B258" s="283" t="str">
        <f>IF('Frais réels'!B257="","",'Frais réels'!$B257)</f>
        <v/>
      </c>
      <c r="C258" s="283" t="str">
        <f>IF('Frais réels'!C257="","",'Frais réels'!$C257)</f>
        <v/>
      </c>
      <c r="D258" s="283" t="str">
        <f>IF('Frais réels'!D257="","",'Frais réels'!$D257)</f>
        <v/>
      </c>
      <c r="E258" s="166" t="str">
        <f>IF('Frais réels'!E257="","",'Frais réels'!$E257)</f>
        <v/>
      </c>
      <c r="F258" s="166" t="str">
        <f>IF('Frais réels'!F257="","",'Frais réels'!$F257)</f>
        <v/>
      </c>
      <c r="G258" s="185" t="str">
        <f>IF('Frais réels'!G257="","",'Frais réels'!$G257)</f>
        <v/>
      </c>
      <c r="H258" s="126"/>
      <c r="I258" s="277" t="str">
        <f t="shared" si="16"/>
        <v/>
      </c>
      <c r="J258" s="280" t="str">
        <f t="shared" si="17"/>
        <v/>
      </c>
      <c r="K258" s="193" t="str">
        <f t="shared" si="18"/>
        <v/>
      </c>
      <c r="L258" s="281" t="str">
        <f t="shared" si="19"/>
        <v/>
      </c>
      <c r="M258" s="279" t="str">
        <f t="shared" si="20"/>
        <v/>
      </c>
      <c r="N258" s="285"/>
    </row>
    <row r="259" spans="1:14" ht="20.100000000000001" customHeight="1" x14ac:dyDescent="0.25">
      <c r="A259" s="170">
        <v>253</v>
      </c>
      <c r="B259" s="283" t="str">
        <f>IF('Frais réels'!B258="","",'Frais réels'!$B258)</f>
        <v/>
      </c>
      <c r="C259" s="283" t="str">
        <f>IF('Frais réels'!C258="","",'Frais réels'!$C258)</f>
        <v/>
      </c>
      <c r="D259" s="283" t="str">
        <f>IF('Frais réels'!D258="","",'Frais réels'!$D258)</f>
        <v/>
      </c>
      <c r="E259" s="166" t="str">
        <f>IF('Frais réels'!E258="","",'Frais réels'!$E258)</f>
        <v/>
      </c>
      <c r="F259" s="166" t="str">
        <f>IF('Frais réels'!F258="","",'Frais réels'!$F258)</f>
        <v/>
      </c>
      <c r="G259" s="185" t="str">
        <f>IF('Frais réels'!G258="","",'Frais réels'!$G258)</f>
        <v/>
      </c>
      <c r="H259" s="126"/>
      <c r="I259" s="277" t="str">
        <f t="shared" si="16"/>
        <v/>
      </c>
      <c r="J259" s="280" t="str">
        <f t="shared" si="17"/>
        <v/>
      </c>
      <c r="K259" s="193" t="str">
        <f t="shared" si="18"/>
        <v/>
      </c>
      <c r="L259" s="281" t="str">
        <f t="shared" si="19"/>
        <v/>
      </c>
      <c r="M259" s="279" t="str">
        <f t="shared" si="20"/>
        <v/>
      </c>
      <c r="N259" s="285"/>
    </row>
    <row r="260" spans="1:14" ht="20.100000000000001" customHeight="1" x14ac:dyDescent="0.25">
      <c r="A260" s="170">
        <v>254</v>
      </c>
      <c r="B260" s="283" t="str">
        <f>IF('Frais réels'!B259="","",'Frais réels'!$B259)</f>
        <v/>
      </c>
      <c r="C260" s="283" t="str">
        <f>IF('Frais réels'!C259="","",'Frais réels'!$C259)</f>
        <v/>
      </c>
      <c r="D260" s="283" t="str">
        <f>IF('Frais réels'!D259="","",'Frais réels'!$D259)</f>
        <v/>
      </c>
      <c r="E260" s="166" t="str">
        <f>IF('Frais réels'!E259="","",'Frais réels'!$E259)</f>
        <v/>
      </c>
      <c r="F260" s="166" t="str">
        <f>IF('Frais réels'!F259="","",'Frais réels'!$F259)</f>
        <v/>
      </c>
      <c r="G260" s="185" t="str">
        <f>IF('Frais réels'!G259="","",'Frais réels'!$G259)</f>
        <v/>
      </c>
      <c r="H260" s="126"/>
      <c r="I260" s="277" t="str">
        <f t="shared" si="16"/>
        <v/>
      </c>
      <c r="J260" s="280" t="str">
        <f t="shared" si="17"/>
        <v/>
      </c>
      <c r="K260" s="193" t="str">
        <f t="shared" si="18"/>
        <v/>
      </c>
      <c r="L260" s="281" t="str">
        <f t="shared" si="19"/>
        <v/>
      </c>
      <c r="M260" s="279" t="str">
        <f t="shared" si="20"/>
        <v/>
      </c>
      <c r="N260" s="285"/>
    </row>
    <row r="261" spans="1:14" ht="20.100000000000001" customHeight="1" x14ac:dyDescent="0.25">
      <c r="A261" s="170">
        <v>255</v>
      </c>
      <c r="B261" s="283" t="str">
        <f>IF('Frais réels'!B260="","",'Frais réels'!$B260)</f>
        <v/>
      </c>
      <c r="C261" s="283" t="str">
        <f>IF('Frais réels'!C260="","",'Frais réels'!$C260)</f>
        <v/>
      </c>
      <c r="D261" s="283" t="str">
        <f>IF('Frais réels'!D260="","",'Frais réels'!$D260)</f>
        <v/>
      </c>
      <c r="E261" s="166" t="str">
        <f>IF('Frais réels'!E260="","",'Frais réels'!$E260)</f>
        <v/>
      </c>
      <c r="F261" s="166" t="str">
        <f>IF('Frais réels'!F260="","",'Frais réels'!$F260)</f>
        <v/>
      </c>
      <c r="G261" s="185" t="str">
        <f>IF('Frais réels'!G260="","",'Frais réels'!$G260)</f>
        <v/>
      </c>
      <c r="H261" s="126"/>
      <c r="I261" s="277" t="str">
        <f t="shared" si="16"/>
        <v/>
      </c>
      <c r="J261" s="280" t="str">
        <f t="shared" si="17"/>
        <v/>
      </c>
      <c r="K261" s="193" t="str">
        <f t="shared" si="18"/>
        <v/>
      </c>
      <c r="L261" s="281" t="str">
        <f t="shared" si="19"/>
        <v/>
      </c>
      <c r="M261" s="279" t="str">
        <f t="shared" si="20"/>
        <v/>
      </c>
      <c r="N261" s="285"/>
    </row>
    <row r="262" spans="1:14" ht="20.100000000000001" customHeight="1" x14ac:dyDescent="0.25">
      <c r="A262" s="170">
        <v>256</v>
      </c>
      <c r="B262" s="283" t="str">
        <f>IF('Frais réels'!B261="","",'Frais réels'!$B261)</f>
        <v/>
      </c>
      <c r="C262" s="283" t="str">
        <f>IF('Frais réels'!C261="","",'Frais réels'!$C261)</f>
        <v/>
      </c>
      <c r="D262" s="283" t="str">
        <f>IF('Frais réels'!D261="","",'Frais réels'!$D261)</f>
        <v/>
      </c>
      <c r="E262" s="166" t="str">
        <f>IF('Frais réels'!E261="","",'Frais réels'!$E261)</f>
        <v/>
      </c>
      <c r="F262" s="166" t="str">
        <f>IF('Frais réels'!F261="","",'Frais réels'!$F261)</f>
        <v/>
      </c>
      <c r="G262" s="185" t="str">
        <f>IF('Frais réels'!G261="","",'Frais réels'!$G261)</f>
        <v/>
      </c>
      <c r="H262" s="126"/>
      <c r="I262" s="277" t="str">
        <f t="shared" si="16"/>
        <v/>
      </c>
      <c r="J262" s="280" t="str">
        <f t="shared" si="17"/>
        <v/>
      </c>
      <c r="K262" s="193" t="str">
        <f t="shared" si="18"/>
        <v/>
      </c>
      <c r="L262" s="281" t="str">
        <f t="shared" si="19"/>
        <v/>
      </c>
      <c r="M262" s="279" t="str">
        <f t="shared" si="20"/>
        <v/>
      </c>
      <c r="N262" s="285"/>
    </row>
    <row r="263" spans="1:14" ht="20.100000000000001" customHeight="1" x14ac:dyDescent="0.25">
      <c r="A263" s="170">
        <v>257</v>
      </c>
      <c r="B263" s="283" t="str">
        <f>IF('Frais réels'!B262="","",'Frais réels'!$B262)</f>
        <v/>
      </c>
      <c r="C263" s="283" t="str">
        <f>IF('Frais réels'!C262="","",'Frais réels'!$C262)</f>
        <v/>
      </c>
      <c r="D263" s="283" t="str">
        <f>IF('Frais réels'!D262="","",'Frais réels'!$D262)</f>
        <v/>
      </c>
      <c r="E263" s="166" t="str">
        <f>IF('Frais réels'!E262="","",'Frais réels'!$E262)</f>
        <v/>
      </c>
      <c r="F263" s="166" t="str">
        <f>IF('Frais réels'!F262="","",'Frais réels'!$F262)</f>
        <v/>
      </c>
      <c r="G263" s="185" t="str">
        <f>IF('Frais réels'!G262="","",'Frais réels'!$G262)</f>
        <v/>
      </c>
      <c r="H263" s="126"/>
      <c r="I263" s="277" t="str">
        <f t="shared" si="16"/>
        <v/>
      </c>
      <c r="J263" s="280" t="str">
        <f t="shared" si="17"/>
        <v/>
      </c>
      <c r="K263" s="193" t="str">
        <f t="shared" si="18"/>
        <v/>
      </c>
      <c r="L263" s="281" t="str">
        <f t="shared" si="19"/>
        <v/>
      </c>
      <c r="M263" s="279" t="str">
        <f t="shared" si="20"/>
        <v/>
      </c>
      <c r="N263" s="285"/>
    </row>
    <row r="264" spans="1:14" ht="20.100000000000001" customHeight="1" x14ac:dyDescent="0.25">
      <c r="A264" s="170">
        <v>258</v>
      </c>
      <c r="B264" s="283" t="str">
        <f>IF('Frais réels'!B263="","",'Frais réels'!$B263)</f>
        <v/>
      </c>
      <c r="C264" s="283" t="str">
        <f>IF('Frais réels'!C263="","",'Frais réels'!$C263)</f>
        <v/>
      </c>
      <c r="D264" s="283" t="str">
        <f>IF('Frais réels'!D263="","",'Frais réels'!$D263)</f>
        <v/>
      </c>
      <c r="E264" s="166" t="str">
        <f>IF('Frais réels'!E263="","",'Frais réels'!$E263)</f>
        <v/>
      </c>
      <c r="F264" s="166" t="str">
        <f>IF('Frais réels'!F263="","",'Frais réels'!$F263)</f>
        <v/>
      </c>
      <c r="G264" s="185" t="str">
        <f>IF('Frais réels'!G263="","",'Frais réels'!$G263)</f>
        <v/>
      </c>
      <c r="H264" s="126"/>
      <c r="I264" s="277" t="str">
        <f t="shared" ref="I264:I327" si="21">IF($G264="","",IF($H264&gt;$G264,"Le montant éligible ne peut etre supérieur au montant présenté",""))</f>
        <v/>
      </c>
      <c r="J264" s="280" t="str">
        <f t="shared" ref="J264:J327" si="22">IF(OR(H264=0, ISBLANK(H264)), "", H264)</f>
        <v/>
      </c>
      <c r="K264" s="193" t="str">
        <f t="shared" ref="K264:K327" si="23">IF(F264="Aller - Retour Mayotte - Hexagone",IF(1900=0,"",1900),IF(F264="Aller - Retour Mayotte - La Réunion",IF(700=0,"",700),IF(F264="Aller - Retour Mayotte - Caraïbes",IF(2200=0,"",2200),IF(E264="Billets de train",IF(H264=0,"",""),IF(E264="","")))))</f>
        <v/>
      </c>
      <c r="L264" s="281" t="str">
        <f t="shared" ref="L264:L327" si="24">IF(J264="", "", IF(MIN(J264,K264)=0, "", MIN(J264,K264)))</f>
        <v/>
      </c>
      <c r="M264" s="279" t="str">
        <f t="shared" ref="M264:M327" si="25">IF($L264 &gt; $J264, "Le montant éligible retenu ne peut pas être supérieur au montant raisonnable",IF($L264 &gt; $K264, "Le montant éligible retenu ne peut pas être supérieur au montant du plafond", ""))</f>
        <v/>
      </c>
      <c r="N264" s="285"/>
    </row>
    <row r="265" spans="1:14" ht="20.100000000000001" customHeight="1" x14ac:dyDescent="0.25">
      <c r="A265" s="170">
        <v>259</v>
      </c>
      <c r="B265" s="283" t="str">
        <f>IF('Frais réels'!B264="","",'Frais réels'!$B264)</f>
        <v/>
      </c>
      <c r="C265" s="283" t="str">
        <f>IF('Frais réels'!C264="","",'Frais réels'!$C264)</f>
        <v/>
      </c>
      <c r="D265" s="283" t="str">
        <f>IF('Frais réels'!D264="","",'Frais réels'!$D264)</f>
        <v/>
      </c>
      <c r="E265" s="166" t="str">
        <f>IF('Frais réels'!E264="","",'Frais réels'!$E264)</f>
        <v/>
      </c>
      <c r="F265" s="166" t="str">
        <f>IF('Frais réels'!F264="","",'Frais réels'!$F264)</f>
        <v/>
      </c>
      <c r="G265" s="185" t="str">
        <f>IF('Frais réels'!G264="","",'Frais réels'!$G264)</f>
        <v/>
      </c>
      <c r="H265" s="126"/>
      <c r="I265" s="277" t="str">
        <f t="shared" si="21"/>
        <v/>
      </c>
      <c r="J265" s="280" t="str">
        <f t="shared" si="22"/>
        <v/>
      </c>
      <c r="K265" s="193" t="str">
        <f t="shared" si="23"/>
        <v/>
      </c>
      <c r="L265" s="281" t="str">
        <f t="shared" si="24"/>
        <v/>
      </c>
      <c r="M265" s="279" t="str">
        <f t="shared" si="25"/>
        <v/>
      </c>
      <c r="N265" s="285"/>
    </row>
    <row r="266" spans="1:14" ht="20.100000000000001" customHeight="1" x14ac:dyDescent="0.25">
      <c r="A266" s="170">
        <v>260</v>
      </c>
      <c r="B266" s="283" t="str">
        <f>IF('Frais réels'!B265="","",'Frais réels'!$B265)</f>
        <v/>
      </c>
      <c r="C266" s="283" t="str">
        <f>IF('Frais réels'!C265="","",'Frais réels'!$C265)</f>
        <v/>
      </c>
      <c r="D266" s="283" t="str">
        <f>IF('Frais réels'!D265="","",'Frais réels'!$D265)</f>
        <v/>
      </c>
      <c r="E266" s="166" t="str">
        <f>IF('Frais réels'!E265="","",'Frais réels'!$E265)</f>
        <v/>
      </c>
      <c r="F266" s="166" t="str">
        <f>IF('Frais réels'!F265="","",'Frais réels'!$F265)</f>
        <v/>
      </c>
      <c r="G266" s="185" t="str">
        <f>IF('Frais réels'!G265="","",'Frais réels'!$G265)</f>
        <v/>
      </c>
      <c r="H266" s="126"/>
      <c r="I266" s="277" t="str">
        <f t="shared" si="21"/>
        <v/>
      </c>
      <c r="J266" s="280" t="str">
        <f t="shared" si="22"/>
        <v/>
      </c>
      <c r="K266" s="193" t="str">
        <f t="shared" si="23"/>
        <v/>
      </c>
      <c r="L266" s="281" t="str">
        <f t="shared" si="24"/>
        <v/>
      </c>
      <c r="M266" s="279" t="str">
        <f t="shared" si="25"/>
        <v/>
      </c>
      <c r="N266" s="285"/>
    </row>
    <row r="267" spans="1:14" ht="20.100000000000001" customHeight="1" x14ac:dyDescent="0.25">
      <c r="A267" s="170">
        <v>261</v>
      </c>
      <c r="B267" s="283" t="str">
        <f>IF('Frais réels'!B266="","",'Frais réels'!$B266)</f>
        <v/>
      </c>
      <c r="C267" s="283" t="str">
        <f>IF('Frais réels'!C266="","",'Frais réels'!$C266)</f>
        <v/>
      </c>
      <c r="D267" s="283" t="str">
        <f>IF('Frais réels'!D266="","",'Frais réels'!$D266)</f>
        <v/>
      </c>
      <c r="E267" s="166" t="str">
        <f>IF('Frais réels'!E266="","",'Frais réels'!$E266)</f>
        <v/>
      </c>
      <c r="F267" s="166" t="str">
        <f>IF('Frais réels'!F266="","",'Frais réels'!$F266)</f>
        <v/>
      </c>
      <c r="G267" s="185" t="str">
        <f>IF('Frais réels'!G266="","",'Frais réels'!$G266)</f>
        <v/>
      </c>
      <c r="H267" s="126"/>
      <c r="I267" s="277" t="str">
        <f t="shared" si="21"/>
        <v/>
      </c>
      <c r="J267" s="280" t="str">
        <f t="shared" si="22"/>
        <v/>
      </c>
      <c r="K267" s="193" t="str">
        <f t="shared" si="23"/>
        <v/>
      </c>
      <c r="L267" s="281" t="str">
        <f t="shared" si="24"/>
        <v/>
      </c>
      <c r="M267" s="279" t="str">
        <f t="shared" si="25"/>
        <v/>
      </c>
      <c r="N267" s="285"/>
    </row>
    <row r="268" spans="1:14" ht="20.100000000000001" customHeight="1" x14ac:dyDescent="0.25">
      <c r="A268" s="170">
        <v>262</v>
      </c>
      <c r="B268" s="283" t="str">
        <f>IF('Frais réels'!B267="","",'Frais réels'!$B267)</f>
        <v/>
      </c>
      <c r="C268" s="283" t="str">
        <f>IF('Frais réels'!C267="","",'Frais réels'!$C267)</f>
        <v/>
      </c>
      <c r="D268" s="283" t="str">
        <f>IF('Frais réels'!D267="","",'Frais réels'!$D267)</f>
        <v/>
      </c>
      <c r="E268" s="166" t="str">
        <f>IF('Frais réels'!E267="","",'Frais réels'!$E267)</f>
        <v/>
      </c>
      <c r="F268" s="166" t="str">
        <f>IF('Frais réels'!F267="","",'Frais réels'!$F267)</f>
        <v/>
      </c>
      <c r="G268" s="185" t="str">
        <f>IF('Frais réels'!G267="","",'Frais réels'!$G267)</f>
        <v/>
      </c>
      <c r="H268" s="126"/>
      <c r="I268" s="277" t="str">
        <f t="shared" si="21"/>
        <v/>
      </c>
      <c r="J268" s="280" t="str">
        <f t="shared" si="22"/>
        <v/>
      </c>
      <c r="K268" s="193" t="str">
        <f t="shared" si="23"/>
        <v/>
      </c>
      <c r="L268" s="281" t="str">
        <f t="shared" si="24"/>
        <v/>
      </c>
      <c r="M268" s="279" t="str">
        <f t="shared" si="25"/>
        <v/>
      </c>
      <c r="N268" s="285"/>
    </row>
    <row r="269" spans="1:14" ht="20.100000000000001" customHeight="1" x14ac:dyDescent="0.25">
      <c r="A269" s="170">
        <v>263</v>
      </c>
      <c r="B269" s="283" t="str">
        <f>IF('Frais réels'!B268="","",'Frais réels'!$B268)</f>
        <v/>
      </c>
      <c r="C269" s="283" t="str">
        <f>IF('Frais réels'!C268="","",'Frais réels'!$C268)</f>
        <v/>
      </c>
      <c r="D269" s="283" t="str">
        <f>IF('Frais réels'!D268="","",'Frais réels'!$D268)</f>
        <v/>
      </c>
      <c r="E269" s="166" t="str">
        <f>IF('Frais réels'!E268="","",'Frais réels'!$E268)</f>
        <v/>
      </c>
      <c r="F269" s="166" t="str">
        <f>IF('Frais réels'!F268="","",'Frais réels'!$F268)</f>
        <v/>
      </c>
      <c r="G269" s="185" t="str">
        <f>IF('Frais réels'!G268="","",'Frais réels'!$G268)</f>
        <v/>
      </c>
      <c r="H269" s="126"/>
      <c r="I269" s="277" t="str">
        <f t="shared" si="21"/>
        <v/>
      </c>
      <c r="J269" s="280" t="str">
        <f t="shared" si="22"/>
        <v/>
      </c>
      <c r="K269" s="193" t="str">
        <f t="shared" si="23"/>
        <v/>
      </c>
      <c r="L269" s="281" t="str">
        <f t="shared" si="24"/>
        <v/>
      </c>
      <c r="M269" s="279" t="str">
        <f t="shared" si="25"/>
        <v/>
      </c>
      <c r="N269" s="285"/>
    </row>
    <row r="270" spans="1:14" ht="20.100000000000001" customHeight="1" x14ac:dyDescent="0.25">
      <c r="A270" s="170">
        <v>264</v>
      </c>
      <c r="B270" s="283" t="str">
        <f>IF('Frais réels'!B269="","",'Frais réels'!$B269)</f>
        <v/>
      </c>
      <c r="C270" s="283" t="str">
        <f>IF('Frais réels'!C269="","",'Frais réels'!$C269)</f>
        <v/>
      </c>
      <c r="D270" s="283" t="str">
        <f>IF('Frais réels'!D269="","",'Frais réels'!$D269)</f>
        <v/>
      </c>
      <c r="E270" s="166" t="str">
        <f>IF('Frais réels'!E269="","",'Frais réels'!$E269)</f>
        <v/>
      </c>
      <c r="F270" s="166" t="str">
        <f>IF('Frais réels'!F269="","",'Frais réels'!$F269)</f>
        <v/>
      </c>
      <c r="G270" s="185" t="str">
        <f>IF('Frais réels'!G269="","",'Frais réels'!$G269)</f>
        <v/>
      </c>
      <c r="H270" s="126"/>
      <c r="I270" s="277" t="str">
        <f t="shared" si="21"/>
        <v/>
      </c>
      <c r="J270" s="280" t="str">
        <f t="shared" si="22"/>
        <v/>
      </c>
      <c r="K270" s="193" t="str">
        <f t="shared" si="23"/>
        <v/>
      </c>
      <c r="L270" s="281" t="str">
        <f t="shared" si="24"/>
        <v/>
      </c>
      <c r="M270" s="279" t="str">
        <f t="shared" si="25"/>
        <v/>
      </c>
      <c r="N270" s="285"/>
    </row>
    <row r="271" spans="1:14" ht="20.100000000000001" customHeight="1" x14ac:dyDescent="0.25">
      <c r="A271" s="170">
        <v>265</v>
      </c>
      <c r="B271" s="283" t="str">
        <f>IF('Frais réels'!B270="","",'Frais réels'!$B270)</f>
        <v/>
      </c>
      <c r="C271" s="283" t="str">
        <f>IF('Frais réels'!C270="","",'Frais réels'!$C270)</f>
        <v/>
      </c>
      <c r="D271" s="283" t="str">
        <f>IF('Frais réels'!D270="","",'Frais réels'!$D270)</f>
        <v/>
      </c>
      <c r="E271" s="166" t="str">
        <f>IF('Frais réels'!E270="","",'Frais réels'!$E270)</f>
        <v/>
      </c>
      <c r="F271" s="166" t="str">
        <f>IF('Frais réels'!F270="","",'Frais réels'!$F270)</f>
        <v/>
      </c>
      <c r="G271" s="185" t="str">
        <f>IF('Frais réels'!G270="","",'Frais réels'!$G270)</f>
        <v/>
      </c>
      <c r="H271" s="126"/>
      <c r="I271" s="277" t="str">
        <f t="shared" si="21"/>
        <v/>
      </c>
      <c r="J271" s="280" t="str">
        <f t="shared" si="22"/>
        <v/>
      </c>
      <c r="K271" s="193" t="str">
        <f t="shared" si="23"/>
        <v/>
      </c>
      <c r="L271" s="281" t="str">
        <f t="shared" si="24"/>
        <v/>
      </c>
      <c r="M271" s="279" t="str">
        <f t="shared" si="25"/>
        <v/>
      </c>
      <c r="N271" s="285"/>
    </row>
    <row r="272" spans="1:14" ht="20.100000000000001" customHeight="1" x14ac:dyDescent="0.25">
      <c r="A272" s="170">
        <v>266</v>
      </c>
      <c r="B272" s="283" t="str">
        <f>IF('Frais réels'!B271="","",'Frais réels'!$B271)</f>
        <v/>
      </c>
      <c r="C272" s="283" t="str">
        <f>IF('Frais réels'!C271="","",'Frais réels'!$C271)</f>
        <v/>
      </c>
      <c r="D272" s="283" t="str">
        <f>IF('Frais réels'!D271="","",'Frais réels'!$D271)</f>
        <v/>
      </c>
      <c r="E272" s="166" t="str">
        <f>IF('Frais réels'!E271="","",'Frais réels'!$E271)</f>
        <v/>
      </c>
      <c r="F272" s="166" t="str">
        <f>IF('Frais réels'!F271="","",'Frais réels'!$F271)</f>
        <v/>
      </c>
      <c r="G272" s="185" t="str">
        <f>IF('Frais réels'!G271="","",'Frais réels'!$G271)</f>
        <v/>
      </c>
      <c r="H272" s="126"/>
      <c r="I272" s="277" t="str">
        <f t="shared" si="21"/>
        <v/>
      </c>
      <c r="J272" s="280" t="str">
        <f t="shared" si="22"/>
        <v/>
      </c>
      <c r="K272" s="193" t="str">
        <f t="shared" si="23"/>
        <v/>
      </c>
      <c r="L272" s="281" t="str">
        <f t="shared" si="24"/>
        <v/>
      </c>
      <c r="M272" s="279" t="str">
        <f t="shared" si="25"/>
        <v/>
      </c>
      <c r="N272" s="285"/>
    </row>
    <row r="273" spans="1:14" ht="20.100000000000001" customHeight="1" x14ac:dyDescent="0.25">
      <c r="A273" s="170">
        <v>267</v>
      </c>
      <c r="B273" s="283" t="str">
        <f>IF('Frais réels'!B272="","",'Frais réels'!$B272)</f>
        <v/>
      </c>
      <c r="C273" s="283" t="str">
        <f>IF('Frais réels'!C272="","",'Frais réels'!$C272)</f>
        <v/>
      </c>
      <c r="D273" s="283" t="str">
        <f>IF('Frais réels'!D272="","",'Frais réels'!$D272)</f>
        <v/>
      </c>
      <c r="E273" s="166" t="str">
        <f>IF('Frais réels'!E272="","",'Frais réels'!$E272)</f>
        <v/>
      </c>
      <c r="F273" s="166" t="str">
        <f>IF('Frais réels'!F272="","",'Frais réels'!$F272)</f>
        <v/>
      </c>
      <c r="G273" s="185" t="str">
        <f>IF('Frais réels'!G272="","",'Frais réels'!$G272)</f>
        <v/>
      </c>
      <c r="H273" s="126"/>
      <c r="I273" s="277" t="str">
        <f t="shared" si="21"/>
        <v/>
      </c>
      <c r="J273" s="280" t="str">
        <f t="shared" si="22"/>
        <v/>
      </c>
      <c r="K273" s="193" t="str">
        <f t="shared" si="23"/>
        <v/>
      </c>
      <c r="L273" s="281" t="str">
        <f t="shared" si="24"/>
        <v/>
      </c>
      <c r="M273" s="279" t="str">
        <f t="shared" si="25"/>
        <v/>
      </c>
      <c r="N273" s="285"/>
    </row>
    <row r="274" spans="1:14" ht="20.100000000000001" customHeight="1" x14ac:dyDescent="0.25">
      <c r="A274" s="170">
        <v>268</v>
      </c>
      <c r="B274" s="283" t="str">
        <f>IF('Frais réels'!B273="","",'Frais réels'!$B273)</f>
        <v/>
      </c>
      <c r="C274" s="283" t="str">
        <f>IF('Frais réels'!C273="","",'Frais réels'!$C273)</f>
        <v/>
      </c>
      <c r="D274" s="283" t="str">
        <f>IF('Frais réels'!D273="","",'Frais réels'!$D273)</f>
        <v/>
      </c>
      <c r="E274" s="166" t="str">
        <f>IF('Frais réels'!E273="","",'Frais réels'!$E273)</f>
        <v/>
      </c>
      <c r="F274" s="166" t="str">
        <f>IF('Frais réels'!F273="","",'Frais réels'!$F273)</f>
        <v/>
      </c>
      <c r="G274" s="185" t="str">
        <f>IF('Frais réels'!G273="","",'Frais réels'!$G273)</f>
        <v/>
      </c>
      <c r="H274" s="126"/>
      <c r="I274" s="277" t="str">
        <f t="shared" si="21"/>
        <v/>
      </c>
      <c r="J274" s="280" t="str">
        <f t="shared" si="22"/>
        <v/>
      </c>
      <c r="K274" s="193" t="str">
        <f t="shared" si="23"/>
        <v/>
      </c>
      <c r="L274" s="281" t="str">
        <f t="shared" si="24"/>
        <v/>
      </c>
      <c r="M274" s="279" t="str">
        <f t="shared" si="25"/>
        <v/>
      </c>
      <c r="N274" s="285"/>
    </row>
    <row r="275" spans="1:14" ht="20.100000000000001" customHeight="1" x14ac:dyDescent="0.25">
      <c r="A275" s="170">
        <v>269</v>
      </c>
      <c r="B275" s="283" t="str">
        <f>IF('Frais réels'!B274="","",'Frais réels'!$B274)</f>
        <v/>
      </c>
      <c r="C275" s="283" t="str">
        <f>IF('Frais réels'!C274="","",'Frais réels'!$C274)</f>
        <v/>
      </c>
      <c r="D275" s="283" t="str">
        <f>IF('Frais réels'!D274="","",'Frais réels'!$D274)</f>
        <v/>
      </c>
      <c r="E275" s="166" t="str">
        <f>IF('Frais réels'!E274="","",'Frais réels'!$E274)</f>
        <v/>
      </c>
      <c r="F275" s="166" t="str">
        <f>IF('Frais réels'!F274="","",'Frais réels'!$F274)</f>
        <v/>
      </c>
      <c r="G275" s="185" t="str">
        <f>IF('Frais réels'!G274="","",'Frais réels'!$G274)</f>
        <v/>
      </c>
      <c r="H275" s="126"/>
      <c r="I275" s="277" t="str">
        <f t="shared" si="21"/>
        <v/>
      </c>
      <c r="J275" s="280" t="str">
        <f t="shared" si="22"/>
        <v/>
      </c>
      <c r="K275" s="193" t="str">
        <f t="shared" si="23"/>
        <v/>
      </c>
      <c r="L275" s="281" t="str">
        <f t="shared" si="24"/>
        <v/>
      </c>
      <c r="M275" s="279" t="str">
        <f t="shared" si="25"/>
        <v/>
      </c>
      <c r="N275" s="285"/>
    </row>
    <row r="276" spans="1:14" ht="20.100000000000001" customHeight="1" x14ac:dyDescent="0.25">
      <c r="A276" s="170">
        <v>270</v>
      </c>
      <c r="B276" s="283" t="str">
        <f>IF('Frais réels'!B275="","",'Frais réels'!$B275)</f>
        <v/>
      </c>
      <c r="C276" s="283" t="str">
        <f>IF('Frais réels'!C275="","",'Frais réels'!$C275)</f>
        <v/>
      </c>
      <c r="D276" s="283" t="str">
        <f>IF('Frais réels'!D275="","",'Frais réels'!$D275)</f>
        <v/>
      </c>
      <c r="E276" s="166" t="str">
        <f>IF('Frais réels'!E275="","",'Frais réels'!$E275)</f>
        <v/>
      </c>
      <c r="F276" s="166" t="str">
        <f>IF('Frais réels'!F275="","",'Frais réels'!$F275)</f>
        <v/>
      </c>
      <c r="G276" s="185" t="str">
        <f>IF('Frais réels'!G275="","",'Frais réels'!$G275)</f>
        <v/>
      </c>
      <c r="H276" s="126"/>
      <c r="I276" s="277" t="str">
        <f t="shared" si="21"/>
        <v/>
      </c>
      <c r="J276" s="280" t="str">
        <f t="shared" si="22"/>
        <v/>
      </c>
      <c r="K276" s="193" t="str">
        <f t="shared" si="23"/>
        <v/>
      </c>
      <c r="L276" s="281" t="str">
        <f t="shared" si="24"/>
        <v/>
      </c>
      <c r="M276" s="279" t="str">
        <f t="shared" si="25"/>
        <v/>
      </c>
      <c r="N276" s="285"/>
    </row>
    <row r="277" spans="1:14" ht="20.100000000000001" customHeight="1" x14ac:dyDescent="0.25">
      <c r="A277" s="170">
        <v>271</v>
      </c>
      <c r="B277" s="283" t="str">
        <f>IF('Frais réels'!B276="","",'Frais réels'!$B276)</f>
        <v/>
      </c>
      <c r="C277" s="283" t="str">
        <f>IF('Frais réels'!C276="","",'Frais réels'!$C276)</f>
        <v/>
      </c>
      <c r="D277" s="283" t="str">
        <f>IF('Frais réels'!D276="","",'Frais réels'!$D276)</f>
        <v/>
      </c>
      <c r="E277" s="166" t="str">
        <f>IF('Frais réels'!E276="","",'Frais réels'!$E276)</f>
        <v/>
      </c>
      <c r="F277" s="166" t="str">
        <f>IF('Frais réels'!F276="","",'Frais réels'!$F276)</f>
        <v/>
      </c>
      <c r="G277" s="185" t="str">
        <f>IF('Frais réels'!G276="","",'Frais réels'!$G276)</f>
        <v/>
      </c>
      <c r="H277" s="126"/>
      <c r="I277" s="277" t="str">
        <f t="shared" si="21"/>
        <v/>
      </c>
      <c r="J277" s="280" t="str">
        <f t="shared" si="22"/>
        <v/>
      </c>
      <c r="K277" s="193" t="str">
        <f t="shared" si="23"/>
        <v/>
      </c>
      <c r="L277" s="281" t="str">
        <f t="shared" si="24"/>
        <v/>
      </c>
      <c r="M277" s="279" t="str">
        <f t="shared" si="25"/>
        <v/>
      </c>
      <c r="N277" s="285"/>
    </row>
    <row r="278" spans="1:14" ht="20.100000000000001" customHeight="1" x14ac:dyDescent="0.25">
      <c r="A278" s="170">
        <v>272</v>
      </c>
      <c r="B278" s="283" t="str">
        <f>IF('Frais réels'!B277="","",'Frais réels'!$B277)</f>
        <v/>
      </c>
      <c r="C278" s="283" t="str">
        <f>IF('Frais réels'!C277="","",'Frais réels'!$C277)</f>
        <v/>
      </c>
      <c r="D278" s="283" t="str">
        <f>IF('Frais réels'!D277="","",'Frais réels'!$D277)</f>
        <v/>
      </c>
      <c r="E278" s="166" t="str">
        <f>IF('Frais réels'!E277="","",'Frais réels'!$E277)</f>
        <v/>
      </c>
      <c r="F278" s="166" t="str">
        <f>IF('Frais réels'!F277="","",'Frais réels'!$F277)</f>
        <v/>
      </c>
      <c r="G278" s="185" t="str">
        <f>IF('Frais réels'!G277="","",'Frais réels'!$G277)</f>
        <v/>
      </c>
      <c r="H278" s="126"/>
      <c r="I278" s="277" t="str">
        <f t="shared" si="21"/>
        <v/>
      </c>
      <c r="J278" s="280" t="str">
        <f t="shared" si="22"/>
        <v/>
      </c>
      <c r="K278" s="193" t="str">
        <f t="shared" si="23"/>
        <v/>
      </c>
      <c r="L278" s="281" t="str">
        <f t="shared" si="24"/>
        <v/>
      </c>
      <c r="M278" s="279" t="str">
        <f t="shared" si="25"/>
        <v/>
      </c>
      <c r="N278" s="285"/>
    </row>
    <row r="279" spans="1:14" ht="20.100000000000001" customHeight="1" x14ac:dyDescent="0.25">
      <c r="A279" s="170">
        <v>273</v>
      </c>
      <c r="B279" s="283" t="str">
        <f>IF('Frais réels'!B278="","",'Frais réels'!$B278)</f>
        <v/>
      </c>
      <c r="C279" s="283" t="str">
        <f>IF('Frais réels'!C278="","",'Frais réels'!$C278)</f>
        <v/>
      </c>
      <c r="D279" s="283" t="str">
        <f>IF('Frais réels'!D278="","",'Frais réels'!$D278)</f>
        <v/>
      </c>
      <c r="E279" s="166" t="str">
        <f>IF('Frais réels'!E278="","",'Frais réels'!$E278)</f>
        <v/>
      </c>
      <c r="F279" s="166" t="str">
        <f>IF('Frais réels'!F278="","",'Frais réels'!$F278)</f>
        <v/>
      </c>
      <c r="G279" s="185" t="str">
        <f>IF('Frais réels'!G278="","",'Frais réels'!$G278)</f>
        <v/>
      </c>
      <c r="H279" s="126"/>
      <c r="I279" s="277" t="str">
        <f t="shared" si="21"/>
        <v/>
      </c>
      <c r="J279" s="280" t="str">
        <f t="shared" si="22"/>
        <v/>
      </c>
      <c r="K279" s="193" t="str">
        <f t="shared" si="23"/>
        <v/>
      </c>
      <c r="L279" s="281" t="str">
        <f t="shared" si="24"/>
        <v/>
      </c>
      <c r="M279" s="279" t="str">
        <f t="shared" si="25"/>
        <v/>
      </c>
      <c r="N279" s="285"/>
    </row>
    <row r="280" spans="1:14" ht="20.100000000000001" customHeight="1" x14ac:dyDescent="0.25">
      <c r="A280" s="170">
        <v>274</v>
      </c>
      <c r="B280" s="283" t="str">
        <f>IF('Frais réels'!B279="","",'Frais réels'!$B279)</f>
        <v/>
      </c>
      <c r="C280" s="283" t="str">
        <f>IF('Frais réels'!C279="","",'Frais réels'!$C279)</f>
        <v/>
      </c>
      <c r="D280" s="283" t="str">
        <f>IF('Frais réels'!D279="","",'Frais réels'!$D279)</f>
        <v/>
      </c>
      <c r="E280" s="166" t="str">
        <f>IF('Frais réels'!E279="","",'Frais réels'!$E279)</f>
        <v/>
      </c>
      <c r="F280" s="166" t="str">
        <f>IF('Frais réels'!F279="","",'Frais réels'!$F279)</f>
        <v/>
      </c>
      <c r="G280" s="185" t="str">
        <f>IF('Frais réels'!G279="","",'Frais réels'!$G279)</f>
        <v/>
      </c>
      <c r="H280" s="126"/>
      <c r="I280" s="277" t="str">
        <f t="shared" si="21"/>
        <v/>
      </c>
      <c r="J280" s="280" t="str">
        <f t="shared" si="22"/>
        <v/>
      </c>
      <c r="K280" s="193" t="str">
        <f t="shared" si="23"/>
        <v/>
      </c>
      <c r="L280" s="281" t="str">
        <f t="shared" si="24"/>
        <v/>
      </c>
      <c r="M280" s="279" t="str">
        <f t="shared" si="25"/>
        <v/>
      </c>
      <c r="N280" s="285"/>
    </row>
    <row r="281" spans="1:14" ht="20.100000000000001" customHeight="1" x14ac:dyDescent="0.25">
      <c r="A281" s="170">
        <v>275</v>
      </c>
      <c r="B281" s="283" t="str">
        <f>IF('Frais réels'!B280="","",'Frais réels'!$B280)</f>
        <v/>
      </c>
      <c r="C281" s="283" t="str">
        <f>IF('Frais réels'!C280="","",'Frais réels'!$C280)</f>
        <v/>
      </c>
      <c r="D281" s="283" t="str">
        <f>IF('Frais réels'!D280="","",'Frais réels'!$D280)</f>
        <v/>
      </c>
      <c r="E281" s="166" t="str">
        <f>IF('Frais réels'!E280="","",'Frais réels'!$E280)</f>
        <v/>
      </c>
      <c r="F281" s="166" t="str">
        <f>IF('Frais réels'!F280="","",'Frais réels'!$F280)</f>
        <v/>
      </c>
      <c r="G281" s="185" t="str">
        <f>IF('Frais réels'!G280="","",'Frais réels'!$G280)</f>
        <v/>
      </c>
      <c r="H281" s="126"/>
      <c r="I281" s="277" t="str">
        <f t="shared" si="21"/>
        <v/>
      </c>
      <c r="J281" s="280" t="str">
        <f t="shared" si="22"/>
        <v/>
      </c>
      <c r="K281" s="193" t="str">
        <f t="shared" si="23"/>
        <v/>
      </c>
      <c r="L281" s="281" t="str">
        <f t="shared" si="24"/>
        <v/>
      </c>
      <c r="M281" s="279" t="str">
        <f t="shared" si="25"/>
        <v/>
      </c>
      <c r="N281" s="285"/>
    </row>
    <row r="282" spans="1:14" ht="20.100000000000001" customHeight="1" x14ac:dyDescent="0.25">
      <c r="A282" s="170">
        <v>276</v>
      </c>
      <c r="B282" s="283" t="str">
        <f>IF('Frais réels'!B281="","",'Frais réels'!$B281)</f>
        <v/>
      </c>
      <c r="C282" s="283" t="str">
        <f>IF('Frais réels'!C281="","",'Frais réels'!$C281)</f>
        <v/>
      </c>
      <c r="D282" s="283" t="str">
        <f>IF('Frais réels'!D281="","",'Frais réels'!$D281)</f>
        <v/>
      </c>
      <c r="E282" s="166" t="str">
        <f>IF('Frais réels'!E281="","",'Frais réels'!$E281)</f>
        <v/>
      </c>
      <c r="F282" s="166" t="str">
        <f>IF('Frais réels'!F281="","",'Frais réels'!$F281)</f>
        <v/>
      </c>
      <c r="G282" s="185" t="str">
        <f>IF('Frais réels'!G281="","",'Frais réels'!$G281)</f>
        <v/>
      </c>
      <c r="H282" s="126"/>
      <c r="I282" s="277" t="str">
        <f t="shared" si="21"/>
        <v/>
      </c>
      <c r="J282" s="280" t="str">
        <f t="shared" si="22"/>
        <v/>
      </c>
      <c r="K282" s="193" t="str">
        <f t="shared" si="23"/>
        <v/>
      </c>
      <c r="L282" s="281" t="str">
        <f t="shared" si="24"/>
        <v/>
      </c>
      <c r="M282" s="279" t="str">
        <f t="shared" si="25"/>
        <v/>
      </c>
      <c r="N282" s="285"/>
    </row>
    <row r="283" spans="1:14" ht="20.100000000000001" customHeight="1" x14ac:dyDescent="0.25">
      <c r="A283" s="170">
        <v>277</v>
      </c>
      <c r="B283" s="283" t="str">
        <f>IF('Frais réels'!B282="","",'Frais réels'!$B282)</f>
        <v/>
      </c>
      <c r="C283" s="283" t="str">
        <f>IF('Frais réels'!C282="","",'Frais réels'!$C282)</f>
        <v/>
      </c>
      <c r="D283" s="283" t="str">
        <f>IF('Frais réels'!D282="","",'Frais réels'!$D282)</f>
        <v/>
      </c>
      <c r="E283" s="166" t="str">
        <f>IF('Frais réels'!E282="","",'Frais réels'!$E282)</f>
        <v/>
      </c>
      <c r="F283" s="166" t="str">
        <f>IF('Frais réels'!F282="","",'Frais réels'!$F282)</f>
        <v/>
      </c>
      <c r="G283" s="185" t="str">
        <f>IF('Frais réels'!G282="","",'Frais réels'!$G282)</f>
        <v/>
      </c>
      <c r="H283" s="126"/>
      <c r="I283" s="277" t="str">
        <f t="shared" si="21"/>
        <v/>
      </c>
      <c r="J283" s="280" t="str">
        <f t="shared" si="22"/>
        <v/>
      </c>
      <c r="K283" s="193" t="str">
        <f t="shared" si="23"/>
        <v/>
      </c>
      <c r="L283" s="281" t="str">
        <f t="shared" si="24"/>
        <v/>
      </c>
      <c r="M283" s="279" t="str">
        <f t="shared" si="25"/>
        <v/>
      </c>
      <c r="N283" s="285"/>
    </row>
    <row r="284" spans="1:14" ht="20.100000000000001" customHeight="1" x14ac:dyDescent="0.25">
      <c r="A284" s="170">
        <v>278</v>
      </c>
      <c r="B284" s="283" t="str">
        <f>IF('Frais réels'!B283="","",'Frais réels'!$B283)</f>
        <v/>
      </c>
      <c r="C284" s="283" t="str">
        <f>IF('Frais réels'!C283="","",'Frais réels'!$C283)</f>
        <v/>
      </c>
      <c r="D284" s="283" t="str">
        <f>IF('Frais réels'!D283="","",'Frais réels'!$D283)</f>
        <v/>
      </c>
      <c r="E284" s="166" t="str">
        <f>IF('Frais réels'!E283="","",'Frais réels'!$E283)</f>
        <v/>
      </c>
      <c r="F284" s="166" t="str">
        <f>IF('Frais réels'!F283="","",'Frais réels'!$F283)</f>
        <v/>
      </c>
      <c r="G284" s="185" t="str">
        <f>IF('Frais réels'!G283="","",'Frais réels'!$G283)</f>
        <v/>
      </c>
      <c r="H284" s="126"/>
      <c r="I284" s="277" t="str">
        <f t="shared" si="21"/>
        <v/>
      </c>
      <c r="J284" s="280" t="str">
        <f t="shared" si="22"/>
        <v/>
      </c>
      <c r="K284" s="193" t="str">
        <f t="shared" si="23"/>
        <v/>
      </c>
      <c r="L284" s="281" t="str">
        <f t="shared" si="24"/>
        <v/>
      </c>
      <c r="M284" s="279" t="str">
        <f t="shared" si="25"/>
        <v/>
      </c>
      <c r="N284" s="285"/>
    </row>
    <row r="285" spans="1:14" ht="20.100000000000001" customHeight="1" x14ac:dyDescent="0.25">
      <c r="A285" s="170">
        <v>279</v>
      </c>
      <c r="B285" s="283" t="str">
        <f>IF('Frais réels'!B284="","",'Frais réels'!$B284)</f>
        <v/>
      </c>
      <c r="C285" s="283" t="str">
        <f>IF('Frais réels'!C284="","",'Frais réels'!$C284)</f>
        <v/>
      </c>
      <c r="D285" s="283" t="str">
        <f>IF('Frais réels'!D284="","",'Frais réels'!$D284)</f>
        <v/>
      </c>
      <c r="E285" s="166" t="str">
        <f>IF('Frais réels'!E284="","",'Frais réels'!$E284)</f>
        <v/>
      </c>
      <c r="F285" s="166" t="str">
        <f>IF('Frais réels'!F284="","",'Frais réels'!$F284)</f>
        <v/>
      </c>
      <c r="G285" s="185" t="str">
        <f>IF('Frais réels'!G284="","",'Frais réels'!$G284)</f>
        <v/>
      </c>
      <c r="H285" s="126"/>
      <c r="I285" s="277" t="str">
        <f t="shared" si="21"/>
        <v/>
      </c>
      <c r="J285" s="280" t="str">
        <f t="shared" si="22"/>
        <v/>
      </c>
      <c r="K285" s="193" t="str">
        <f t="shared" si="23"/>
        <v/>
      </c>
      <c r="L285" s="281" t="str">
        <f t="shared" si="24"/>
        <v/>
      </c>
      <c r="M285" s="279" t="str">
        <f t="shared" si="25"/>
        <v/>
      </c>
      <c r="N285" s="285"/>
    </row>
    <row r="286" spans="1:14" ht="20.100000000000001" customHeight="1" x14ac:dyDescent="0.25">
      <c r="A286" s="170">
        <v>280</v>
      </c>
      <c r="B286" s="283" t="str">
        <f>IF('Frais réels'!B285="","",'Frais réels'!$B285)</f>
        <v/>
      </c>
      <c r="C286" s="283" t="str">
        <f>IF('Frais réels'!C285="","",'Frais réels'!$C285)</f>
        <v/>
      </c>
      <c r="D286" s="283" t="str">
        <f>IF('Frais réels'!D285="","",'Frais réels'!$D285)</f>
        <v/>
      </c>
      <c r="E286" s="166" t="str">
        <f>IF('Frais réels'!E285="","",'Frais réels'!$E285)</f>
        <v/>
      </c>
      <c r="F286" s="166" t="str">
        <f>IF('Frais réels'!F285="","",'Frais réels'!$F285)</f>
        <v/>
      </c>
      <c r="G286" s="185" t="str">
        <f>IF('Frais réels'!G285="","",'Frais réels'!$G285)</f>
        <v/>
      </c>
      <c r="H286" s="126"/>
      <c r="I286" s="277" t="str">
        <f t="shared" si="21"/>
        <v/>
      </c>
      <c r="J286" s="280" t="str">
        <f t="shared" si="22"/>
        <v/>
      </c>
      <c r="K286" s="193" t="str">
        <f t="shared" si="23"/>
        <v/>
      </c>
      <c r="L286" s="281" t="str">
        <f t="shared" si="24"/>
        <v/>
      </c>
      <c r="M286" s="279" t="str">
        <f t="shared" si="25"/>
        <v/>
      </c>
      <c r="N286" s="285"/>
    </row>
    <row r="287" spans="1:14" ht="20.100000000000001" customHeight="1" x14ac:dyDescent="0.25">
      <c r="A287" s="170">
        <v>281</v>
      </c>
      <c r="B287" s="283" t="str">
        <f>IF('Frais réels'!B286="","",'Frais réels'!$B286)</f>
        <v/>
      </c>
      <c r="C287" s="283" t="str">
        <f>IF('Frais réels'!C286="","",'Frais réels'!$C286)</f>
        <v/>
      </c>
      <c r="D287" s="283" t="str">
        <f>IF('Frais réels'!D286="","",'Frais réels'!$D286)</f>
        <v/>
      </c>
      <c r="E287" s="166" t="str">
        <f>IF('Frais réels'!E286="","",'Frais réels'!$E286)</f>
        <v/>
      </c>
      <c r="F287" s="166" t="str">
        <f>IF('Frais réels'!F286="","",'Frais réels'!$F286)</f>
        <v/>
      </c>
      <c r="G287" s="185" t="str">
        <f>IF('Frais réels'!G286="","",'Frais réels'!$G286)</f>
        <v/>
      </c>
      <c r="H287" s="126"/>
      <c r="I287" s="277" t="str">
        <f t="shared" si="21"/>
        <v/>
      </c>
      <c r="J287" s="280" t="str">
        <f t="shared" si="22"/>
        <v/>
      </c>
      <c r="K287" s="193" t="str">
        <f t="shared" si="23"/>
        <v/>
      </c>
      <c r="L287" s="281" t="str">
        <f t="shared" si="24"/>
        <v/>
      </c>
      <c r="M287" s="279" t="str">
        <f t="shared" si="25"/>
        <v/>
      </c>
      <c r="N287" s="285"/>
    </row>
    <row r="288" spans="1:14" ht="20.100000000000001" customHeight="1" x14ac:dyDescent="0.25">
      <c r="A288" s="170">
        <v>282</v>
      </c>
      <c r="B288" s="283" t="str">
        <f>IF('Frais réels'!B287="","",'Frais réels'!$B287)</f>
        <v/>
      </c>
      <c r="C288" s="283" t="str">
        <f>IF('Frais réels'!C287="","",'Frais réels'!$C287)</f>
        <v/>
      </c>
      <c r="D288" s="283" t="str">
        <f>IF('Frais réels'!D287="","",'Frais réels'!$D287)</f>
        <v/>
      </c>
      <c r="E288" s="166" t="str">
        <f>IF('Frais réels'!E287="","",'Frais réels'!$E287)</f>
        <v/>
      </c>
      <c r="F288" s="166" t="str">
        <f>IF('Frais réels'!F287="","",'Frais réels'!$F287)</f>
        <v/>
      </c>
      <c r="G288" s="185" t="str">
        <f>IF('Frais réels'!G287="","",'Frais réels'!$G287)</f>
        <v/>
      </c>
      <c r="H288" s="126"/>
      <c r="I288" s="277" t="str">
        <f t="shared" si="21"/>
        <v/>
      </c>
      <c r="J288" s="280" t="str">
        <f t="shared" si="22"/>
        <v/>
      </c>
      <c r="K288" s="193" t="str">
        <f t="shared" si="23"/>
        <v/>
      </c>
      <c r="L288" s="281" t="str">
        <f t="shared" si="24"/>
        <v/>
      </c>
      <c r="M288" s="279" t="str">
        <f t="shared" si="25"/>
        <v/>
      </c>
      <c r="N288" s="285"/>
    </row>
    <row r="289" spans="1:14" ht="20.100000000000001" customHeight="1" x14ac:dyDescent="0.25">
      <c r="A289" s="170">
        <v>283</v>
      </c>
      <c r="B289" s="283" t="str">
        <f>IF('Frais réels'!B288="","",'Frais réels'!$B288)</f>
        <v/>
      </c>
      <c r="C289" s="283" t="str">
        <f>IF('Frais réels'!C288="","",'Frais réels'!$C288)</f>
        <v/>
      </c>
      <c r="D289" s="283" t="str">
        <f>IF('Frais réels'!D288="","",'Frais réels'!$D288)</f>
        <v/>
      </c>
      <c r="E289" s="166" t="str">
        <f>IF('Frais réels'!E288="","",'Frais réels'!$E288)</f>
        <v/>
      </c>
      <c r="F289" s="166" t="str">
        <f>IF('Frais réels'!F288="","",'Frais réels'!$F288)</f>
        <v/>
      </c>
      <c r="G289" s="185" t="str">
        <f>IF('Frais réels'!G288="","",'Frais réels'!$G288)</f>
        <v/>
      </c>
      <c r="H289" s="126"/>
      <c r="I289" s="277" t="str">
        <f t="shared" si="21"/>
        <v/>
      </c>
      <c r="J289" s="280" t="str">
        <f t="shared" si="22"/>
        <v/>
      </c>
      <c r="K289" s="193" t="str">
        <f t="shared" si="23"/>
        <v/>
      </c>
      <c r="L289" s="281" t="str">
        <f t="shared" si="24"/>
        <v/>
      </c>
      <c r="M289" s="279" t="str">
        <f t="shared" si="25"/>
        <v/>
      </c>
      <c r="N289" s="285"/>
    </row>
    <row r="290" spans="1:14" ht="20.100000000000001" customHeight="1" x14ac:dyDescent="0.25">
      <c r="A290" s="170">
        <v>284</v>
      </c>
      <c r="B290" s="283" t="str">
        <f>IF('Frais réels'!B289="","",'Frais réels'!$B289)</f>
        <v/>
      </c>
      <c r="C290" s="283" t="str">
        <f>IF('Frais réels'!C289="","",'Frais réels'!$C289)</f>
        <v/>
      </c>
      <c r="D290" s="283" t="str">
        <f>IF('Frais réels'!D289="","",'Frais réels'!$D289)</f>
        <v/>
      </c>
      <c r="E290" s="166" t="str">
        <f>IF('Frais réels'!E289="","",'Frais réels'!$E289)</f>
        <v/>
      </c>
      <c r="F290" s="166" t="str">
        <f>IF('Frais réels'!F289="","",'Frais réels'!$F289)</f>
        <v/>
      </c>
      <c r="G290" s="185" t="str">
        <f>IF('Frais réels'!G289="","",'Frais réels'!$G289)</f>
        <v/>
      </c>
      <c r="H290" s="126"/>
      <c r="I290" s="277" t="str">
        <f t="shared" si="21"/>
        <v/>
      </c>
      <c r="J290" s="280" t="str">
        <f t="shared" si="22"/>
        <v/>
      </c>
      <c r="K290" s="193" t="str">
        <f t="shared" si="23"/>
        <v/>
      </c>
      <c r="L290" s="281" t="str">
        <f t="shared" si="24"/>
        <v/>
      </c>
      <c r="M290" s="279" t="str">
        <f t="shared" si="25"/>
        <v/>
      </c>
      <c r="N290" s="285"/>
    </row>
    <row r="291" spans="1:14" ht="20.100000000000001" customHeight="1" x14ac:dyDescent="0.25">
      <c r="A291" s="170">
        <v>285</v>
      </c>
      <c r="B291" s="283" t="str">
        <f>IF('Frais réels'!B290="","",'Frais réels'!$B290)</f>
        <v/>
      </c>
      <c r="C291" s="283" t="str">
        <f>IF('Frais réels'!C290="","",'Frais réels'!$C290)</f>
        <v/>
      </c>
      <c r="D291" s="283" t="str">
        <f>IF('Frais réels'!D290="","",'Frais réels'!$D290)</f>
        <v/>
      </c>
      <c r="E291" s="166" t="str">
        <f>IF('Frais réels'!E290="","",'Frais réels'!$E290)</f>
        <v/>
      </c>
      <c r="F291" s="166" t="str">
        <f>IF('Frais réels'!F290="","",'Frais réels'!$F290)</f>
        <v/>
      </c>
      <c r="G291" s="185" t="str">
        <f>IF('Frais réels'!G290="","",'Frais réels'!$G290)</f>
        <v/>
      </c>
      <c r="H291" s="126"/>
      <c r="I291" s="277" t="str">
        <f t="shared" si="21"/>
        <v/>
      </c>
      <c r="J291" s="280" t="str">
        <f t="shared" si="22"/>
        <v/>
      </c>
      <c r="K291" s="193" t="str">
        <f t="shared" si="23"/>
        <v/>
      </c>
      <c r="L291" s="281" t="str">
        <f t="shared" si="24"/>
        <v/>
      </c>
      <c r="M291" s="279" t="str">
        <f t="shared" si="25"/>
        <v/>
      </c>
      <c r="N291" s="285"/>
    </row>
    <row r="292" spans="1:14" ht="20.100000000000001" customHeight="1" x14ac:dyDescent="0.25">
      <c r="A292" s="170">
        <v>286</v>
      </c>
      <c r="B292" s="283" t="str">
        <f>IF('Frais réels'!B291="","",'Frais réels'!$B291)</f>
        <v/>
      </c>
      <c r="C292" s="283" t="str">
        <f>IF('Frais réels'!C291="","",'Frais réels'!$C291)</f>
        <v/>
      </c>
      <c r="D292" s="283" t="str">
        <f>IF('Frais réels'!D291="","",'Frais réels'!$D291)</f>
        <v/>
      </c>
      <c r="E292" s="166" t="str">
        <f>IF('Frais réels'!E291="","",'Frais réels'!$E291)</f>
        <v/>
      </c>
      <c r="F292" s="166" t="str">
        <f>IF('Frais réels'!F291="","",'Frais réels'!$F291)</f>
        <v/>
      </c>
      <c r="G292" s="185" t="str">
        <f>IF('Frais réels'!G291="","",'Frais réels'!$G291)</f>
        <v/>
      </c>
      <c r="H292" s="126"/>
      <c r="I292" s="277" t="str">
        <f t="shared" si="21"/>
        <v/>
      </c>
      <c r="J292" s="280" t="str">
        <f t="shared" si="22"/>
        <v/>
      </c>
      <c r="K292" s="193" t="str">
        <f t="shared" si="23"/>
        <v/>
      </c>
      <c r="L292" s="281" t="str">
        <f t="shared" si="24"/>
        <v/>
      </c>
      <c r="M292" s="279" t="str">
        <f t="shared" si="25"/>
        <v/>
      </c>
      <c r="N292" s="285"/>
    </row>
    <row r="293" spans="1:14" ht="20.100000000000001" customHeight="1" x14ac:dyDescent="0.25">
      <c r="A293" s="170">
        <v>287</v>
      </c>
      <c r="B293" s="283" t="str">
        <f>IF('Frais réels'!B292="","",'Frais réels'!$B292)</f>
        <v/>
      </c>
      <c r="C293" s="283" t="str">
        <f>IF('Frais réels'!C292="","",'Frais réels'!$C292)</f>
        <v/>
      </c>
      <c r="D293" s="283" t="str">
        <f>IF('Frais réels'!D292="","",'Frais réels'!$D292)</f>
        <v/>
      </c>
      <c r="E293" s="166" t="str">
        <f>IF('Frais réels'!E292="","",'Frais réels'!$E292)</f>
        <v/>
      </c>
      <c r="F293" s="166" t="str">
        <f>IF('Frais réels'!F292="","",'Frais réels'!$F292)</f>
        <v/>
      </c>
      <c r="G293" s="185" t="str">
        <f>IF('Frais réels'!G292="","",'Frais réels'!$G292)</f>
        <v/>
      </c>
      <c r="H293" s="126"/>
      <c r="I293" s="277" t="str">
        <f t="shared" si="21"/>
        <v/>
      </c>
      <c r="J293" s="280" t="str">
        <f t="shared" si="22"/>
        <v/>
      </c>
      <c r="K293" s="193" t="str">
        <f t="shared" si="23"/>
        <v/>
      </c>
      <c r="L293" s="281" t="str">
        <f t="shared" si="24"/>
        <v/>
      </c>
      <c r="M293" s="279" t="str">
        <f t="shared" si="25"/>
        <v/>
      </c>
      <c r="N293" s="285"/>
    </row>
    <row r="294" spans="1:14" ht="20.100000000000001" customHeight="1" x14ac:dyDescent="0.25">
      <c r="A294" s="170">
        <v>288</v>
      </c>
      <c r="B294" s="283" t="str">
        <f>IF('Frais réels'!B293="","",'Frais réels'!$B293)</f>
        <v/>
      </c>
      <c r="C294" s="283" t="str">
        <f>IF('Frais réels'!C293="","",'Frais réels'!$C293)</f>
        <v/>
      </c>
      <c r="D294" s="283" t="str">
        <f>IF('Frais réels'!D293="","",'Frais réels'!$D293)</f>
        <v/>
      </c>
      <c r="E294" s="166" t="str">
        <f>IF('Frais réels'!E293="","",'Frais réels'!$E293)</f>
        <v/>
      </c>
      <c r="F294" s="166" t="str">
        <f>IF('Frais réels'!F293="","",'Frais réels'!$F293)</f>
        <v/>
      </c>
      <c r="G294" s="185" t="str">
        <f>IF('Frais réels'!G293="","",'Frais réels'!$G293)</f>
        <v/>
      </c>
      <c r="H294" s="126"/>
      <c r="I294" s="277" t="str">
        <f t="shared" si="21"/>
        <v/>
      </c>
      <c r="J294" s="280" t="str">
        <f t="shared" si="22"/>
        <v/>
      </c>
      <c r="K294" s="193" t="str">
        <f t="shared" si="23"/>
        <v/>
      </c>
      <c r="L294" s="281" t="str">
        <f t="shared" si="24"/>
        <v/>
      </c>
      <c r="M294" s="279" t="str">
        <f t="shared" si="25"/>
        <v/>
      </c>
      <c r="N294" s="285"/>
    </row>
    <row r="295" spans="1:14" ht="20.100000000000001" customHeight="1" x14ac:dyDescent="0.25">
      <c r="A295" s="170">
        <v>289</v>
      </c>
      <c r="B295" s="283" t="str">
        <f>IF('Frais réels'!B294="","",'Frais réels'!$B294)</f>
        <v/>
      </c>
      <c r="C295" s="283" t="str">
        <f>IF('Frais réels'!C294="","",'Frais réels'!$C294)</f>
        <v/>
      </c>
      <c r="D295" s="283" t="str">
        <f>IF('Frais réels'!D294="","",'Frais réels'!$D294)</f>
        <v/>
      </c>
      <c r="E295" s="166" t="str">
        <f>IF('Frais réels'!E294="","",'Frais réels'!$E294)</f>
        <v/>
      </c>
      <c r="F295" s="166" t="str">
        <f>IF('Frais réels'!F294="","",'Frais réels'!$F294)</f>
        <v/>
      </c>
      <c r="G295" s="185" t="str">
        <f>IF('Frais réels'!G294="","",'Frais réels'!$G294)</f>
        <v/>
      </c>
      <c r="H295" s="126"/>
      <c r="I295" s="277" t="str">
        <f t="shared" si="21"/>
        <v/>
      </c>
      <c r="J295" s="280" t="str">
        <f t="shared" si="22"/>
        <v/>
      </c>
      <c r="K295" s="193" t="str">
        <f t="shared" si="23"/>
        <v/>
      </c>
      <c r="L295" s="281" t="str">
        <f t="shared" si="24"/>
        <v/>
      </c>
      <c r="M295" s="279" t="str">
        <f t="shared" si="25"/>
        <v/>
      </c>
      <c r="N295" s="285"/>
    </row>
    <row r="296" spans="1:14" ht="20.100000000000001" customHeight="1" x14ac:dyDescent="0.25">
      <c r="A296" s="170">
        <v>290</v>
      </c>
      <c r="B296" s="283" t="str">
        <f>IF('Frais réels'!B295="","",'Frais réels'!$B295)</f>
        <v/>
      </c>
      <c r="C296" s="283" t="str">
        <f>IF('Frais réels'!C295="","",'Frais réels'!$C295)</f>
        <v/>
      </c>
      <c r="D296" s="283" t="str">
        <f>IF('Frais réels'!D295="","",'Frais réels'!$D295)</f>
        <v/>
      </c>
      <c r="E296" s="166" t="str">
        <f>IF('Frais réels'!E295="","",'Frais réels'!$E295)</f>
        <v/>
      </c>
      <c r="F296" s="166" t="str">
        <f>IF('Frais réels'!F295="","",'Frais réels'!$F295)</f>
        <v/>
      </c>
      <c r="G296" s="185" t="str">
        <f>IF('Frais réels'!G295="","",'Frais réels'!$G295)</f>
        <v/>
      </c>
      <c r="H296" s="126"/>
      <c r="I296" s="277" t="str">
        <f t="shared" si="21"/>
        <v/>
      </c>
      <c r="J296" s="280" t="str">
        <f t="shared" si="22"/>
        <v/>
      </c>
      <c r="K296" s="193" t="str">
        <f t="shared" si="23"/>
        <v/>
      </c>
      <c r="L296" s="281" t="str">
        <f t="shared" si="24"/>
        <v/>
      </c>
      <c r="M296" s="279" t="str">
        <f t="shared" si="25"/>
        <v/>
      </c>
      <c r="N296" s="285"/>
    </row>
    <row r="297" spans="1:14" ht="20.100000000000001" customHeight="1" x14ac:dyDescent="0.25">
      <c r="A297" s="170">
        <v>291</v>
      </c>
      <c r="B297" s="283" t="str">
        <f>IF('Frais réels'!B296="","",'Frais réels'!$B296)</f>
        <v/>
      </c>
      <c r="C297" s="283" t="str">
        <f>IF('Frais réels'!C296="","",'Frais réels'!$C296)</f>
        <v/>
      </c>
      <c r="D297" s="283" t="str">
        <f>IF('Frais réels'!D296="","",'Frais réels'!$D296)</f>
        <v/>
      </c>
      <c r="E297" s="166" t="str">
        <f>IF('Frais réels'!E296="","",'Frais réels'!$E296)</f>
        <v/>
      </c>
      <c r="F297" s="166" t="str">
        <f>IF('Frais réels'!F296="","",'Frais réels'!$F296)</f>
        <v/>
      </c>
      <c r="G297" s="185" t="str">
        <f>IF('Frais réels'!G296="","",'Frais réels'!$G296)</f>
        <v/>
      </c>
      <c r="H297" s="126"/>
      <c r="I297" s="277" t="str">
        <f t="shared" si="21"/>
        <v/>
      </c>
      <c r="J297" s="280" t="str">
        <f t="shared" si="22"/>
        <v/>
      </c>
      <c r="K297" s="193" t="str">
        <f t="shared" si="23"/>
        <v/>
      </c>
      <c r="L297" s="281" t="str">
        <f t="shared" si="24"/>
        <v/>
      </c>
      <c r="M297" s="279" t="str">
        <f t="shared" si="25"/>
        <v/>
      </c>
      <c r="N297" s="285"/>
    </row>
    <row r="298" spans="1:14" ht="20.100000000000001" customHeight="1" x14ac:dyDescent="0.25">
      <c r="A298" s="170">
        <v>292</v>
      </c>
      <c r="B298" s="283" t="str">
        <f>IF('Frais réels'!B297="","",'Frais réels'!$B297)</f>
        <v/>
      </c>
      <c r="C298" s="283" t="str">
        <f>IF('Frais réels'!C297="","",'Frais réels'!$C297)</f>
        <v/>
      </c>
      <c r="D298" s="283" t="str">
        <f>IF('Frais réels'!D297="","",'Frais réels'!$D297)</f>
        <v/>
      </c>
      <c r="E298" s="166" t="str">
        <f>IF('Frais réels'!E297="","",'Frais réels'!$E297)</f>
        <v/>
      </c>
      <c r="F298" s="166" t="str">
        <f>IF('Frais réels'!F297="","",'Frais réels'!$F297)</f>
        <v/>
      </c>
      <c r="G298" s="185" t="str">
        <f>IF('Frais réels'!G297="","",'Frais réels'!$G297)</f>
        <v/>
      </c>
      <c r="H298" s="126"/>
      <c r="I298" s="277" t="str">
        <f t="shared" si="21"/>
        <v/>
      </c>
      <c r="J298" s="280" t="str">
        <f t="shared" si="22"/>
        <v/>
      </c>
      <c r="K298" s="193" t="str">
        <f t="shared" si="23"/>
        <v/>
      </c>
      <c r="L298" s="281" t="str">
        <f t="shared" si="24"/>
        <v/>
      </c>
      <c r="M298" s="279" t="str">
        <f t="shared" si="25"/>
        <v/>
      </c>
      <c r="N298" s="285"/>
    </row>
    <row r="299" spans="1:14" ht="20.100000000000001" customHeight="1" x14ac:dyDescent="0.25">
      <c r="A299" s="170">
        <v>293</v>
      </c>
      <c r="B299" s="283" t="str">
        <f>IF('Frais réels'!B298="","",'Frais réels'!$B298)</f>
        <v/>
      </c>
      <c r="C299" s="283" t="str">
        <f>IF('Frais réels'!C298="","",'Frais réels'!$C298)</f>
        <v/>
      </c>
      <c r="D299" s="283" t="str">
        <f>IF('Frais réels'!D298="","",'Frais réels'!$D298)</f>
        <v/>
      </c>
      <c r="E299" s="166" t="str">
        <f>IF('Frais réels'!E298="","",'Frais réels'!$E298)</f>
        <v/>
      </c>
      <c r="F299" s="166" t="str">
        <f>IF('Frais réels'!F298="","",'Frais réels'!$F298)</f>
        <v/>
      </c>
      <c r="G299" s="185" t="str">
        <f>IF('Frais réels'!G298="","",'Frais réels'!$G298)</f>
        <v/>
      </c>
      <c r="H299" s="126"/>
      <c r="I299" s="277" t="str">
        <f t="shared" si="21"/>
        <v/>
      </c>
      <c r="J299" s="280" t="str">
        <f t="shared" si="22"/>
        <v/>
      </c>
      <c r="K299" s="193" t="str">
        <f t="shared" si="23"/>
        <v/>
      </c>
      <c r="L299" s="281" t="str">
        <f t="shared" si="24"/>
        <v/>
      </c>
      <c r="M299" s="279" t="str">
        <f t="shared" si="25"/>
        <v/>
      </c>
      <c r="N299" s="285"/>
    </row>
    <row r="300" spans="1:14" ht="20.100000000000001" customHeight="1" x14ac:dyDescent="0.25">
      <c r="A300" s="170">
        <v>294</v>
      </c>
      <c r="B300" s="283" t="str">
        <f>IF('Frais réels'!B299="","",'Frais réels'!$B299)</f>
        <v/>
      </c>
      <c r="C300" s="283" t="str">
        <f>IF('Frais réels'!C299="","",'Frais réels'!$C299)</f>
        <v/>
      </c>
      <c r="D300" s="283" t="str">
        <f>IF('Frais réels'!D299="","",'Frais réels'!$D299)</f>
        <v/>
      </c>
      <c r="E300" s="166" t="str">
        <f>IF('Frais réels'!E299="","",'Frais réels'!$E299)</f>
        <v/>
      </c>
      <c r="F300" s="166" t="str">
        <f>IF('Frais réels'!F299="","",'Frais réels'!$F299)</f>
        <v/>
      </c>
      <c r="G300" s="185" t="str">
        <f>IF('Frais réels'!G299="","",'Frais réels'!$G299)</f>
        <v/>
      </c>
      <c r="H300" s="126"/>
      <c r="I300" s="277" t="str">
        <f t="shared" si="21"/>
        <v/>
      </c>
      <c r="J300" s="280" t="str">
        <f t="shared" si="22"/>
        <v/>
      </c>
      <c r="K300" s="193" t="str">
        <f t="shared" si="23"/>
        <v/>
      </c>
      <c r="L300" s="281" t="str">
        <f t="shared" si="24"/>
        <v/>
      </c>
      <c r="M300" s="279" t="str">
        <f t="shared" si="25"/>
        <v/>
      </c>
      <c r="N300" s="285"/>
    </row>
    <row r="301" spans="1:14" ht="20.100000000000001" customHeight="1" x14ac:dyDescent="0.25">
      <c r="A301" s="170">
        <v>295</v>
      </c>
      <c r="B301" s="283" t="str">
        <f>IF('Frais réels'!B300="","",'Frais réels'!$B300)</f>
        <v/>
      </c>
      <c r="C301" s="283" t="str">
        <f>IF('Frais réels'!C300="","",'Frais réels'!$C300)</f>
        <v/>
      </c>
      <c r="D301" s="283" t="str">
        <f>IF('Frais réels'!D300="","",'Frais réels'!$D300)</f>
        <v/>
      </c>
      <c r="E301" s="166" t="str">
        <f>IF('Frais réels'!E300="","",'Frais réels'!$E300)</f>
        <v/>
      </c>
      <c r="F301" s="166" t="str">
        <f>IF('Frais réels'!F300="","",'Frais réels'!$F300)</f>
        <v/>
      </c>
      <c r="G301" s="185" t="str">
        <f>IF('Frais réels'!G300="","",'Frais réels'!$G300)</f>
        <v/>
      </c>
      <c r="H301" s="126"/>
      <c r="I301" s="277" t="str">
        <f t="shared" si="21"/>
        <v/>
      </c>
      <c r="J301" s="280" t="str">
        <f t="shared" si="22"/>
        <v/>
      </c>
      <c r="K301" s="193" t="str">
        <f t="shared" si="23"/>
        <v/>
      </c>
      <c r="L301" s="281" t="str">
        <f t="shared" si="24"/>
        <v/>
      </c>
      <c r="M301" s="279" t="str">
        <f t="shared" si="25"/>
        <v/>
      </c>
      <c r="N301" s="285"/>
    </row>
    <row r="302" spans="1:14" ht="20.100000000000001" customHeight="1" x14ac:dyDescent="0.25">
      <c r="A302" s="170">
        <v>296</v>
      </c>
      <c r="B302" s="283" t="str">
        <f>IF('Frais réels'!B301="","",'Frais réels'!$B301)</f>
        <v/>
      </c>
      <c r="C302" s="283" t="str">
        <f>IF('Frais réels'!C301="","",'Frais réels'!$C301)</f>
        <v/>
      </c>
      <c r="D302" s="283" t="str">
        <f>IF('Frais réels'!D301="","",'Frais réels'!$D301)</f>
        <v/>
      </c>
      <c r="E302" s="166" t="str">
        <f>IF('Frais réels'!E301="","",'Frais réels'!$E301)</f>
        <v/>
      </c>
      <c r="F302" s="166" t="str">
        <f>IF('Frais réels'!F301="","",'Frais réels'!$F301)</f>
        <v/>
      </c>
      <c r="G302" s="185" t="str">
        <f>IF('Frais réels'!G301="","",'Frais réels'!$G301)</f>
        <v/>
      </c>
      <c r="H302" s="126"/>
      <c r="I302" s="277" t="str">
        <f t="shared" si="21"/>
        <v/>
      </c>
      <c r="J302" s="280" t="str">
        <f t="shared" si="22"/>
        <v/>
      </c>
      <c r="K302" s="193" t="str">
        <f t="shared" si="23"/>
        <v/>
      </c>
      <c r="L302" s="281" t="str">
        <f t="shared" si="24"/>
        <v/>
      </c>
      <c r="M302" s="279" t="str">
        <f t="shared" si="25"/>
        <v/>
      </c>
      <c r="N302" s="285"/>
    </row>
    <row r="303" spans="1:14" ht="20.100000000000001" customHeight="1" x14ac:dyDescent="0.25">
      <c r="A303" s="170">
        <v>297</v>
      </c>
      <c r="B303" s="283" t="str">
        <f>IF('Frais réels'!B302="","",'Frais réels'!$B302)</f>
        <v/>
      </c>
      <c r="C303" s="283" t="str">
        <f>IF('Frais réels'!C302="","",'Frais réels'!$C302)</f>
        <v/>
      </c>
      <c r="D303" s="283" t="str">
        <f>IF('Frais réels'!D302="","",'Frais réels'!$D302)</f>
        <v/>
      </c>
      <c r="E303" s="166" t="str">
        <f>IF('Frais réels'!E302="","",'Frais réels'!$E302)</f>
        <v/>
      </c>
      <c r="F303" s="166" t="str">
        <f>IF('Frais réels'!F302="","",'Frais réels'!$F302)</f>
        <v/>
      </c>
      <c r="G303" s="185" t="str">
        <f>IF('Frais réels'!G302="","",'Frais réels'!$G302)</f>
        <v/>
      </c>
      <c r="H303" s="126"/>
      <c r="I303" s="277" t="str">
        <f t="shared" si="21"/>
        <v/>
      </c>
      <c r="J303" s="280" t="str">
        <f t="shared" si="22"/>
        <v/>
      </c>
      <c r="K303" s="193" t="str">
        <f t="shared" si="23"/>
        <v/>
      </c>
      <c r="L303" s="281" t="str">
        <f t="shared" si="24"/>
        <v/>
      </c>
      <c r="M303" s="279" t="str">
        <f t="shared" si="25"/>
        <v/>
      </c>
      <c r="N303" s="285"/>
    </row>
    <row r="304" spans="1:14" ht="20.100000000000001" customHeight="1" x14ac:dyDescent="0.25">
      <c r="A304" s="170">
        <v>298</v>
      </c>
      <c r="B304" s="283" t="str">
        <f>IF('Frais réels'!B303="","",'Frais réels'!$B303)</f>
        <v/>
      </c>
      <c r="C304" s="283" t="str">
        <f>IF('Frais réels'!C303="","",'Frais réels'!$C303)</f>
        <v/>
      </c>
      <c r="D304" s="283" t="str">
        <f>IF('Frais réels'!D303="","",'Frais réels'!$D303)</f>
        <v/>
      </c>
      <c r="E304" s="166" t="str">
        <f>IF('Frais réels'!E303="","",'Frais réels'!$E303)</f>
        <v/>
      </c>
      <c r="F304" s="166" t="str">
        <f>IF('Frais réels'!F303="","",'Frais réels'!$F303)</f>
        <v/>
      </c>
      <c r="G304" s="185" t="str">
        <f>IF('Frais réels'!G303="","",'Frais réels'!$G303)</f>
        <v/>
      </c>
      <c r="H304" s="126"/>
      <c r="I304" s="277" t="str">
        <f t="shared" si="21"/>
        <v/>
      </c>
      <c r="J304" s="280" t="str">
        <f t="shared" si="22"/>
        <v/>
      </c>
      <c r="K304" s="193" t="str">
        <f t="shared" si="23"/>
        <v/>
      </c>
      <c r="L304" s="281" t="str">
        <f t="shared" si="24"/>
        <v/>
      </c>
      <c r="M304" s="279" t="str">
        <f t="shared" si="25"/>
        <v/>
      </c>
      <c r="N304" s="285"/>
    </row>
    <row r="305" spans="1:14" ht="20.100000000000001" customHeight="1" x14ac:dyDescent="0.25">
      <c r="A305" s="170">
        <v>299</v>
      </c>
      <c r="B305" s="283" t="str">
        <f>IF('Frais réels'!B304="","",'Frais réels'!$B304)</f>
        <v/>
      </c>
      <c r="C305" s="283" t="str">
        <f>IF('Frais réels'!C304="","",'Frais réels'!$C304)</f>
        <v/>
      </c>
      <c r="D305" s="283" t="str">
        <f>IF('Frais réels'!D304="","",'Frais réels'!$D304)</f>
        <v/>
      </c>
      <c r="E305" s="166" t="str">
        <f>IF('Frais réels'!E304="","",'Frais réels'!$E304)</f>
        <v/>
      </c>
      <c r="F305" s="166" t="str">
        <f>IF('Frais réels'!F304="","",'Frais réels'!$F304)</f>
        <v/>
      </c>
      <c r="G305" s="185" t="str">
        <f>IF('Frais réels'!G304="","",'Frais réels'!$G304)</f>
        <v/>
      </c>
      <c r="H305" s="126"/>
      <c r="I305" s="277" t="str">
        <f t="shared" si="21"/>
        <v/>
      </c>
      <c r="J305" s="280" t="str">
        <f t="shared" si="22"/>
        <v/>
      </c>
      <c r="K305" s="193" t="str">
        <f t="shared" si="23"/>
        <v/>
      </c>
      <c r="L305" s="281" t="str">
        <f t="shared" si="24"/>
        <v/>
      </c>
      <c r="M305" s="279" t="str">
        <f t="shared" si="25"/>
        <v/>
      </c>
      <c r="N305" s="285"/>
    </row>
    <row r="306" spans="1:14" ht="20.100000000000001" customHeight="1" x14ac:dyDescent="0.25">
      <c r="A306" s="170">
        <v>300</v>
      </c>
      <c r="B306" s="283" t="str">
        <f>IF('Frais réels'!B305="","",'Frais réels'!$B305)</f>
        <v/>
      </c>
      <c r="C306" s="283" t="str">
        <f>IF('Frais réels'!C305="","",'Frais réels'!$C305)</f>
        <v/>
      </c>
      <c r="D306" s="283" t="str">
        <f>IF('Frais réels'!D305="","",'Frais réels'!$D305)</f>
        <v/>
      </c>
      <c r="E306" s="166" t="str">
        <f>IF('Frais réels'!E305="","",'Frais réels'!$E305)</f>
        <v/>
      </c>
      <c r="F306" s="166" t="str">
        <f>IF('Frais réels'!F305="","",'Frais réels'!$F305)</f>
        <v/>
      </c>
      <c r="G306" s="185" t="str">
        <f>IF('Frais réels'!G305="","",'Frais réels'!$G305)</f>
        <v/>
      </c>
      <c r="H306" s="126"/>
      <c r="I306" s="277" t="str">
        <f t="shared" si="21"/>
        <v/>
      </c>
      <c r="J306" s="280" t="str">
        <f t="shared" si="22"/>
        <v/>
      </c>
      <c r="K306" s="193" t="str">
        <f t="shared" si="23"/>
        <v/>
      </c>
      <c r="L306" s="281" t="str">
        <f t="shared" si="24"/>
        <v/>
      </c>
      <c r="M306" s="279" t="str">
        <f t="shared" si="25"/>
        <v/>
      </c>
      <c r="N306" s="285"/>
    </row>
    <row r="307" spans="1:14" ht="20.100000000000001" customHeight="1" x14ac:dyDescent="0.25">
      <c r="A307" s="170">
        <v>301</v>
      </c>
      <c r="B307" s="283" t="str">
        <f>IF('Frais réels'!B306="","",'Frais réels'!$B306)</f>
        <v/>
      </c>
      <c r="C307" s="283" t="str">
        <f>IF('Frais réels'!C306="","",'Frais réels'!$C306)</f>
        <v/>
      </c>
      <c r="D307" s="283" t="str">
        <f>IF('Frais réels'!D306="","",'Frais réels'!$D306)</f>
        <v/>
      </c>
      <c r="E307" s="166" t="str">
        <f>IF('Frais réels'!E306="","",'Frais réels'!$E306)</f>
        <v/>
      </c>
      <c r="F307" s="166" t="str">
        <f>IF('Frais réels'!F306="","",'Frais réels'!$F306)</f>
        <v/>
      </c>
      <c r="G307" s="185" t="str">
        <f>IF('Frais réels'!G306="","",'Frais réels'!$G306)</f>
        <v/>
      </c>
      <c r="H307" s="126"/>
      <c r="I307" s="277" t="str">
        <f t="shared" si="21"/>
        <v/>
      </c>
      <c r="J307" s="280" t="str">
        <f t="shared" si="22"/>
        <v/>
      </c>
      <c r="K307" s="193" t="str">
        <f t="shared" si="23"/>
        <v/>
      </c>
      <c r="L307" s="281" t="str">
        <f t="shared" si="24"/>
        <v/>
      </c>
      <c r="M307" s="279" t="str">
        <f t="shared" si="25"/>
        <v/>
      </c>
      <c r="N307" s="285"/>
    </row>
    <row r="308" spans="1:14" ht="20.100000000000001" customHeight="1" x14ac:dyDescent="0.25">
      <c r="A308" s="170">
        <v>302</v>
      </c>
      <c r="B308" s="283" t="str">
        <f>IF('Frais réels'!B307="","",'Frais réels'!$B307)</f>
        <v/>
      </c>
      <c r="C308" s="283" t="str">
        <f>IF('Frais réels'!C307="","",'Frais réels'!$C307)</f>
        <v/>
      </c>
      <c r="D308" s="283" t="str">
        <f>IF('Frais réels'!D307="","",'Frais réels'!$D307)</f>
        <v/>
      </c>
      <c r="E308" s="166" t="str">
        <f>IF('Frais réels'!E307="","",'Frais réels'!$E307)</f>
        <v/>
      </c>
      <c r="F308" s="166" t="str">
        <f>IF('Frais réels'!F307="","",'Frais réels'!$F307)</f>
        <v/>
      </c>
      <c r="G308" s="185" t="str">
        <f>IF('Frais réels'!G307="","",'Frais réels'!$G307)</f>
        <v/>
      </c>
      <c r="H308" s="126"/>
      <c r="I308" s="277" t="str">
        <f t="shared" si="21"/>
        <v/>
      </c>
      <c r="J308" s="280" t="str">
        <f t="shared" si="22"/>
        <v/>
      </c>
      <c r="K308" s="193" t="str">
        <f t="shared" si="23"/>
        <v/>
      </c>
      <c r="L308" s="281" t="str">
        <f t="shared" si="24"/>
        <v/>
      </c>
      <c r="M308" s="279" t="str">
        <f t="shared" si="25"/>
        <v/>
      </c>
      <c r="N308" s="285"/>
    </row>
    <row r="309" spans="1:14" ht="20.100000000000001" customHeight="1" x14ac:dyDescent="0.25">
      <c r="A309" s="170">
        <v>303</v>
      </c>
      <c r="B309" s="283" t="str">
        <f>IF('Frais réels'!B308="","",'Frais réels'!$B308)</f>
        <v/>
      </c>
      <c r="C309" s="283" t="str">
        <f>IF('Frais réels'!C308="","",'Frais réels'!$C308)</f>
        <v/>
      </c>
      <c r="D309" s="283" t="str">
        <f>IF('Frais réels'!D308="","",'Frais réels'!$D308)</f>
        <v/>
      </c>
      <c r="E309" s="166" t="str">
        <f>IF('Frais réels'!E308="","",'Frais réels'!$E308)</f>
        <v/>
      </c>
      <c r="F309" s="166" t="str">
        <f>IF('Frais réels'!F308="","",'Frais réels'!$F308)</f>
        <v/>
      </c>
      <c r="G309" s="185" t="str">
        <f>IF('Frais réels'!G308="","",'Frais réels'!$G308)</f>
        <v/>
      </c>
      <c r="H309" s="126"/>
      <c r="I309" s="277" t="str">
        <f t="shared" si="21"/>
        <v/>
      </c>
      <c r="J309" s="280" t="str">
        <f t="shared" si="22"/>
        <v/>
      </c>
      <c r="K309" s="193" t="str">
        <f t="shared" si="23"/>
        <v/>
      </c>
      <c r="L309" s="281" t="str">
        <f t="shared" si="24"/>
        <v/>
      </c>
      <c r="M309" s="279" t="str">
        <f t="shared" si="25"/>
        <v/>
      </c>
      <c r="N309" s="285"/>
    </row>
    <row r="310" spans="1:14" ht="20.100000000000001" customHeight="1" x14ac:dyDescent="0.25">
      <c r="A310" s="170">
        <v>304</v>
      </c>
      <c r="B310" s="283" t="str">
        <f>IF('Frais réels'!B309="","",'Frais réels'!$B309)</f>
        <v/>
      </c>
      <c r="C310" s="283" t="str">
        <f>IF('Frais réels'!C309="","",'Frais réels'!$C309)</f>
        <v/>
      </c>
      <c r="D310" s="283" t="str">
        <f>IF('Frais réels'!D309="","",'Frais réels'!$D309)</f>
        <v/>
      </c>
      <c r="E310" s="166" t="str">
        <f>IF('Frais réels'!E309="","",'Frais réels'!$E309)</f>
        <v/>
      </c>
      <c r="F310" s="166" t="str">
        <f>IF('Frais réels'!F309="","",'Frais réels'!$F309)</f>
        <v/>
      </c>
      <c r="G310" s="185" t="str">
        <f>IF('Frais réels'!G309="","",'Frais réels'!$G309)</f>
        <v/>
      </c>
      <c r="H310" s="126"/>
      <c r="I310" s="277" t="str">
        <f t="shared" si="21"/>
        <v/>
      </c>
      <c r="J310" s="280" t="str">
        <f t="shared" si="22"/>
        <v/>
      </c>
      <c r="K310" s="193" t="str">
        <f t="shared" si="23"/>
        <v/>
      </c>
      <c r="L310" s="281" t="str">
        <f t="shared" si="24"/>
        <v/>
      </c>
      <c r="M310" s="279" t="str">
        <f t="shared" si="25"/>
        <v/>
      </c>
      <c r="N310" s="285"/>
    </row>
    <row r="311" spans="1:14" ht="20.100000000000001" customHeight="1" x14ac:dyDescent="0.25">
      <c r="A311" s="170">
        <v>305</v>
      </c>
      <c r="B311" s="283" t="str">
        <f>IF('Frais réels'!B310="","",'Frais réels'!$B310)</f>
        <v/>
      </c>
      <c r="C311" s="283" t="str">
        <f>IF('Frais réels'!C310="","",'Frais réels'!$C310)</f>
        <v/>
      </c>
      <c r="D311" s="283" t="str">
        <f>IF('Frais réels'!D310="","",'Frais réels'!$D310)</f>
        <v/>
      </c>
      <c r="E311" s="166" t="str">
        <f>IF('Frais réels'!E310="","",'Frais réels'!$E310)</f>
        <v/>
      </c>
      <c r="F311" s="166" t="str">
        <f>IF('Frais réels'!F310="","",'Frais réels'!$F310)</f>
        <v/>
      </c>
      <c r="G311" s="185" t="str">
        <f>IF('Frais réels'!G310="","",'Frais réels'!$G310)</f>
        <v/>
      </c>
      <c r="H311" s="126"/>
      <c r="I311" s="277" t="str">
        <f t="shared" si="21"/>
        <v/>
      </c>
      <c r="J311" s="280" t="str">
        <f t="shared" si="22"/>
        <v/>
      </c>
      <c r="K311" s="193" t="str">
        <f t="shared" si="23"/>
        <v/>
      </c>
      <c r="L311" s="281" t="str">
        <f t="shared" si="24"/>
        <v/>
      </c>
      <c r="M311" s="279" t="str">
        <f t="shared" si="25"/>
        <v/>
      </c>
      <c r="N311" s="285"/>
    </row>
    <row r="312" spans="1:14" ht="20.100000000000001" customHeight="1" x14ac:dyDescent="0.25">
      <c r="A312" s="170">
        <v>306</v>
      </c>
      <c r="B312" s="283" t="str">
        <f>IF('Frais réels'!B311="","",'Frais réels'!$B311)</f>
        <v/>
      </c>
      <c r="C312" s="283" t="str">
        <f>IF('Frais réels'!C311="","",'Frais réels'!$C311)</f>
        <v/>
      </c>
      <c r="D312" s="283" t="str">
        <f>IF('Frais réels'!D311="","",'Frais réels'!$D311)</f>
        <v/>
      </c>
      <c r="E312" s="166" t="str">
        <f>IF('Frais réels'!E311="","",'Frais réels'!$E311)</f>
        <v/>
      </c>
      <c r="F312" s="166" t="str">
        <f>IF('Frais réels'!F311="","",'Frais réels'!$F311)</f>
        <v/>
      </c>
      <c r="G312" s="185" t="str">
        <f>IF('Frais réels'!G311="","",'Frais réels'!$G311)</f>
        <v/>
      </c>
      <c r="H312" s="126"/>
      <c r="I312" s="277" t="str">
        <f t="shared" si="21"/>
        <v/>
      </c>
      <c r="J312" s="280" t="str">
        <f t="shared" si="22"/>
        <v/>
      </c>
      <c r="K312" s="193" t="str">
        <f t="shared" si="23"/>
        <v/>
      </c>
      <c r="L312" s="281" t="str">
        <f t="shared" si="24"/>
        <v/>
      </c>
      <c r="M312" s="279" t="str">
        <f t="shared" si="25"/>
        <v/>
      </c>
      <c r="N312" s="285"/>
    </row>
    <row r="313" spans="1:14" ht="20.100000000000001" customHeight="1" x14ac:dyDescent="0.25">
      <c r="A313" s="170">
        <v>307</v>
      </c>
      <c r="B313" s="283" t="str">
        <f>IF('Frais réels'!B312="","",'Frais réels'!$B312)</f>
        <v/>
      </c>
      <c r="C313" s="283" t="str">
        <f>IF('Frais réels'!C312="","",'Frais réels'!$C312)</f>
        <v/>
      </c>
      <c r="D313" s="283" t="str">
        <f>IF('Frais réels'!D312="","",'Frais réels'!$D312)</f>
        <v/>
      </c>
      <c r="E313" s="166" t="str">
        <f>IF('Frais réels'!E312="","",'Frais réels'!$E312)</f>
        <v/>
      </c>
      <c r="F313" s="166" t="str">
        <f>IF('Frais réels'!F312="","",'Frais réels'!$F312)</f>
        <v/>
      </c>
      <c r="G313" s="185" t="str">
        <f>IF('Frais réels'!G312="","",'Frais réels'!$G312)</f>
        <v/>
      </c>
      <c r="H313" s="126"/>
      <c r="I313" s="277" t="str">
        <f t="shared" si="21"/>
        <v/>
      </c>
      <c r="J313" s="280" t="str">
        <f t="shared" si="22"/>
        <v/>
      </c>
      <c r="K313" s="193" t="str">
        <f t="shared" si="23"/>
        <v/>
      </c>
      <c r="L313" s="281" t="str">
        <f t="shared" si="24"/>
        <v/>
      </c>
      <c r="M313" s="279" t="str">
        <f t="shared" si="25"/>
        <v/>
      </c>
      <c r="N313" s="285"/>
    </row>
    <row r="314" spans="1:14" ht="20.100000000000001" customHeight="1" x14ac:dyDescent="0.25">
      <c r="A314" s="170">
        <v>308</v>
      </c>
      <c r="B314" s="283" t="str">
        <f>IF('Frais réels'!B313="","",'Frais réels'!$B313)</f>
        <v/>
      </c>
      <c r="C314" s="283" t="str">
        <f>IF('Frais réels'!C313="","",'Frais réels'!$C313)</f>
        <v/>
      </c>
      <c r="D314" s="283" t="str">
        <f>IF('Frais réels'!D313="","",'Frais réels'!$D313)</f>
        <v/>
      </c>
      <c r="E314" s="166" t="str">
        <f>IF('Frais réels'!E313="","",'Frais réels'!$E313)</f>
        <v/>
      </c>
      <c r="F314" s="166" t="str">
        <f>IF('Frais réels'!F313="","",'Frais réels'!$F313)</f>
        <v/>
      </c>
      <c r="G314" s="185" t="str">
        <f>IF('Frais réels'!G313="","",'Frais réels'!$G313)</f>
        <v/>
      </c>
      <c r="H314" s="126"/>
      <c r="I314" s="277" t="str">
        <f t="shared" si="21"/>
        <v/>
      </c>
      <c r="J314" s="280" t="str">
        <f t="shared" si="22"/>
        <v/>
      </c>
      <c r="K314" s="193" t="str">
        <f t="shared" si="23"/>
        <v/>
      </c>
      <c r="L314" s="281" t="str">
        <f t="shared" si="24"/>
        <v/>
      </c>
      <c r="M314" s="279" t="str">
        <f t="shared" si="25"/>
        <v/>
      </c>
      <c r="N314" s="285"/>
    </row>
    <row r="315" spans="1:14" ht="20.100000000000001" customHeight="1" x14ac:dyDescent="0.25">
      <c r="A315" s="170">
        <v>309</v>
      </c>
      <c r="B315" s="283" t="str">
        <f>IF('Frais réels'!B314="","",'Frais réels'!$B314)</f>
        <v/>
      </c>
      <c r="C315" s="283" t="str">
        <f>IF('Frais réels'!C314="","",'Frais réels'!$C314)</f>
        <v/>
      </c>
      <c r="D315" s="283" t="str">
        <f>IF('Frais réels'!D314="","",'Frais réels'!$D314)</f>
        <v/>
      </c>
      <c r="E315" s="166" t="str">
        <f>IF('Frais réels'!E314="","",'Frais réels'!$E314)</f>
        <v/>
      </c>
      <c r="F315" s="166" t="str">
        <f>IF('Frais réels'!F314="","",'Frais réels'!$F314)</f>
        <v/>
      </c>
      <c r="G315" s="185" t="str">
        <f>IF('Frais réels'!G314="","",'Frais réels'!$G314)</f>
        <v/>
      </c>
      <c r="H315" s="126"/>
      <c r="I315" s="277" t="str">
        <f t="shared" si="21"/>
        <v/>
      </c>
      <c r="J315" s="280" t="str">
        <f t="shared" si="22"/>
        <v/>
      </c>
      <c r="K315" s="193" t="str">
        <f t="shared" si="23"/>
        <v/>
      </c>
      <c r="L315" s="281" t="str">
        <f t="shared" si="24"/>
        <v/>
      </c>
      <c r="M315" s="279" t="str">
        <f t="shared" si="25"/>
        <v/>
      </c>
      <c r="N315" s="285"/>
    </row>
    <row r="316" spans="1:14" ht="20.100000000000001" customHeight="1" x14ac:dyDescent="0.25">
      <c r="A316" s="170">
        <v>310</v>
      </c>
      <c r="B316" s="283" t="str">
        <f>IF('Frais réels'!B315="","",'Frais réels'!$B315)</f>
        <v/>
      </c>
      <c r="C316" s="283" t="str">
        <f>IF('Frais réels'!C315="","",'Frais réels'!$C315)</f>
        <v/>
      </c>
      <c r="D316" s="283" t="str">
        <f>IF('Frais réels'!D315="","",'Frais réels'!$D315)</f>
        <v/>
      </c>
      <c r="E316" s="166" t="str">
        <f>IF('Frais réels'!E315="","",'Frais réels'!$E315)</f>
        <v/>
      </c>
      <c r="F316" s="166" t="str">
        <f>IF('Frais réels'!F315="","",'Frais réels'!$F315)</f>
        <v/>
      </c>
      <c r="G316" s="185" t="str">
        <f>IF('Frais réels'!G315="","",'Frais réels'!$G315)</f>
        <v/>
      </c>
      <c r="H316" s="126"/>
      <c r="I316" s="277" t="str">
        <f t="shared" si="21"/>
        <v/>
      </c>
      <c r="J316" s="280" t="str">
        <f t="shared" si="22"/>
        <v/>
      </c>
      <c r="K316" s="193" t="str">
        <f t="shared" si="23"/>
        <v/>
      </c>
      <c r="L316" s="281" t="str">
        <f t="shared" si="24"/>
        <v/>
      </c>
      <c r="M316" s="279" t="str">
        <f t="shared" si="25"/>
        <v/>
      </c>
      <c r="N316" s="285"/>
    </row>
    <row r="317" spans="1:14" ht="20.100000000000001" customHeight="1" x14ac:dyDescent="0.25">
      <c r="A317" s="170">
        <v>311</v>
      </c>
      <c r="B317" s="283" t="str">
        <f>IF('Frais réels'!B316="","",'Frais réels'!$B316)</f>
        <v/>
      </c>
      <c r="C317" s="283" t="str">
        <f>IF('Frais réels'!C316="","",'Frais réels'!$C316)</f>
        <v/>
      </c>
      <c r="D317" s="283" t="str">
        <f>IF('Frais réels'!D316="","",'Frais réels'!$D316)</f>
        <v/>
      </c>
      <c r="E317" s="166" t="str">
        <f>IF('Frais réels'!E316="","",'Frais réels'!$E316)</f>
        <v/>
      </c>
      <c r="F317" s="166" t="str">
        <f>IF('Frais réels'!F316="","",'Frais réels'!$F316)</f>
        <v/>
      </c>
      <c r="G317" s="185" t="str">
        <f>IF('Frais réels'!G316="","",'Frais réels'!$G316)</f>
        <v/>
      </c>
      <c r="H317" s="126"/>
      <c r="I317" s="277" t="str">
        <f t="shared" si="21"/>
        <v/>
      </c>
      <c r="J317" s="280" t="str">
        <f t="shared" si="22"/>
        <v/>
      </c>
      <c r="K317" s="193" t="str">
        <f t="shared" si="23"/>
        <v/>
      </c>
      <c r="L317" s="281" t="str">
        <f t="shared" si="24"/>
        <v/>
      </c>
      <c r="M317" s="279" t="str">
        <f t="shared" si="25"/>
        <v/>
      </c>
      <c r="N317" s="285"/>
    </row>
    <row r="318" spans="1:14" ht="20.100000000000001" customHeight="1" x14ac:dyDescent="0.25">
      <c r="A318" s="170">
        <v>312</v>
      </c>
      <c r="B318" s="283" t="str">
        <f>IF('Frais réels'!B317="","",'Frais réels'!$B317)</f>
        <v/>
      </c>
      <c r="C318" s="283" t="str">
        <f>IF('Frais réels'!C317="","",'Frais réels'!$C317)</f>
        <v/>
      </c>
      <c r="D318" s="283" t="str">
        <f>IF('Frais réels'!D317="","",'Frais réels'!$D317)</f>
        <v/>
      </c>
      <c r="E318" s="166" t="str">
        <f>IF('Frais réels'!E317="","",'Frais réels'!$E317)</f>
        <v/>
      </c>
      <c r="F318" s="166" t="str">
        <f>IF('Frais réels'!F317="","",'Frais réels'!$F317)</f>
        <v/>
      </c>
      <c r="G318" s="185" t="str">
        <f>IF('Frais réels'!G317="","",'Frais réels'!$G317)</f>
        <v/>
      </c>
      <c r="H318" s="126"/>
      <c r="I318" s="277" t="str">
        <f t="shared" si="21"/>
        <v/>
      </c>
      <c r="J318" s="280" t="str">
        <f t="shared" si="22"/>
        <v/>
      </c>
      <c r="K318" s="193" t="str">
        <f t="shared" si="23"/>
        <v/>
      </c>
      <c r="L318" s="281" t="str">
        <f t="shared" si="24"/>
        <v/>
      </c>
      <c r="M318" s="279" t="str">
        <f t="shared" si="25"/>
        <v/>
      </c>
      <c r="N318" s="285"/>
    </row>
    <row r="319" spans="1:14" ht="20.100000000000001" customHeight="1" x14ac:dyDescent="0.25">
      <c r="A319" s="170">
        <v>313</v>
      </c>
      <c r="B319" s="283" t="str">
        <f>IF('Frais réels'!B318="","",'Frais réels'!$B318)</f>
        <v/>
      </c>
      <c r="C319" s="283" t="str">
        <f>IF('Frais réels'!C318="","",'Frais réels'!$C318)</f>
        <v/>
      </c>
      <c r="D319" s="283" t="str">
        <f>IF('Frais réels'!D318="","",'Frais réels'!$D318)</f>
        <v/>
      </c>
      <c r="E319" s="166" t="str">
        <f>IF('Frais réels'!E318="","",'Frais réels'!$E318)</f>
        <v/>
      </c>
      <c r="F319" s="166" t="str">
        <f>IF('Frais réels'!F318="","",'Frais réels'!$F318)</f>
        <v/>
      </c>
      <c r="G319" s="185" t="str">
        <f>IF('Frais réels'!G318="","",'Frais réels'!$G318)</f>
        <v/>
      </c>
      <c r="H319" s="126"/>
      <c r="I319" s="277" t="str">
        <f t="shared" si="21"/>
        <v/>
      </c>
      <c r="J319" s="280" t="str">
        <f t="shared" si="22"/>
        <v/>
      </c>
      <c r="K319" s="193" t="str">
        <f t="shared" si="23"/>
        <v/>
      </c>
      <c r="L319" s="281" t="str">
        <f t="shared" si="24"/>
        <v/>
      </c>
      <c r="M319" s="279" t="str">
        <f t="shared" si="25"/>
        <v/>
      </c>
      <c r="N319" s="285"/>
    </row>
    <row r="320" spans="1:14" ht="20.100000000000001" customHeight="1" x14ac:dyDescent="0.25">
      <c r="A320" s="170">
        <v>314</v>
      </c>
      <c r="B320" s="283" t="str">
        <f>IF('Frais réels'!B319="","",'Frais réels'!$B319)</f>
        <v/>
      </c>
      <c r="C320" s="283" t="str">
        <f>IF('Frais réels'!C319="","",'Frais réels'!$C319)</f>
        <v/>
      </c>
      <c r="D320" s="283" t="str">
        <f>IF('Frais réels'!D319="","",'Frais réels'!$D319)</f>
        <v/>
      </c>
      <c r="E320" s="166" t="str">
        <f>IF('Frais réels'!E319="","",'Frais réels'!$E319)</f>
        <v/>
      </c>
      <c r="F320" s="166" t="str">
        <f>IF('Frais réels'!F319="","",'Frais réels'!$F319)</f>
        <v/>
      </c>
      <c r="G320" s="185" t="str">
        <f>IF('Frais réels'!G319="","",'Frais réels'!$G319)</f>
        <v/>
      </c>
      <c r="H320" s="126"/>
      <c r="I320" s="277" t="str">
        <f t="shared" si="21"/>
        <v/>
      </c>
      <c r="J320" s="280" t="str">
        <f t="shared" si="22"/>
        <v/>
      </c>
      <c r="K320" s="193" t="str">
        <f t="shared" si="23"/>
        <v/>
      </c>
      <c r="L320" s="281" t="str">
        <f t="shared" si="24"/>
        <v/>
      </c>
      <c r="M320" s="279" t="str">
        <f t="shared" si="25"/>
        <v/>
      </c>
      <c r="N320" s="285"/>
    </row>
    <row r="321" spans="1:14" ht="20.100000000000001" customHeight="1" x14ac:dyDescent="0.25">
      <c r="A321" s="170">
        <v>315</v>
      </c>
      <c r="B321" s="283" t="str">
        <f>IF('Frais réels'!B320="","",'Frais réels'!$B320)</f>
        <v/>
      </c>
      <c r="C321" s="283" t="str">
        <f>IF('Frais réels'!C320="","",'Frais réels'!$C320)</f>
        <v/>
      </c>
      <c r="D321" s="283" t="str">
        <f>IF('Frais réels'!D320="","",'Frais réels'!$D320)</f>
        <v/>
      </c>
      <c r="E321" s="166" t="str">
        <f>IF('Frais réels'!E320="","",'Frais réels'!$E320)</f>
        <v/>
      </c>
      <c r="F321" s="166" t="str">
        <f>IF('Frais réels'!F320="","",'Frais réels'!$F320)</f>
        <v/>
      </c>
      <c r="G321" s="185" t="str">
        <f>IF('Frais réels'!G320="","",'Frais réels'!$G320)</f>
        <v/>
      </c>
      <c r="H321" s="126"/>
      <c r="I321" s="277" t="str">
        <f t="shared" si="21"/>
        <v/>
      </c>
      <c r="J321" s="280" t="str">
        <f t="shared" si="22"/>
        <v/>
      </c>
      <c r="K321" s="193" t="str">
        <f t="shared" si="23"/>
        <v/>
      </c>
      <c r="L321" s="281" t="str">
        <f t="shared" si="24"/>
        <v/>
      </c>
      <c r="M321" s="279" t="str">
        <f t="shared" si="25"/>
        <v/>
      </c>
      <c r="N321" s="285"/>
    </row>
    <row r="322" spans="1:14" ht="20.100000000000001" customHeight="1" x14ac:dyDescent="0.25">
      <c r="A322" s="170">
        <v>316</v>
      </c>
      <c r="B322" s="283" t="str">
        <f>IF('Frais réels'!B321="","",'Frais réels'!$B321)</f>
        <v/>
      </c>
      <c r="C322" s="283" t="str">
        <f>IF('Frais réels'!C321="","",'Frais réels'!$C321)</f>
        <v/>
      </c>
      <c r="D322" s="283" t="str">
        <f>IF('Frais réels'!D321="","",'Frais réels'!$D321)</f>
        <v/>
      </c>
      <c r="E322" s="166" t="str">
        <f>IF('Frais réels'!E321="","",'Frais réels'!$E321)</f>
        <v/>
      </c>
      <c r="F322" s="166" t="str">
        <f>IF('Frais réels'!F321="","",'Frais réels'!$F321)</f>
        <v/>
      </c>
      <c r="G322" s="185" t="str">
        <f>IF('Frais réels'!G321="","",'Frais réels'!$G321)</f>
        <v/>
      </c>
      <c r="H322" s="126"/>
      <c r="I322" s="277" t="str">
        <f t="shared" si="21"/>
        <v/>
      </c>
      <c r="J322" s="280" t="str">
        <f t="shared" si="22"/>
        <v/>
      </c>
      <c r="K322" s="193" t="str">
        <f t="shared" si="23"/>
        <v/>
      </c>
      <c r="L322" s="281" t="str">
        <f t="shared" si="24"/>
        <v/>
      </c>
      <c r="M322" s="279" t="str">
        <f t="shared" si="25"/>
        <v/>
      </c>
      <c r="N322" s="285"/>
    </row>
    <row r="323" spans="1:14" ht="20.100000000000001" customHeight="1" x14ac:dyDescent="0.25">
      <c r="A323" s="170">
        <v>317</v>
      </c>
      <c r="B323" s="283" t="str">
        <f>IF('Frais réels'!B322="","",'Frais réels'!$B322)</f>
        <v/>
      </c>
      <c r="C323" s="283" t="str">
        <f>IF('Frais réels'!C322="","",'Frais réels'!$C322)</f>
        <v/>
      </c>
      <c r="D323" s="283" t="str">
        <f>IF('Frais réels'!D322="","",'Frais réels'!$D322)</f>
        <v/>
      </c>
      <c r="E323" s="166" t="str">
        <f>IF('Frais réels'!E322="","",'Frais réels'!$E322)</f>
        <v/>
      </c>
      <c r="F323" s="166" t="str">
        <f>IF('Frais réels'!F322="","",'Frais réels'!$F322)</f>
        <v/>
      </c>
      <c r="G323" s="185" t="str">
        <f>IF('Frais réels'!G322="","",'Frais réels'!$G322)</f>
        <v/>
      </c>
      <c r="H323" s="126"/>
      <c r="I323" s="277" t="str">
        <f t="shared" si="21"/>
        <v/>
      </c>
      <c r="J323" s="280" t="str">
        <f t="shared" si="22"/>
        <v/>
      </c>
      <c r="K323" s="193" t="str">
        <f t="shared" si="23"/>
        <v/>
      </c>
      <c r="L323" s="281" t="str">
        <f t="shared" si="24"/>
        <v/>
      </c>
      <c r="M323" s="279" t="str">
        <f t="shared" si="25"/>
        <v/>
      </c>
      <c r="N323" s="285"/>
    </row>
    <row r="324" spans="1:14" ht="20.100000000000001" customHeight="1" x14ac:dyDescent="0.25">
      <c r="A324" s="170">
        <v>318</v>
      </c>
      <c r="B324" s="283" t="str">
        <f>IF('Frais réels'!B323="","",'Frais réels'!$B323)</f>
        <v/>
      </c>
      <c r="C324" s="283" t="str">
        <f>IF('Frais réels'!C323="","",'Frais réels'!$C323)</f>
        <v/>
      </c>
      <c r="D324" s="283" t="str">
        <f>IF('Frais réels'!D323="","",'Frais réels'!$D323)</f>
        <v/>
      </c>
      <c r="E324" s="166" t="str">
        <f>IF('Frais réels'!E323="","",'Frais réels'!$E323)</f>
        <v/>
      </c>
      <c r="F324" s="166" t="str">
        <f>IF('Frais réels'!F323="","",'Frais réels'!$F323)</f>
        <v/>
      </c>
      <c r="G324" s="185" t="str">
        <f>IF('Frais réels'!G323="","",'Frais réels'!$G323)</f>
        <v/>
      </c>
      <c r="H324" s="126"/>
      <c r="I324" s="277" t="str">
        <f t="shared" si="21"/>
        <v/>
      </c>
      <c r="J324" s="280" t="str">
        <f t="shared" si="22"/>
        <v/>
      </c>
      <c r="K324" s="193" t="str">
        <f t="shared" si="23"/>
        <v/>
      </c>
      <c r="L324" s="281" t="str">
        <f t="shared" si="24"/>
        <v/>
      </c>
      <c r="M324" s="279" t="str">
        <f t="shared" si="25"/>
        <v/>
      </c>
      <c r="N324" s="285"/>
    </row>
    <row r="325" spans="1:14" ht="20.100000000000001" customHeight="1" x14ac:dyDescent="0.25">
      <c r="A325" s="170">
        <v>319</v>
      </c>
      <c r="B325" s="283" t="str">
        <f>IF('Frais réels'!B324="","",'Frais réels'!$B324)</f>
        <v/>
      </c>
      <c r="C325" s="283" t="str">
        <f>IF('Frais réels'!C324="","",'Frais réels'!$C324)</f>
        <v/>
      </c>
      <c r="D325" s="283" t="str">
        <f>IF('Frais réels'!D324="","",'Frais réels'!$D324)</f>
        <v/>
      </c>
      <c r="E325" s="166" t="str">
        <f>IF('Frais réels'!E324="","",'Frais réels'!$E324)</f>
        <v/>
      </c>
      <c r="F325" s="166" t="str">
        <f>IF('Frais réels'!F324="","",'Frais réels'!$F324)</f>
        <v/>
      </c>
      <c r="G325" s="185" t="str">
        <f>IF('Frais réels'!G324="","",'Frais réels'!$G324)</f>
        <v/>
      </c>
      <c r="H325" s="126"/>
      <c r="I325" s="277" t="str">
        <f t="shared" si="21"/>
        <v/>
      </c>
      <c r="J325" s="280" t="str">
        <f t="shared" si="22"/>
        <v/>
      </c>
      <c r="K325" s="193" t="str">
        <f t="shared" si="23"/>
        <v/>
      </c>
      <c r="L325" s="281" t="str">
        <f t="shared" si="24"/>
        <v/>
      </c>
      <c r="M325" s="279" t="str">
        <f t="shared" si="25"/>
        <v/>
      </c>
      <c r="N325" s="285"/>
    </row>
    <row r="326" spans="1:14" ht="20.100000000000001" customHeight="1" x14ac:dyDescent="0.25">
      <c r="A326" s="170">
        <v>320</v>
      </c>
      <c r="B326" s="283" t="str">
        <f>IF('Frais réels'!B325="","",'Frais réels'!$B325)</f>
        <v/>
      </c>
      <c r="C326" s="283" t="str">
        <f>IF('Frais réels'!C325="","",'Frais réels'!$C325)</f>
        <v/>
      </c>
      <c r="D326" s="283" t="str">
        <f>IF('Frais réels'!D325="","",'Frais réels'!$D325)</f>
        <v/>
      </c>
      <c r="E326" s="166" t="str">
        <f>IF('Frais réels'!E325="","",'Frais réels'!$E325)</f>
        <v/>
      </c>
      <c r="F326" s="166" t="str">
        <f>IF('Frais réels'!F325="","",'Frais réels'!$F325)</f>
        <v/>
      </c>
      <c r="G326" s="185" t="str">
        <f>IF('Frais réels'!G325="","",'Frais réels'!$G325)</f>
        <v/>
      </c>
      <c r="H326" s="126"/>
      <c r="I326" s="277" t="str">
        <f t="shared" si="21"/>
        <v/>
      </c>
      <c r="J326" s="280" t="str">
        <f t="shared" si="22"/>
        <v/>
      </c>
      <c r="K326" s="193" t="str">
        <f t="shared" si="23"/>
        <v/>
      </c>
      <c r="L326" s="281" t="str">
        <f t="shared" si="24"/>
        <v/>
      </c>
      <c r="M326" s="279" t="str">
        <f t="shared" si="25"/>
        <v/>
      </c>
      <c r="N326" s="285"/>
    </row>
    <row r="327" spans="1:14" ht="20.100000000000001" customHeight="1" x14ac:dyDescent="0.25">
      <c r="A327" s="170">
        <v>321</v>
      </c>
      <c r="B327" s="283" t="str">
        <f>IF('Frais réels'!B326="","",'Frais réels'!$B326)</f>
        <v/>
      </c>
      <c r="C327" s="283" t="str">
        <f>IF('Frais réels'!C326="","",'Frais réels'!$C326)</f>
        <v/>
      </c>
      <c r="D327" s="283" t="str">
        <f>IF('Frais réels'!D326="","",'Frais réels'!$D326)</f>
        <v/>
      </c>
      <c r="E327" s="166" t="str">
        <f>IF('Frais réels'!E326="","",'Frais réels'!$E326)</f>
        <v/>
      </c>
      <c r="F327" s="166" t="str">
        <f>IF('Frais réels'!F326="","",'Frais réels'!$F326)</f>
        <v/>
      </c>
      <c r="G327" s="185" t="str">
        <f>IF('Frais réels'!G326="","",'Frais réels'!$G326)</f>
        <v/>
      </c>
      <c r="H327" s="126"/>
      <c r="I327" s="277" t="str">
        <f t="shared" si="21"/>
        <v/>
      </c>
      <c r="J327" s="280" t="str">
        <f t="shared" si="22"/>
        <v/>
      </c>
      <c r="K327" s="193" t="str">
        <f t="shared" si="23"/>
        <v/>
      </c>
      <c r="L327" s="281" t="str">
        <f t="shared" si="24"/>
        <v/>
      </c>
      <c r="M327" s="279" t="str">
        <f t="shared" si="25"/>
        <v/>
      </c>
      <c r="N327" s="285"/>
    </row>
    <row r="328" spans="1:14" ht="20.100000000000001" customHeight="1" x14ac:dyDescent="0.25">
      <c r="A328" s="170">
        <v>322</v>
      </c>
      <c r="B328" s="283" t="str">
        <f>IF('Frais réels'!B327="","",'Frais réels'!$B327)</f>
        <v/>
      </c>
      <c r="C328" s="283" t="str">
        <f>IF('Frais réels'!C327="","",'Frais réels'!$C327)</f>
        <v/>
      </c>
      <c r="D328" s="283" t="str">
        <f>IF('Frais réels'!D327="","",'Frais réels'!$D327)</f>
        <v/>
      </c>
      <c r="E328" s="166" t="str">
        <f>IF('Frais réels'!E327="","",'Frais réels'!$E327)</f>
        <v/>
      </c>
      <c r="F328" s="166" t="str">
        <f>IF('Frais réels'!F327="","",'Frais réels'!$F327)</f>
        <v/>
      </c>
      <c r="G328" s="185" t="str">
        <f>IF('Frais réels'!G327="","",'Frais réels'!$G327)</f>
        <v/>
      </c>
      <c r="H328" s="126"/>
      <c r="I328" s="277" t="str">
        <f t="shared" ref="I328:I391" si="26">IF($G328="","",IF($H328&gt;$G328,"Le montant éligible ne peut etre supérieur au montant présenté",""))</f>
        <v/>
      </c>
      <c r="J328" s="280" t="str">
        <f t="shared" ref="J328:J391" si="27">IF(OR(H328=0, ISBLANK(H328)), "", H328)</f>
        <v/>
      </c>
      <c r="K328" s="193" t="str">
        <f t="shared" ref="K328:K391" si="28">IF(F328="Aller - Retour Mayotte - Hexagone",IF(1900=0,"",1900),IF(F328="Aller - Retour Mayotte - La Réunion",IF(700=0,"",700),IF(F328="Aller - Retour Mayotte - Caraïbes",IF(2200=0,"",2200),IF(E328="Billets de train",IF(H328=0,"",""),IF(E328="","")))))</f>
        <v/>
      </c>
      <c r="L328" s="281" t="str">
        <f t="shared" ref="L328:L391" si="29">IF(J328="", "", IF(MIN(J328,K328)=0, "", MIN(J328,K328)))</f>
        <v/>
      </c>
      <c r="M328" s="279" t="str">
        <f t="shared" ref="M328:M391" si="30">IF($L328 &gt; $J328, "Le montant éligible retenu ne peut pas être supérieur au montant raisonnable",IF($L328 &gt; $K328, "Le montant éligible retenu ne peut pas être supérieur au montant du plafond", ""))</f>
        <v/>
      </c>
      <c r="N328" s="285"/>
    </row>
    <row r="329" spans="1:14" ht="20.100000000000001" customHeight="1" x14ac:dyDescent="0.25">
      <c r="A329" s="170">
        <v>323</v>
      </c>
      <c r="B329" s="283" t="str">
        <f>IF('Frais réels'!B328="","",'Frais réels'!$B328)</f>
        <v/>
      </c>
      <c r="C329" s="283" t="str">
        <f>IF('Frais réels'!C328="","",'Frais réels'!$C328)</f>
        <v/>
      </c>
      <c r="D329" s="283" t="str">
        <f>IF('Frais réels'!D328="","",'Frais réels'!$D328)</f>
        <v/>
      </c>
      <c r="E329" s="166" t="str">
        <f>IF('Frais réels'!E328="","",'Frais réels'!$E328)</f>
        <v/>
      </c>
      <c r="F329" s="166" t="str">
        <f>IF('Frais réels'!F328="","",'Frais réels'!$F328)</f>
        <v/>
      </c>
      <c r="G329" s="185" t="str">
        <f>IF('Frais réels'!G328="","",'Frais réels'!$G328)</f>
        <v/>
      </c>
      <c r="H329" s="126"/>
      <c r="I329" s="277" t="str">
        <f t="shared" si="26"/>
        <v/>
      </c>
      <c r="J329" s="280" t="str">
        <f t="shared" si="27"/>
        <v/>
      </c>
      <c r="K329" s="193" t="str">
        <f t="shared" si="28"/>
        <v/>
      </c>
      <c r="L329" s="281" t="str">
        <f t="shared" si="29"/>
        <v/>
      </c>
      <c r="M329" s="279" t="str">
        <f t="shared" si="30"/>
        <v/>
      </c>
      <c r="N329" s="285"/>
    </row>
    <row r="330" spans="1:14" ht="20.100000000000001" customHeight="1" x14ac:dyDescent="0.25">
      <c r="A330" s="170">
        <v>324</v>
      </c>
      <c r="B330" s="283" t="str">
        <f>IF('Frais réels'!B329="","",'Frais réels'!$B329)</f>
        <v/>
      </c>
      <c r="C330" s="283" t="str">
        <f>IF('Frais réels'!C329="","",'Frais réels'!$C329)</f>
        <v/>
      </c>
      <c r="D330" s="283" t="str">
        <f>IF('Frais réels'!D329="","",'Frais réels'!$D329)</f>
        <v/>
      </c>
      <c r="E330" s="166" t="str">
        <f>IF('Frais réels'!E329="","",'Frais réels'!$E329)</f>
        <v/>
      </c>
      <c r="F330" s="166" t="str">
        <f>IF('Frais réels'!F329="","",'Frais réels'!$F329)</f>
        <v/>
      </c>
      <c r="G330" s="185" t="str">
        <f>IF('Frais réels'!G329="","",'Frais réels'!$G329)</f>
        <v/>
      </c>
      <c r="H330" s="126"/>
      <c r="I330" s="277" t="str">
        <f t="shared" si="26"/>
        <v/>
      </c>
      <c r="J330" s="280" t="str">
        <f t="shared" si="27"/>
        <v/>
      </c>
      <c r="K330" s="193" t="str">
        <f t="shared" si="28"/>
        <v/>
      </c>
      <c r="L330" s="281" t="str">
        <f t="shared" si="29"/>
        <v/>
      </c>
      <c r="M330" s="279" t="str">
        <f t="shared" si="30"/>
        <v/>
      </c>
      <c r="N330" s="285"/>
    </row>
    <row r="331" spans="1:14" ht="20.100000000000001" customHeight="1" x14ac:dyDescent="0.25">
      <c r="A331" s="170">
        <v>325</v>
      </c>
      <c r="B331" s="283" t="str">
        <f>IF('Frais réels'!B330="","",'Frais réels'!$B330)</f>
        <v/>
      </c>
      <c r="C331" s="283" t="str">
        <f>IF('Frais réels'!C330="","",'Frais réels'!$C330)</f>
        <v/>
      </c>
      <c r="D331" s="283" t="str">
        <f>IF('Frais réels'!D330="","",'Frais réels'!$D330)</f>
        <v/>
      </c>
      <c r="E331" s="166" t="str">
        <f>IF('Frais réels'!E330="","",'Frais réels'!$E330)</f>
        <v/>
      </c>
      <c r="F331" s="166" t="str">
        <f>IF('Frais réels'!F330="","",'Frais réels'!$F330)</f>
        <v/>
      </c>
      <c r="G331" s="185" t="str">
        <f>IF('Frais réels'!G330="","",'Frais réels'!$G330)</f>
        <v/>
      </c>
      <c r="H331" s="126"/>
      <c r="I331" s="277" t="str">
        <f t="shared" si="26"/>
        <v/>
      </c>
      <c r="J331" s="280" t="str">
        <f t="shared" si="27"/>
        <v/>
      </c>
      <c r="K331" s="193" t="str">
        <f t="shared" si="28"/>
        <v/>
      </c>
      <c r="L331" s="281" t="str">
        <f t="shared" si="29"/>
        <v/>
      </c>
      <c r="M331" s="279" t="str">
        <f t="shared" si="30"/>
        <v/>
      </c>
      <c r="N331" s="285"/>
    </row>
    <row r="332" spans="1:14" ht="20.100000000000001" customHeight="1" x14ac:dyDescent="0.25">
      <c r="A332" s="170">
        <v>326</v>
      </c>
      <c r="B332" s="283" t="str">
        <f>IF('Frais réels'!B331="","",'Frais réels'!$B331)</f>
        <v/>
      </c>
      <c r="C332" s="283" t="str">
        <f>IF('Frais réels'!C331="","",'Frais réels'!$C331)</f>
        <v/>
      </c>
      <c r="D332" s="283" t="str">
        <f>IF('Frais réels'!D331="","",'Frais réels'!$D331)</f>
        <v/>
      </c>
      <c r="E332" s="166" t="str">
        <f>IF('Frais réels'!E331="","",'Frais réels'!$E331)</f>
        <v/>
      </c>
      <c r="F332" s="166" t="str">
        <f>IF('Frais réels'!F331="","",'Frais réels'!$F331)</f>
        <v/>
      </c>
      <c r="G332" s="185" t="str">
        <f>IF('Frais réels'!G331="","",'Frais réels'!$G331)</f>
        <v/>
      </c>
      <c r="H332" s="126"/>
      <c r="I332" s="277" t="str">
        <f t="shared" si="26"/>
        <v/>
      </c>
      <c r="J332" s="280" t="str">
        <f t="shared" si="27"/>
        <v/>
      </c>
      <c r="K332" s="193" t="str">
        <f t="shared" si="28"/>
        <v/>
      </c>
      <c r="L332" s="281" t="str">
        <f t="shared" si="29"/>
        <v/>
      </c>
      <c r="M332" s="279" t="str">
        <f t="shared" si="30"/>
        <v/>
      </c>
      <c r="N332" s="285"/>
    </row>
    <row r="333" spans="1:14" ht="20.100000000000001" customHeight="1" x14ac:dyDescent="0.25">
      <c r="A333" s="170">
        <v>327</v>
      </c>
      <c r="B333" s="283" t="str">
        <f>IF('Frais réels'!B332="","",'Frais réels'!$B332)</f>
        <v/>
      </c>
      <c r="C333" s="283" t="str">
        <f>IF('Frais réels'!C332="","",'Frais réels'!$C332)</f>
        <v/>
      </c>
      <c r="D333" s="283" t="str">
        <f>IF('Frais réels'!D332="","",'Frais réels'!$D332)</f>
        <v/>
      </c>
      <c r="E333" s="166" t="str">
        <f>IF('Frais réels'!E332="","",'Frais réels'!$E332)</f>
        <v/>
      </c>
      <c r="F333" s="166" t="str">
        <f>IF('Frais réels'!F332="","",'Frais réels'!$F332)</f>
        <v/>
      </c>
      <c r="G333" s="185" t="str">
        <f>IF('Frais réels'!G332="","",'Frais réels'!$G332)</f>
        <v/>
      </c>
      <c r="H333" s="126"/>
      <c r="I333" s="277" t="str">
        <f t="shared" si="26"/>
        <v/>
      </c>
      <c r="J333" s="280" t="str">
        <f t="shared" si="27"/>
        <v/>
      </c>
      <c r="K333" s="193" t="str">
        <f t="shared" si="28"/>
        <v/>
      </c>
      <c r="L333" s="281" t="str">
        <f t="shared" si="29"/>
        <v/>
      </c>
      <c r="M333" s="279" t="str">
        <f t="shared" si="30"/>
        <v/>
      </c>
      <c r="N333" s="285"/>
    </row>
    <row r="334" spans="1:14" ht="20.100000000000001" customHeight="1" x14ac:dyDescent="0.25">
      <c r="A334" s="170">
        <v>328</v>
      </c>
      <c r="B334" s="283" t="str">
        <f>IF('Frais réels'!B333="","",'Frais réels'!$B333)</f>
        <v/>
      </c>
      <c r="C334" s="283" t="str">
        <f>IF('Frais réels'!C333="","",'Frais réels'!$C333)</f>
        <v/>
      </c>
      <c r="D334" s="283" t="str">
        <f>IF('Frais réels'!D333="","",'Frais réels'!$D333)</f>
        <v/>
      </c>
      <c r="E334" s="166" t="str">
        <f>IF('Frais réels'!E333="","",'Frais réels'!$E333)</f>
        <v/>
      </c>
      <c r="F334" s="166" t="str">
        <f>IF('Frais réels'!F333="","",'Frais réels'!$F333)</f>
        <v/>
      </c>
      <c r="G334" s="185" t="str">
        <f>IF('Frais réels'!G333="","",'Frais réels'!$G333)</f>
        <v/>
      </c>
      <c r="H334" s="126"/>
      <c r="I334" s="277" t="str">
        <f t="shared" si="26"/>
        <v/>
      </c>
      <c r="J334" s="280" t="str">
        <f t="shared" si="27"/>
        <v/>
      </c>
      <c r="K334" s="193" t="str">
        <f t="shared" si="28"/>
        <v/>
      </c>
      <c r="L334" s="281" t="str">
        <f t="shared" si="29"/>
        <v/>
      </c>
      <c r="M334" s="279" t="str">
        <f t="shared" si="30"/>
        <v/>
      </c>
      <c r="N334" s="285"/>
    </row>
    <row r="335" spans="1:14" ht="20.100000000000001" customHeight="1" x14ac:dyDescent="0.25">
      <c r="A335" s="170">
        <v>329</v>
      </c>
      <c r="B335" s="283" t="str">
        <f>IF('Frais réels'!B334="","",'Frais réels'!$B334)</f>
        <v/>
      </c>
      <c r="C335" s="283" t="str">
        <f>IF('Frais réels'!C334="","",'Frais réels'!$C334)</f>
        <v/>
      </c>
      <c r="D335" s="283" t="str">
        <f>IF('Frais réels'!D334="","",'Frais réels'!$D334)</f>
        <v/>
      </c>
      <c r="E335" s="166" t="str">
        <f>IF('Frais réels'!E334="","",'Frais réels'!$E334)</f>
        <v/>
      </c>
      <c r="F335" s="166" t="str">
        <f>IF('Frais réels'!F334="","",'Frais réels'!$F334)</f>
        <v/>
      </c>
      <c r="G335" s="185" t="str">
        <f>IF('Frais réels'!G334="","",'Frais réels'!$G334)</f>
        <v/>
      </c>
      <c r="H335" s="126"/>
      <c r="I335" s="277" t="str">
        <f t="shared" si="26"/>
        <v/>
      </c>
      <c r="J335" s="280" t="str">
        <f t="shared" si="27"/>
        <v/>
      </c>
      <c r="K335" s="193" t="str">
        <f t="shared" si="28"/>
        <v/>
      </c>
      <c r="L335" s="281" t="str">
        <f t="shared" si="29"/>
        <v/>
      </c>
      <c r="M335" s="279" t="str">
        <f t="shared" si="30"/>
        <v/>
      </c>
      <c r="N335" s="285"/>
    </row>
    <row r="336" spans="1:14" ht="20.100000000000001" customHeight="1" x14ac:dyDescent="0.25">
      <c r="A336" s="170">
        <v>330</v>
      </c>
      <c r="B336" s="283" t="str">
        <f>IF('Frais réels'!B335="","",'Frais réels'!$B335)</f>
        <v/>
      </c>
      <c r="C336" s="283" t="str">
        <f>IF('Frais réels'!C335="","",'Frais réels'!$C335)</f>
        <v/>
      </c>
      <c r="D336" s="283" t="str">
        <f>IF('Frais réels'!D335="","",'Frais réels'!$D335)</f>
        <v/>
      </c>
      <c r="E336" s="166" t="str">
        <f>IF('Frais réels'!E335="","",'Frais réels'!$E335)</f>
        <v/>
      </c>
      <c r="F336" s="166" t="str">
        <f>IF('Frais réels'!F335="","",'Frais réels'!$F335)</f>
        <v/>
      </c>
      <c r="G336" s="185" t="str">
        <f>IF('Frais réels'!G335="","",'Frais réels'!$G335)</f>
        <v/>
      </c>
      <c r="H336" s="126"/>
      <c r="I336" s="277" t="str">
        <f t="shared" si="26"/>
        <v/>
      </c>
      <c r="J336" s="280" t="str">
        <f t="shared" si="27"/>
        <v/>
      </c>
      <c r="K336" s="193" t="str">
        <f t="shared" si="28"/>
        <v/>
      </c>
      <c r="L336" s="281" t="str">
        <f t="shared" si="29"/>
        <v/>
      </c>
      <c r="M336" s="279" t="str">
        <f t="shared" si="30"/>
        <v/>
      </c>
      <c r="N336" s="285"/>
    </row>
    <row r="337" spans="1:14" ht="20.100000000000001" customHeight="1" x14ac:dyDescent="0.25">
      <c r="A337" s="170">
        <v>331</v>
      </c>
      <c r="B337" s="283" t="str">
        <f>IF('Frais réels'!B336="","",'Frais réels'!$B336)</f>
        <v/>
      </c>
      <c r="C337" s="283" t="str">
        <f>IF('Frais réels'!C336="","",'Frais réels'!$C336)</f>
        <v/>
      </c>
      <c r="D337" s="283" t="str">
        <f>IF('Frais réels'!D336="","",'Frais réels'!$D336)</f>
        <v/>
      </c>
      <c r="E337" s="166" t="str">
        <f>IF('Frais réels'!E336="","",'Frais réels'!$E336)</f>
        <v/>
      </c>
      <c r="F337" s="166" t="str">
        <f>IF('Frais réels'!F336="","",'Frais réels'!$F336)</f>
        <v/>
      </c>
      <c r="G337" s="185" t="str">
        <f>IF('Frais réels'!G336="","",'Frais réels'!$G336)</f>
        <v/>
      </c>
      <c r="H337" s="126"/>
      <c r="I337" s="277" t="str">
        <f t="shared" si="26"/>
        <v/>
      </c>
      <c r="J337" s="280" t="str">
        <f t="shared" si="27"/>
        <v/>
      </c>
      <c r="K337" s="193" t="str">
        <f t="shared" si="28"/>
        <v/>
      </c>
      <c r="L337" s="281" t="str">
        <f t="shared" si="29"/>
        <v/>
      </c>
      <c r="M337" s="279" t="str">
        <f t="shared" si="30"/>
        <v/>
      </c>
      <c r="N337" s="285"/>
    </row>
    <row r="338" spans="1:14" ht="20.100000000000001" customHeight="1" x14ac:dyDescent="0.25">
      <c r="A338" s="170">
        <v>332</v>
      </c>
      <c r="B338" s="283" t="str">
        <f>IF('Frais réels'!B337="","",'Frais réels'!$B337)</f>
        <v/>
      </c>
      <c r="C338" s="283" t="str">
        <f>IF('Frais réels'!C337="","",'Frais réels'!$C337)</f>
        <v/>
      </c>
      <c r="D338" s="283" t="str">
        <f>IF('Frais réels'!D337="","",'Frais réels'!$D337)</f>
        <v/>
      </c>
      <c r="E338" s="166" t="str">
        <f>IF('Frais réels'!E337="","",'Frais réels'!$E337)</f>
        <v/>
      </c>
      <c r="F338" s="166" t="str">
        <f>IF('Frais réels'!F337="","",'Frais réels'!$F337)</f>
        <v/>
      </c>
      <c r="G338" s="185" t="str">
        <f>IF('Frais réels'!G337="","",'Frais réels'!$G337)</f>
        <v/>
      </c>
      <c r="H338" s="126"/>
      <c r="I338" s="277" t="str">
        <f t="shared" si="26"/>
        <v/>
      </c>
      <c r="J338" s="280" t="str">
        <f t="shared" si="27"/>
        <v/>
      </c>
      <c r="K338" s="193" t="str">
        <f t="shared" si="28"/>
        <v/>
      </c>
      <c r="L338" s="281" t="str">
        <f t="shared" si="29"/>
        <v/>
      </c>
      <c r="M338" s="279" t="str">
        <f t="shared" si="30"/>
        <v/>
      </c>
      <c r="N338" s="285"/>
    </row>
    <row r="339" spans="1:14" ht="20.100000000000001" customHeight="1" x14ac:dyDescent="0.25">
      <c r="A339" s="170">
        <v>333</v>
      </c>
      <c r="B339" s="283" t="str">
        <f>IF('Frais réels'!B338="","",'Frais réels'!$B338)</f>
        <v/>
      </c>
      <c r="C339" s="283" t="str">
        <f>IF('Frais réels'!C338="","",'Frais réels'!$C338)</f>
        <v/>
      </c>
      <c r="D339" s="283" t="str">
        <f>IF('Frais réels'!D338="","",'Frais réels'!$D338)</f>
        <v/>
      </c>
      <c r="E339" s="166" t="str">
        <f>IF('Frais réels'!E338="","",'Frais réels'!$E338)</f>
        <v/>
      </c>
      <c r="F339" s="166" t="str">
        <f>IF('Frais réels'!F338="","",'Frais réels'!$F338)</f>
        <v/>
      </c>
      <c r="G339" s="185" t="str">
        <f>IF('Frais réels'!G338="","",'Frais réels'!$G338)</f>
        <v/>
      </c>
      <c r="H339" s="126"/>
      <c r="I339" s="277" t="str">
        <f t="shared" si="26"/>
        <v/>
      </c>
      <c r="J339" s="280" t="str">
        <f t="shared" si="27"/>
        <v/>
      </c>
      <c r="K339" s="193" t="str">
        <f t="shared" si="28"/>
        <v/>
      </c>
      <c r="L339" s="281" t="str">
        <f t="shared" si="29"/>
        <v/>
      </c>
      <c r="M339" s="279" t="str">
        <f t="shared" si="30"/>
        <v/>
      </c>
      <c r="N339" s="285"/>
    </row>
    <row r="340" spans="1:14" ht="20.100000000000001" customHeight="1" x14ac:dyDescent="0.25">
      <c r="A340" s="170">
        <v>334</v>
      </c>
      <c r="B340" s="283" t="str">
        <f>IF('Frais réels'!B339="","",'Frais réels'!$B339)</f>
        <v/>
      </c>
      <c r="C340" s="283" t="str">
        <f>IF('Frais réels'!C339="","",'Frais réels'!$C339)</f>
        <v/>
      </c>
      <c r="D340" s="283" t="str">
        <f>IF('Frais réels'!D339="","",'Frais réels'!$D339)</f>
        <v/>
      </c>
      <c r="E340" s="166" t="str">
        <f>IF('Frais réels'!E339="","",'Frais réels'!$E339)</f>
        <v/>
      </c>
      <c r="F340" s="166" t="str">
        <f>IF('Frais réels'!F339="","",'Frais réels'!$F339)</f>
        <v/>
      </c>
      <c r="G340" s="185" t="str">
        <f>IF('Frais réels'!G339="","",'Frais réels'!$G339)</f>
        <v/>
      </c>
      <c r="H340" s="126"/>
      <c r="I340" s="277" t="str">
        <f t="shared" si="26"/>
        <v/>
      </c>
      <c r="J340" s="280" t="str">
        <f t="shared" si="27"/>
        <v/>
      </c>
      <c r="K340" s="193" t="str">
        <f t="shared" si="28"/>
        <v/>
      </c>
      <c r="L340" s="281" t="str">
        <f t="shared" si="29"/>
        <v/>
      </c>
      <c r="M340" s="279" t="str">
        <f t="shared" si="30"/>
        <v/>
      </c>
      <c r="N340" s="285"/>
    </row>
    <row r="341" spans="1:14" ht="20.100000000000001" customHeight="1" x14ac:dyDescent="0.25">
      <c r="A341" s="170">
        <v>335</v>
      </c>
      <c r="B341" s="283" t="str">
        <f>IF('Frais réels'!B340="","",'Frais réels'!$B340)</f>
        <v/>
      </c>
      <c r="C341" s="283" t="str">
        <f>IF('Frais réels'!C340="","",'Frais réels'!$C340)</f>
        <v/>
      </c>
      <c r="D341" s="283" t="str">
        <f>IF('Frais réels'!D340="","",'Frais réels'!$D340)</f>
        <v/>
      </c>
      <c r="E341" s="166" t="str">
        <f>IF('Frais réels'!E340="","",'Frais réels'!$E340)</f>
        <v/>
      </c>
      <c r="F341" s="166" t="str">
        <f>IF('Frais réels'!F340="","",'Frais réels'!$F340)</f>
        <v/>
      </c>
      <c r="G341" s="185" t="str">
        <f>IF('Frais réels'!G340="","",'Frais réels'!$G340)</f>
        <v/>
      </c>
      <c r="H341" s="126"/>
      <c r="I341" s="277" t="str">
        <f t="shared" si="26"/>
        <v/>
      </c>
      <c r="J341" s="280" t="str">
        <f t="shared" si="27"/>
        <v/>
      </c>
      <c r="K341" s="193" t="str">
        <f t="shared" si="28"/>
        <v/>
      </c>
      <c r="L341" s="281" t="str">
        <f t="shared" si="29"/>
        <v/>
      </c>
      <c r="M341" s="279" t="str">
        <f t="shared" si="30"/>
        <v/>
      </c>
      <c r="N341" s="285"/>
    </row>
    <row r="342" spans="1:14" ht="20.100000000000001" customHeight="1" x14ac:dyDescent="0.25">
      <c r="A342" s="170">
        <v>336</v>
      </c>
      <c r="B342" s="283" t="str">
        <f>IF('Frais réels'!B341="","",'Frais réels'!$B341)</f>
        <v/>
      </c>
      <c r="C342" s="283" t="str">
        <f>IF('Frais réels'!C341="","",'Frais réels'!$C341)</f>
        <v/>
      </c>
      <c r="D342" s="283" t="str">
        <f>IF('Frais réels'!D341="","",'Frais réels'!$D341)</f>
        <v/>
      </c>
      <c r="E342" s="166" t="str">
        <f>IF('Frais réels'!E341="","",'Frais réels'!$E341)</f>
        <v/>
      </c>
      <c r="F342" s="166" t="str">
        <f>IF('Frais réels'!F341="","",'Frais réels'!$F341)</f>
        <v/>
      </c>
      <c r="G342" s="185" t="str">
        <f>IF('Frais réels'!G341="","",'Frais réels'!$G341)</f>
        <v/>
      </c>
      <c r="H342" s="126"/>
      <c r="I342" s="277" t="str">
        <f t="shared" si="26"/>
        <v/>
      </c>
      <c r="J342" s="280" t="str">
        <f t="shared" si="27"/>
        <v/>
      </c>
      <c r="K342" s="193" t="str">
        <f t="shared" si="28"/>
        <v/>
      </c>
      <c r="L342" s="281" t="str">
        <f t="shared" si="29"/>
        <v/>
      </c>
      <c r="M342" s="279" t="str">
        <f t="shared" si="30"/>
        <v/>
      </c>
      <c r="N342" s="285"/>
    </row>
    <row r="343" spans="1:14" ht="20.100000000000001" customHeight="1" x14ac:dyDescent="0.25">
      <c r="A343" s="170">
        <v>337</v>
      </c>
      <c r="B343" s="283" t="str">
        <f>IF('Frais réels'!B342="","",'Frais réels'!$B342)</f>
        <v/>
      </c>
      <c r="C343" s="283" t="str">
        <f>IF('Frais réels'!C342="","",'Frais réels'!$C342)</f>
        <v/>
      </c>
      <c r="D343" s="283" t="str">
        <f>IF('Frais réels'!D342="","",'Frais réels'!$D342)</f>
        <v/>
      </c>
      <c r="E343" s="166" t="str">
        <f>IF('Frais réels'!E342="","",'Frais réels'!$E342)</f>
        <v/>
      </c>
      <c r="F343" s="166" t="str">
        <f>IF('Frais réels'!F342="","",'Frais réels'!$F342)</f>
        <v/>
      </c>
      <c r="G343" s="185" t="str">
        <f>IF('Frais réels'!G342="","",'Frais réels'!$G342)</f>
        <v/>
      </c>
      <c r="H343" s="126"/>
      <c r="I343" s="277" t="str">
        <f t="shared" si="26"/>
        <v/>
      </c>
      <c r="J343" s="280" t="str">
        <f t="shared" si="27"/>
        <v/>
      </c>
      <c r="K343" s="193" t="str">
        <f t="shared" si="28"/>
        <v/>
      </c>
      <c r="L343" s="281" t="str">
        <f t="shared" si="29"/>
        <v/>
      </c>
      <c r="M343" s="279" t="str">
        <f t="shared" si="30"/>
        <v/>
      </c>
      <c r="N343" s="285"/>
    </row>
    <row r="344" spans="1:14" ht="20.100000000000001" customHeight="1" x14ac:dyDescent="0.25">
      <c r="A344" s="170">
        <v>338</v>
      </c>
      <c r="B344" s="283" t="str">
        <f>IF('Frais réels'!B343="","",'Frais réels'!$B343)</f>
        <v/>
      </c>
      <c r="C344" s="283" t="str">
        <f>IF('Frais réels'!C343="","",'Frais réels'!$C343)</f>
        <v/>
      </c>
      <c r="D344" s="283" t="str">
        <f>IF('Frais réels'!D343="","",'Frais réels'!$D343)</f>
        <v/>
      </c>
      <c r="E344" s="166" t="str">
        <f>IF('Frais réels'!E343="","",'Frais réels'!$E343)</f>
        <v/>
      </c>
      <c r="F344" s="166" t="str">
        <f>IF('Frais réels'!F343="","",'Frais réels'!$F343)</f>
        <v/>
      </c>
      <c r="G344" s="185" t="str">
        <f>IF('Frais réels'!G343="","",'Frais réels'!$G343)</f>
        <v/>
      </c>
      <c r="H344" s="126"/>
      <c r="I344" s="277" t="str">
        <f t="shared" si="26"/>
        <v/>
      </c>
      <c r="J344" s="280" t="str">
        <f t="shared" si="27"/>
        <v/>
      </c>
      <c r="K344" s="193" t="str">
        <f t="shared" si="28"/>
        <v/>
      </c>
      <c r="L344" s="281" t="str">
        <f t="shared" si="29"/>
        <v/>
      </c>
      <c r="M344" s="279" t="str">
        <f t="shared" si="30"/>
        <v/>
      </c>
      <c r="N344" s="285"/>
    </row>
    <row r="345" spans="1:14" ht="20.100000000000001" customHeight="1" x14ac:dyDescent="0.25">
      <c r="A345" s="170">
        <v>339</v>
      </c>
      <c r="B345" s="283" t="str">
        <f>IF('Frais réels'!B344="","",'Frais réels'!$B344)</f>
        <v/>
      </c>
      <c r="C345" s="283" t="str">
        <f>IF('Frais réels'!C344="","",'Frais réels'!$C344)</f>
        <v/>
      </c>
      <c r="D345" s="283" t="str">
        <f>IF('Frais réels'!D344="","",'Frais réels'!$D344)</f>
        <v/>
      </c>
      <c r="E345" s="166" t="str">
        <f>IF('Frais réels'!E344="","",'Frais réels'!$E344)</f>
        <v/>
      </c>
      <c r="F345" s="166" t="str">
        <f>IF('Frais réels'!F344="","",'Frais réels'!$F344)</f>
        <v/>
      </c>
      <c r="G345" s="185" t="str">
        <f>IF('Frais réels'!G344="","",'Frais réels'!$G344)</f>
        <v/>
      </c>
      <c r="H345" s="126"/>
      <c r="I345" s="277" t="str">
        <f t="shared" si="26"/>
        <v/>
      </c>
      <c r="J345" s="280" t="str">
        <f t="shared" si="27"/>
        <v/>
      </c>
      <c r="K345" s="193" t="str">
        <f t="shared" si="28"/>
        <v/>
      </c>
      <c r="L345" s="281" t="str">
        <f t="shared" si="29"/>
        <v/>
      </c>
      <c r="M345" s="279" t="str">
        <f t="shared" si="30"/>
        <v/>
      </c>
      <c r="N345" s="285"/>
    </row>
    <row r="346" spans="1:14" ht="20.100000000000001" customHeight="1" x14ac:dyDescent="0.25">
      <c r="A346" s="170">
        <v>340</v>
      </c>
      <c r="B346" s="283" t="str">
        <f>IF('Frais réels'!B345="","",'Frais réels'!$B345)</f>
        <v/>
      </c>
      <c r="C346" s="283" t="str">
        <f>IF('Frais réels'!C345="","",'Frais réels'!$C345)</f>
        <v/>
      </c>
      <c r="D346" s="283" t="str">
        <f>IF('Frais réels'!D345="","",'Frais réels'!$D345)</f>
        <v/>
      </c>
      <c r="E346" s="166" t="str">
        <f>IF('Frais réels'!E345="","",'Frais réels'!$E345)</f>
        <v/>
      </c>
      <c r="F346" s="166" t="str">
        <f>IF('Frais réels'!F345="","",'Frais réels'!$F345)</f>
        <v/>
      </c>
      <c r="G346" s="185" t="str">
        <f>IF('Frais réels'!G345="","",'Frais réels'!$G345)</f>
        <v/>
      </c>
      <c r="H346" s="126"/>
      <c r="I346" s="277" t="str">
        <f t="shared" si="26"/>
        <v/>
      </c>
      <c r="J346" s="280" t="str">
        <f t="shared" si="27"/>
        <v/>
      </c>
      <c r="K346" s="193" t="str">
        <f t="shared" si="28"/>
        <v/>
      </c>
      <c r="L346" s="281" t="str">
        <f t="shared" si="29"/>
        <v/>
      </c>
      <c r="M346" s="279" t="str">
        <f t="shared" si="30"/>
        <v/>
      </c>
      <c r="N346" s="285"/>
    </row>
    <row r="347" spans="1:14" ht="20.100000000000001" customHeight="1" x14ac:dyDescent="0.25">
      <c r="A347" s="170">
        <v>341</v>
      </c>
      <c r="B347" s="283" t="str">
        <f>IF('Frais réels'!B346="","",'Frais réels'!$B346)</f>
        <v/>
      </c>
      <c r="C347" s="283" t="str">
        <f>IF('Frais réels'!C346="","",'Frais réels'!$C346)</f>
        <v/>
      </c>
      <c r="D347" s="283" t="str">
        <f>IF('Frais réels'!D346="","",'Frais réels'!$D346)</f>
        <v/>
      </c>
      <c r="E347" s="166" t="str">
        <f>IF('Frais réels'!E346="","",'Frais réels'!$E346)</f>
        <v/>
      </c>
      <c r="F347" s="166" t="str">
        <f>IF('Frais réels'!F346="","",'Frais réels'!$F346)</f>
        <v/>
      </c>
      <c r="G347" s="185" t="str">
        <f>IF('Frais réels'!G346="","",'Frais réels'!$G346)</f>
        <v/>
      </c>
      <c r="H347" s="126"/>
      <c r="I347" s="277" t="str">
        <f t="shared" si="26"/>
        <v/>
      </c>
      <c r="J347" s="280" t="str">
        <f t="shared" si="27"/>
        <v/>
      </c>
      <c r="K347" s="193" t="str">
        <f t="shared" si="28"/>
        <v/>
      </c>
      <c r="L347" s="281" t="str">
        <f t="shared" si="29"/>
        <v/>
      </c>
      <c r="M347" s="279" t="str">
        <f t="shared" si="30"/>
        <v/>
      </c>
      <c r="N347" s="285"/>
    </row>
    <row r="348" spans="1:14" ht="20.100000000000001" customHeight="1" x14ac:dyDescent="0.25">
      <c r="A348" s="170">
        <v>342</v>
      </c>
      <c r="B348" s="283" t="str">
        <f>IF('Frais réels'!B347="","",'Frais réels'!$B347)</f>
        <v/>
      </c>
      <c r="C348" s="283" t="str">
        <f>IF('Frais réels'!C347="","",'Frais réels'!$C347)</f>
        <v/>
      </c>
      <c r="D348" s="283" t="str">
        <f>IF('Frais réels'!D347="","",'Frais réels'!$D347)</f>
        <v/>
      </c>
      <c r="E348" s="166" t="str">
        <f>IF('Frais réels'!E347="","",'Frais réels'!$E347)</f>
        <v/>
      </c>
      <c r="F348" s="166" t="str">
        <f>IF('Frais réels'!F347="","",'Frais réels'!$F347)</f>
        <v/>
      </c>
      <c r="G348" s="185" t="str">
        <f>IF('Frais réels'!G347="","",'Frais réels'!$G347)</f>
        <v/>
      </c>
      <c r="H348" s="126"/>
      <c r="I348" s="277" t="str">
        <f t="shared" si="26"/>
        <v/>
      </c>
      <c r="J348" s="280" t="str">
        <f t="shared" si="27"/>
        <v/>
      </c>
      <c r="K348" s="193" t="str">
        <f t="shared" si="28"/>
        <v/>
      </c>
      <c r="L348" s="281" t="str">
        <f t="shared" si="29"/>
        <v/>
      </c>
      <c r="M348" s="279" t="str">
        <f t="shared" si="30"/>
        <v/>
      </c>
      <c r="N348" s="285"/>
    </row>
    <row r="349" spans="1:14" ht="20.100000000000001" customHeight="1" x14ac:dyDescent="0.25">
      <c r="A349" s="170">
        <v>343</v>
      </c>
      <c r="B349" s="283" t="str">
        <f>IF('Frais réels'!B348="","",'Frais réels'!$B348)</f>
        <v/>
      </c>
      <c r="C349" s="283" t="str">
        <f>IF('Frais réels'!C348="","",'Frais réels'!$C348)</f>
        <v/>
      </c>
      <c r="D349" s="283" t="str">
        <f>IF('Frais réels'!D348="","",'Frais réels'!$D348)</f>
        <v/>
      </c>
      <c r="E349" s="166" t="str">
        <f>IF('Frais réels'!E348="","",'Frais réels'!$E348)</f>
        <v/>
      </c>
      <c r="F349" s="166" t="str">
        <f>IF('Frais réels'!F348="","",'Frais réels'!$F348)</f>
        <v/>
      </c>
      <c r="G349" s="185" t="str">
        <f>IF('Frais réels'!G348="","",'Frais réels'!$G348)</f>
        <v/>
      </c>
      <c r="H349" s="126"/>
      <c r="I349" s="277" t="str">
        <f t="shared" si="26"/>
        <v/>
      </c>
      <c r="J349" s="280" t="str">
        <f t="shared" si="27"/>
        <v/>
      </c>
      <c r="K349" s="193" t="str">
        <f t="shared" si="28"/>
        <v/>
      </c>
      <c r="L349" s="281" t="str">
        <f t="shared" si="29"/>
        <v/>
      </c>
      <c r="M349" s="279" t="str">
        <f t="shared" si="30"/>
        <v/>
      </c>
      <c r="N349" s="285"/>
    </row>
    <row r="350" spans="1:14" ht="20.100000000000001" customHeight="1" x14ac:dyDescent="0.25">
      <c r="A350" s="170">
        <v>344</v>
      </c>
      <c r="B350" s="283" t="str">
        <f>IF('Frais réels'!B349="","",'Frais réels'!$B349)</f>
        <v/>
      </c>
      <c r="C350" s="283" t="str">
        <f>IF('Frais réels'!C349="","",'Frais réels'!$C349)</f>
        <v/>
      </c>
      <c r="D350" s="283" t="str">
        <f>IF('Frais réels'!D349="","",'Frais réels'!$D349)</f>
        <v/>
      </c>
      <c r="E350" s="166" t="str">
        <f>IF('Frais réels'!E349="","",'Frais réels'!$E349)</f>
        <v/>
      </c>
      <c r="F350" s="166" t="str">
        <f>IF('Frais réels'!F349="","",'Frais réels'!$F349)</f>
        <v/>
      </c>
      <c r="G350" s="185" t="str">
        <f>IF('Frais réels'!G349="","",'Frais réels'!$G349)</f>
        <v/>
      </c>
      <c r="H350" s="126"/>
      <c r="I350" s="277" t="str">
        <f t="shared" si="26"/>
        <v/>
      </c>
      <c r="J350" s="280" t="str">
        <f t="shared" si="27"/>
        <v/>
      </c>
      <c r="K350" s="193" t="str">
        <f t="shared" si="28"/>
        <v/>
      </c>
      <c r="L350" s="281" t="str">
        <f t="shared" si="29"/>
        <v/>
      </c>
      <c r="M350" s="279" t="str">
        <f t="shared" si="30"/>
        <v/>
      </c>
      <c r="N350" s="285"/>
    </row>
    <row r="351" spans="1:14" ht="20.100000000000001" customHeight="1" x14ac:dyDescent="0.25">
      <c r="A351" s="170">
        <v>345</v>
      </c>
      <c r="B351" s="283" t="str">
        <f>IF('Frais réels'!B350="","",'Frais réels'!$B350)</f>
        <v/>
      </c>
      <c r="C351" s="283" t="str">
        <f>IF('Frais réels'!C350="","",'Frais réels'!$C350)</f>
        <v/>
      </c>
      <c r="D351" s="283" t="str">
        <f>IF('Frais réels'!D350="","",'Frais réels'!$D350)</f>
        <v/>
      </c>
      <c r="E351" s="166" t="str">
        <f>IF('Frais réels'!E350="","",'Frais réels'!$E350)</f>
        <v/>
      </c>
      <c r="F351" s="166" t="str">
        <f>IF('Frais réels'!F350="","",'Frais réels'!$F350)</f>
        <v/>
      </c>
      <c r="G351" s="185" t="str">
        <f>IF('Frais réels'!G350="","",'Frais réels'!$G350)</f>
        <v/>
      </c>
      <c r="H351" s="126"/>
      <c r="I351" s="277" t="str">
        <f t="shared" si="26"/>
        <v/>
      </c>
      <c r="J351" s="280" t="str">
        <f t="shared" si="27"/>
        <v/>
      </c>
      <c r="K351" s="193" t="str">
        <f t="shared" si="28"/>
        <v/>
      </c>
      <c r="L351" s="281" t="str">
        <f t="shared" si="29"/>
        <v/>
      </c>
      <c r="M351" s="279" t="str">
        <f t="shared" si="30"/>
        <v/>
      </c>
      <c r="N351" s="285"/>
    </row>
    <row r="352" spans="1:14" ht="20.100000000000001" customHeight="1" x14ac:dyDescent="0.25">
      <c r="A352" s="170">
        <v>346</v>
      </c>
      <c r="B352" s="283" t="str">
        <f>IF('Frais réels'!B351="","",'Frais réels'!$B351)</f>
        <v/>
      </c>
      <c r="C352" s="283" t="str">
        <f>IF('Frais réels'!C351="","",'Frais réels'!$C351)</f>
        <v/>
      </c>
      <c r="D352" s="283" t="str">
        <f>IF('Frais réels'!D351="","",'Frais réels'!$D351)</f>
        <v/>
      </c>
      <c r="E352" s="166" t="str">
        <f>IF('Frais réels'!E351="","",'Frais réels'!$E351)</f>
        <v/>
      </c>
      <c r="F352" s="166" t="str">
        <f>IF('Frais réels'!F351="","",'Frais réels'!$F351)</f>
        <v/>
      </c>
      <c r="G352" s="185" t="str">
        <f>IF('Frais réels'!G351="","",'Frais réels'!$G351)</f>
        <v/>
      </c>
      <c r="H352" s="126"/>
      <c r="I352" s="277" t="str">
        <f t="shared" si="26"/>
        <v/>
      </c>
      <c r="J352" s="280" t="str">
        <f t="shared" si="27"/>
        <v/>
      </c>
      <c r="K352" s="193" t="str">
        <f t="shared" si="28"/>
        <v/>
      </c>
      <c r="L352" s="281" t="str">
        <f t="shared" si="29"/>
        <v/>
      </c>
      <c r="M352" s="279" t="str">
        <f t="shared" si="30"/>
        <v/>
      </c>
      <c r="N352" s="285"/>
    </row>
    <row r="353" spans="1:14" ht="20.100000000000001" customHeight="1" x14ac:dyDescent="0.25">
      <c r="A353" s="170">
        <v>347</v>
      </c>
      <c r="B353" s="283" t="str">
        <f>IF('Frais réels'!B352="","",'Frais réels'!$B352)</f>
        <v/>
      </c>
      <c r="C353" s="283" t="str">
        <f>IF('Frais réels'!C352="","",'Frais réels'!$C352)</f>
        <v/>
      </c>
      <c r="D353" s="283" t="str">
        <f>IF('Frais réels'!D352="","",'Frais réels'!$D352)</f>
        <v/>
      </c>
      <c r="E353" s="166" t="str">
        <f>IF('Frais réels'!E352="","",'Frais réels'!$E352)</f>
        <v/>
      </c>
      <c r="F353" s="166" t="str">
        <f>IF('Frais réels'!F352="","",'Frais réels'!$F352)</f>
        <v/>
      </c>
      <c r="G353" s="185" t="str">
        <f>IF('Frais réels'!G352="","",'Frais réels'!$G352)</f>
        <v/>
      </c>
      <c r="H353" s="126"/>
      <c r="I353" s="277" t="str">
        <f t="shared" si="26"/>
        <v/>
      </c>
      <c r="J353" s="280" t="str">
        <f t="shared" si="27"/>
        <v/>
      </c>
      <c r="K353" s="193" t="str">
        <f t="shared" si="28"/>
        <v/>
      </c>
      <c r="L353" s="281" t="str">
        <f t="shared" si="29"/>
        <v/>
      </c>
      <c r="M353" s="279" t="str">
        <f t="shared" si="30"/>
        <v/>
      </c>
      <c r="N353" s="285"/>
    </row>
    <row r="354" spans="1:14" ht="20.100000000000001" customHeight="1" x14ac:dyDescent="0.25">
      <c r="A354" s="170">
        <v>348</v>
      </c>
      <c r="B354" s="283" t="str">
        <f>IF('Frais réels'!B353="","",'Frais réels'!$B353)</f>
        <v/>
      </c>
      <c r="C354" s="283" t="str">
        <f>IF('Frais réels'!C353="","",'Frais réels'!$C353)</f>
        <v/>
      </c>
      <c r="D354" s="283" t="str">
        <f>IF('Frais réels'!D353="","",'Frais réels'!$D353)</f>
        <v/>
      </c>
      <c r="E354" s="166" t="str">
        <f>IF('Frais réels'!E353="","",'Frais réels'!$E353)</f>
        <v/>
      </c>
      <c r="F354" s="166" t="str">
        <f>IF('Frais réels'!F353="","",'Frais réels'!$F353)</f>
        <v/>
      </c>
      <c r="G354" s="185" t="str">
        <f>IF('Frais réels'!G353="","",'Frais réels'!$G353)</f>
        <v/>
      </c>
      <c r="H354" s="126"/>
      <c r="I354" s="277" t="str">
        <f t="shared" si="26"/>
        <v/>
      </c>
      <c r="J354" s="280" t="str">
        <f t="shared" si="27"/>
        <v/>
      </c>
      <c r="K354" s="193" t="str">
        <f t="shared" si="28"/>
        <v/>
      </c>
      <c r="L354" s="281" t="str">
        <f t="shared" si="29"/>
        <v/>
      </c>
      <c r="M354" s="279" t="str">
        <f t="shared" si="30"/>
        <v/>
      </c>
      <c r="N354" s="285"/>
    </row>
    <row r="355" spans="1:14" ht="20.100000000000001" customHeight="1" x14ac:dyDescent="0.25">
      <c r="A355" s="170">
        <v>349</v>
      </c>
      <c r="B355" s="283" t="str">
        <f>IF('Frais réels'!B354="","",'Frais réels'!$B354)</f>
        <v/>
      </c>
      <c r="C355" s="283" t="str">
        <f>IF('Frais réels'!C354="","",'Frais réels'!$C354)</f>
        <v/>
      </c>
      <c r="D355" s="283" t="str">
        <f>IF('Frais réels'!D354="","",'Frais réels'!$D354)</f>
        <v/>
      </c>
      <c r="E355" s="166" t="str">
        <f>IF('Frais réels'!E354="","",'Frais réels'!$E354)</f>
        <v/>
      </c>
      <c r="F355" s="166" t="str">
        <f>IF('Frais réels'!F354="","",'Frais réels'!$F354)</f>
        <v/>
      </c>
      <c r="G355" s="185" t="str">
        <f>IF('Frais réels'!G354="","",'Frais réels'!$G354)</f>
        <v/>
      </c>
      <c r="H355" s="126"/>
      <c r="I355" s="277" t="str">
        <f t="shared" si="26"/>
        <v/>
      </c>
      <c r="J355" s="280" t="str">
        <f t="shared" si="27"/>
        <v/>
      </c>
      <c r="K355" s="193" t="str">
        <f t="shared" si="28"/>
        <v/>
      </c>
      <c r="L355" s="281" t="str">
        <f t="shared" si="29"/>
        <v/>
      </c>
      <c r="M355" s="279" t="str">
        <f t="shared" si="30"/>
        <v/>
      </c>
      <c r="N355" s="285"/>
    </row>
    <row r="356" spans="1:14" ht="20.100000000000001" customHeight="1" x14ac:dyDescent="0.25">
      <c r="A356" s="170">
        <v>350</v>
      </c>
      <c r="B356" s="283" t="str">
        <f>IF('Frais réels'!B355="","",'Frais réels'!$B355)</f>
        <v/>
      </c>
      <c r="C356" s="283" t="str">
        <f>IF('Frais réels'!C355="","",'Frais réels'!$C355)</f>
        <v/>
      </c>
      <c r="D356" s="283" t="str">
        <f>IF('Frais réels'!D355="","",'Frais réels'!$D355)</f>
        <v/>
      </c>
      <c r="E356" s="166" t="str">
        <f>IF('Frais réels'!E355="","",'Frais réels'!$E355)</f>
        <v/>
      </c>
      <c r="F356" s="166" t="str">
        <f>IF('Frais réels'!F355="","",'Frais réels'!$F355)</f>
        <v/>
      </c>
      <c r="G356" s="185" t="str">
        <f>IF('Frais réels'!G355="","",'Frais réels'!$G355)</f>
        <v/>
      </c>
      <c r="H356" s="126"/>
      <c r="I356" s="277" t="str">
        <f t="shared" si="26"/>
        <v/>
      </c>
      <c r="J356" s="280" t="str">
        <f t="shared" si="27"/>
        <v/>
      </c>
      <c r="K356" s="193" t="str">
        <f t="shared" si="28"/>
        <v/>
      </c>
      <c r="L356" s="281" t="str">
        <f t="shared" si="29"/>
        <v/>
      </c>
      <c r="M356" s="279" t="str">
        <f t="shared" si="30"/>
        <v/>
      </c>
      <c r="N356" s="285"/>
    </row>
    <row r="357" spans="1:14" ht="20.100000000000001" customHeight="1" x14ac:dyDescent="0.25">
      <c r="A357" s="170">
        <v>351</v>
      </c>
      <c r="B357" s="283" t="str">
        <f>IF('Frais réels'!B356="","",'Frais réels'!$B356)</f>
        <v/>
      </c>
      <c r="C357" s="283" t="str">
        <f>IF('Frais réels'!C356="","",'Frais réels'!$C356)</f>
        <v/>
      </c>
      <c r="D357" s="283" t="str">
        <f>IF('Frais réels'!D356="","",'Frais réels'!$D356)</f>
        <v/>
      </c>
      <c r="E357" s="166" t="str">
        <f>IF('Frais réels'!E356="","",'Frais réels'!$E356)</f>
        <v/>
      </c>
      <c r="F357" s="166" t="str">
        <f>IF('Frais réels'!F356="","",'Frais réels'!$F356)</f>
        <v/>
      </c>
      <c r="G357" s="185" t="str">
        <f>IF('Frais réels'!G356="","",'Frais réels'!$G356)</f>
        <v/>
      </c>
      <c r="H357" s="126"/>
      <c r="I357" s="277" t="str">
        <f t="shared" si="26"/>
        <v/>
      </c>
      <c r="J357" s="280" t="str">
        <f t="shared" si="27"/>
        <v/>
      </c>
      <c r="K357" s="193" t="str">
        <f t="shared" si="28"/>
        <v/>
      </c>
      <c r="L357" s="281" t="str">
        <f t="shared" si="29"/>
        <v/>
      </c>
      <c r="M357" s="279" t="str">
        <f t="shared" si="30"/>
        <v/>
      </c>
      <c r="N357" s="285"/>
    </row>
    <row r="358" spans="1:14" ht="20.100000000000001" customHeight="1" x14ac:dyDescent="0.25">
      <c r="A358" s="170">
        <v>352</v>
      </c>
      <c r="B358" s="283" t="str">
        <f>IF('Frais réels'!B357="","",'Frais réels'!$B357)</f>
        <v/>
      </c>
      <c r="C358" s="283" t="str">
        <f>IF('Frais réels'!C357="","",'Frais réels'!$C357)</f>
        <v/>
      </c>
      <c r="D358" s="283" t="str">
        <f>IF('Frais réels'!D357="","",'Frais réels'!$D357)</f>
        <v/>
      </c>
      <c r="E358" s="166" t="str">
        <f>IF('Frais réels'!E357="","",'Frais réels'!$E357)</f>
        <v/>
      </c>
      <c r="F358" s="166" t="str">
        <f>IF('Frais réels'!F357="","",'Frais réels'!$F357)</f>
        <v/>
      </c>
      <c r="G358" s="185" t="str">
        <f>IF('Frais réels'!G357="","",'Frais réels'!$G357)</f>
        <v/>
      </c>
      <c r="H358" s="126"/>
      <c r="I358" s="277" t="str">
        <f t="shared" si="26"/>
        <v/>
      </c>
      <c r="J358" s="280" t="str">
        <f t="shared" si="27"/>
        <v/>
      </c>
      <c r="K358" s="193" t="str">
        <f t="shared" si="28"/>
        <v/>
      </c>
      <c r="L358" s="281" t="str">
        <f t="shared" si="29"/>
        <v/>
      </c>
      <c r="M358" s="279" t="str">
        <f t="shared" si="30"/>
        <v/>
      </c>
      <c r="N358" s="285"/>
    </row>
    <row r="359" spans="1:14" ht="20.100000000000001" customHeight="1" x14ac:dyDescent="0.25">
      <c r="A359" s="170">
        <v>353</v>
      </c>
      <c r="B359" s="283" t="str">
        <f>IF('Frais réels'!B358="","",'Frais réels'!$B358)</f>
        <v/>
      </c>
      <c r="C359" s="283" t="str">
        <f>IF('Frais réels'!C358="","",'Frais réels'!$C358)</f>
        <v/>
      </c>
      <c r="D359" s="283" t="str">
        <f>IF('Frais réels'!D358="","",'Frais réels'!$D358)</f>
        <v/>
      </c>
      <c r="E359" s="166" t="str">
        <f>IF('Frais réels'!E358="","",'Frais réels'!$E358)</f>
        <v/>
      </c>
      <c r="F359" s="166" t="str">
        <f>IF('Frais réels'!F358="","",'Frais réels'!$F358)</f>
        <v/>
      </c>
      <c r="G359" s="185" t="str">
        <f>IF('Frais réels'!G358="","",'Frais réels'!$G358)</f>
        <v/>
      </c>
      <c r="H359" s="126"/>
      <c r="I359" s="277" t="str">
        <f t="shared" si="26"/>
        <v/>
      </c>
      <c r="J359" s="280" t="str">
        <f t="shared" si="27"/>
        <v/>
      </c>
      <c r="K359" s="193" t="str">
        <f t="shared" si="28"/>
        <v/>
      </c>
      <c r="L359" s="281" t="str">
        <f t="shared" si="29"/>
        <v/>
      </c>
      <c r="M359" s="279" t="str">
        <f t="shared" si="30"/>
        <v/>
      </c>
      <c r="N359" s="285"/>
    </row>
    <row r="360" spans="1:14" ht="20.100000000000001" customHeight="1" x14ac:dyDescent="0.25">
      <c r="A360" s="170">
        <v>354</v>
      </c>
      <c r="B360" s="283" t="str">
        <f>IF('Frais réels'!B359="","",'Frais réels'!$B359)</f>
        <v/>
      </c>
      <c r="C360" s="283" t="str">
        <f>IF('Frais réels'!C359="","",'Frais réels'!$C359)</f>
        <v/>
      </c>
      <c r="D360" s="283" t="str">
        <f>IF('Frais réels'!D359="","",'Frais réels'!$D359)</f>
        <v/>
      </c>
      <c r="E360" s="166" t="str">
        <f>IF('Frais réels'!E359="","",'Frais réels'!$E359)</f>
        <v/>
      </c>
      <c r="F360" s="166" t="str">
        <f>IF('Frais réels'!F359="","",'Frais réels'!$F359)</f>
        <v/>
      </c>
      <c r="G360" s="185" t="str">
        <f>IF('Frais réels'!G359="","",'Frais réels'!$G359)</f>
        <v/>
      </c>
      <c r="H360" s="126"/>
      <c r="I360" s="277" t="str">
        <f t="shared" si="26"/>
        <v/>
      </c>
      <c r="J360" s="280" t="str">
        <f t="shared" si="27"/>
        <v/>
      </c>
      <c r="K360" s="193" t="str">
        <f t="shared" si="28"/>
        <v/>
      </c>
      <c r="L360" s="281" t="str">
        <f t="shared" si="29"/>
        <v/>
      </c>
      <c r="M360" s="279" t="str">
        <f t="shared" si="30"/>
        <v/>
      </c>
      <c r="N360" s="285"/>
    </row>
    <row r="361" spans="1:14" ht="20.100000000000001" customHeight="1" x14ac:dyDescent="0.25">
      <c r="A361" s="170">
        <v>355</v>
      </c>
      <c r="B361" s="283" t="str">
        <f>IF('Frais réels'!B360="","",'Frais réels'!$B360)</f>
        <v/>
      </c>
      <c r="C361" s="283" t="str">
        <f>IF('Frais réels'!C360="","",'Frais réels'!$C360)</f>
        <v/>
      </c>
      <c r="D361" s="283" t="str">
        <f>IF('Frais réels'!D360="","",'Frais réels'!$D360)</f>
        <v/>
      </c>
      <c r="E361" s="166" t="str">
        <f>IF('Frais réels'!E360="","",'Frais réels'!$E360)</f>
        <v/>
      </c>
      <c r="F361" s="166" t="str">
        <f>IF('Frais réels'!F360="","",'Frais réels'!$F360)</f>
        <v/>
      </c>
      <c r="G361" s="185" t="str">
        <f>IF('Frais réels'!G360="","",'Frais réels'!$G360)</f>
        <v/>
      </c>
      <c r="H361" s="126"/>
      <c r="I361" s="277" t="str">
        <f t="shared" si="26"/>
        <v/>
      </c>
      <c r="J361" s="280" t="str">
        <f t="shared" si="27"/>
        <v/>
      </c>
      <c r="K361" s="193" t="str">
        <f t="shared" si="28"/>
        <v/>
      </c>
      <c r="L361" s="281" t="str">
        <f t="shared" si="29"/>
        <v/>
      </c>
      <c r="M361" s="279" t="str">
        <f t="shared" si="30"/>
        <v/>
      </c>
      <c r="N361" s="285"/>
    </row>
    <row r="362" spans="1:14" ht="20.100000000000001" customHeight="1" x14ac:dyDescent="0.25">
      <c r="A362" s="170">
        <v>356</v>
      </c>
      <c r="B362" s="283" t="str">
        <f>IF('Frais réels'!B361="","",'Frais réels'!$B361)</f>
        <v/>
      </c>
      <c r="C362" s="283" t="str">
        <f>IF('Frais réels'!C361="","",'Frais réels'!$C361)</f>
        <v/>
      </c>
      <c r="D362" s="283" t="str">
        <f>IF('Frais réels'!D361="","",'Frais réels'!$D361)</f>
        <v/>
      </c>
      <c r="E362" s="166" t="str">
        <f>IF('Frais réels'!E361="","",'Frais réels'!$E361)</f>
        <v/>
      </c>
      <c r="F362" s="166" t="str">
        <f>IF('Frais réels'!F361="","",'Frais réels'!$F361)</f>
        <v/>
      </c>
      <c r="G362" s="185" t="str">
        <f>IF('Frais réels'!G361="","",'Frais réels'!$G361)</f>
        <v/>
      </c>
      <c r="H362" s="126"/>
      <c r="I362" s="277" t="str">
        <f t="shared" si="26"/>
        <v/>
      </c>
      <c r="J362" s="280" t="str">
        <f t="shared" si="27"/>
        <v/>
      </c>
      <c r="K362" s="193" t="str">
        <f t="shared" si="28"/>
        <v/>
      </c>
      <c r="L362" s="281" t="str">
        <f t="shared" si="29"/>
        <v/>
      </c>
      <c r="M362" s="279" t="str">
        <f t="shared" si="30"/>
        <v/>
      </c>
      <c r="N362" s="285"/>
    </row>
    <row r="363" spans="1:14" ht="20.100000000000001" customHeight="1" x14ac:dyDescent="0.25">
      <c r="A363" s="170">
        <v>357</v>
      </c>
      <c r="B363" s="283" t="str">
        <f>IF('Frais réels'!B362="","",'Frais réels'!$B362)</f>
        <v/>
      </c>
      <c r="C363" s="283" t="str">
        <f>IF('Frais réels'!C362="","",'Frais réels'!$C362)</f>
        <v/>
      </c>
      <c r="D363" s="283" t="str">
        <f>IF('Frais réels'!D362="","",'Frais réels'!$D362)</f>
        <v/>
      </c>
      <c r="E363" s="166" t="str">
        <f>IF('Frais réels'!E362="","",'Frais réels'!$E362)</f>
        <v/>
      </c>
      <c r="F363" s="166" t="str">
        <f>IF('Frais réels'!F362="","",'Frais réels'!$F362)</f>
        <v/>
      </c>
      <c r="G363" s="185" t="str">
        <f>IF('Frais réels'!G362="","",'Frais réels'!$G362)</f>
        <v/>
      </c>
      <c r="H363" s="126"/>
      <c r="I363" s="277" t="str">
        <f t="shared" si="26"/>
        <v/>
      </c>
      <c r="J363" s="280" t="str">
        <f t="shared" si="27"/>
        <v/>
      </c>
      <c r="K363" s="193" t="str">
        <f t="shared" si="28"/>
        <v/>
      </c>
      <c r="L363" s="281" t="str">
        <f t="shared" si="29"/>
        <v/>
      </c>
      <c r="M363" s="279" t="str">
        <f t="shared" si="30"/>
        <v/>
      </c>
      <c r="N363" s="285"/>
    </row>
    <row r="364" spans="1:14" ht="20.100000000000001" customHeight="1" x14ac:dyDescent="0.25">
      <c r="A364" s="170">
        <v>358</v>
      </c>
      <c r="B364" s="283" t="str">
        <f>IF('Frais réels'!B363="","",'Frais réels'!$B363)</f>
        <v/>
      </c>
      <c r="C364" s="283" t="str">
        <f>IF('Frais réels'!C363="","",'Frais réels'!$C363)</f>
        <v/>
      </c>
      <c r="D364" s="283" t="str">
        <f>IF('Frais réels'!D363="","",'Frais réels'!$D363)</f>
        <v/>
      </c>
      <c r="E364" s="166" t="str">
        <f>IF('Frais réels'!E363="","",'Frais réels'!$E363)</f>
        <v/>
      </c>
      <c r="F364" s="166" t="str">
        <f>IF('Frais réels'!F363="","",'Frais réels'!$F363)</f>
        <v/>
      </c>
      <c r="G364" s="185" t="str">
        <f>IF('Frais réels'!G363="","",'Frais réels'!$G363)</f>
        <v/>
      </c>
      <c r="H364" s="126"/>
      <c r="I364" s="277" t="str">
        <f t="shared" si="26"/>
        <v/>
      </c>
      <c r="J364" s="280" t="str">
        <f t="shared" si="27"/>
        <v/>
      </c>
      <c r="K364" s="193" t="str">
        <f t="shared" si="28"/>
        <v/>
      </c>
      <c r="L364" s="281" t="str">
        <f t="shared" si="29"/>
        <v/>
      </c>
      <c r="M364" s="279" t="str">
        <f t="shared" si="30"/>
        <v/>
      </c>
      <c r="N364" s="285"/>
    </row>
    <row r="365" spans="1:14" ht="20.100000000000001" customHeight="1" x14ac:dyDescent="0.25">
      <c r="A365" s="170">
        <v>359</v>
      </c>
      <c r="B365" s="283" t="str">
        <f>IF('Frais réels'!B364="","",'Frais réels'!$B364)</f>
        <v/>
      </c>
      <c r="C365" s="283" t="str">
        <f>IF('Frais réels'!C364="","",'Frais réels'!$C364)</f>
        <v/>
      </c>
      <c r="D365" s="283" t="str">
        <f>IF('Frais réels'!D364="","",'Frais réels'!$D364)</f>
        <v/>
      </c>
      <c r="E365" s="166" t="str">
        <f>IF('Frais réels'!E364="","",'Frais réels'!$E364)</f>
        <v/>
      </c>
      <c r="F365" s="166" t="str">
        <f>IF('Frais réels'!F364="","",'Frais réels'!$F364)</f>
        <v/>
      </c>
      <c r="G365" s="185" t="str">
        <f>IF('Frais réels'!G364="","",'Frais réels'!$G364)</f>
        <v/>
      </c>
      <c r="H365" s="126"/>
      <c r="I365" s="277" t="str">
        <f t="shared" si="26"/>
        <v/>
      </c>
      <c r="J365" s="280" t="str">
        <f t="shared" si="27"/>
        <v/>
      </c>
      <c r="K365" s="193" t="str">
        <f t="shared" si="28"/>
        <v/>
      </c>
      <c r="L365" s="281" t="str">
        <f t="shared" si="29"/>
        <v/>
      </c>
      <c r="M365" s="279" t="str">
        <f t="shared" si="30"/>
        <v/>
      </c>
      <c r="N365" s="285"/>
    </row>
    <row r="366" spans="1:14" ht="20.100000000000001" customHeight="1" x14ac:dyDescent="0.25">
      <c r="A366" s="170">
        <v>360</v>
      </c>
      <c r="B366" s="283" t="str">
        <f>IF('Frais réels'!B365="","",'Frais réels'!$B365)</f>
        <v/>
      </c>
      <c r="C366" s="283" t="str">
        <f>IF('Frais réels'!C365="","",'Frais réels'!$C365)</f>
        <v/>
      </c>
      <c r="D366" s="283" t="str">
        <f>IF('Frais réels'!D365="","",'Frais réels'!$D365)</f>
        <v/>
      </c>
      <c r="E366" s="166" t="str">
        <f>IF('Frais réels'!E365="","",'Frais réels'!$E365)</f>
        <v/>
      </c>
      <c r="F366" s="166" t="str">
        <f>IF('Frais réels'!F365="","",'Frais réels'!$F365)</f>
        <v/>
      </c>
      <c r="G366" s="185" t="str">
        <f>IF('Frais réels'!G365="","",'Frais réels'!$G365)</f>
        <v/>
      </c>
      <c r="H366" s="126"/>
      <c r="I366" s="277" t="str">
        <f t="shared" si="26"/>
        <v/>
      </c>
      <c r="J366" s="280" t="str">
        <f t="shared" si="27"/>
        <v/>
      </c>
      <c r="K366" s="193" t="str">
        <f t="shared" si="28"/>
        <v/>
      </c>
      <c r="L366" s="281" t="str">
        <f t="shared" si="29"/>
        <v/>
      </c>
      <c r="M366" s="279" t="str">
        <f t="shared" si="30"/>
        <v/>
      </c>
      <c r="N366" s="285"/>
    </row>
    <row r="367" spans="1:14" ht="20.100000000000001" customHeight="1" x14ac:dyDescent="0.25">
      <c r="A367" s="170">
        <v>361</v>
      </c>
      <c r="B367" s="283" t="str">
        <f>IF('Frais réels'!B366="","",'Frais réels'!$B366)</f>
        <v/>
      </c>
      <c r="C367" s="283" t="str">
        <f>IF('Frais réels'!C366="","",'Frais réels'!$C366)</f>
        <v/>
      </c>
      <c r="D367" s="283" t="str">
        <f>IF('Frais réels'!D366="","",'Frais réels'!$D366)</f>
        <v/>
      </c>
      <c r="E367" s="166" t="str">
        <f>IF('Frais réels'!E366="","",'Frais réels'!$E366)</f>
        <v/>
      </c>
      <c r="F367" s="166" t="str">
        <f>IF('Frais réels'!F366="","",'Frais réels'!$F366)</f>
        <v/>
      </c>
      <c r="G367" s="185" t="str">
        <f>IF('Frais réels'!G366="","",'Frais réels'!$G366)</f>
        <v/>
      </c>
      <c r="H367" s="126"/>
      <c r="I367" s="277" t="str">
        <f t="shared" si="26"/>
        <v/>
      </c>
      <c r="J367" s="280" t="str">
        <f t="shared" si="27"/>
        <v/>
      </c>
      <c r="K367" s="193" t="str">
        <f t="shared" si="28"/>
        <v/>
      </c>
      <c r="L367" s="281" t="str">
        <f t="shared" si="29"/>
        <v/>
      </c>
      <c r="M367" s="279" t="str">
        <f t="shared" si="30"/>
        <v/>
      </c>
      <c r="N367" s="285"/>
    </row>
    <row r="368" spans="1:14" ht="20.100000000000001" customHeight="1" x14ac:dyDescent="0.25">
      <c r="A368" s="170">
        <v>362</v>
      </c>
      <c r="B368" s="283" t="str">
        <f>IF('Frais réels'!B367="","",'Frais réels'!$B367)</f>
        <v/>
      </c>
      <c r="C368" s="283" t="str">
        <f>IF('Frais réels'!C367="","",'Frais réels'!$C367)</f>
        <v/>
      </c>
      <c r="D368" s="283" t="str">
        <f>IF('Frais réels'!D367="","",'Frais réels'!$D367)</f>
        <v/>
      </c>
      <c r="E368" s="166" t="str">
        <f>IF('Frais réels'!E367="","",'Frais réels'!$E367)</f>
        <v/>
      </c>
      <c r="F368" s="166" t="str">
        <f>IF('Frais réels'!F367="","",'Frais réels'!$F367)</f>
        <v/>
      </c>
      <c r="G368" s="185" t="str">
        <f>IF('Frais réels'!G367="","",'Frais réels'!$G367)</f>
        <v/>
      </c>
      <c r="H368" s="126"/>
      <c r="I368" s="277" t="str">
        <f t="shared" si="26"/>
        <v/>
      </c>
      <c r="J368" s="280" t="str">
        <f t="shared" si="27"/>
        <v/>
      </c>
      <c r="K368" s="193" t="str">
        <f t="shared" si="28"/>
        <v/>
      </c>
      <c r="L368" s="281" t="str">
        <f t="shared" si="29"/>
        <v/>
      </c>
      <c r="M368" s="279" t="str">
        <f t="shared" si="30"/>
        <v/>
      </c>
      <c r="N368" s="285"/>
    </row>
    <row r="369" spans="1:14" ht="20.100000000000001" customHeight="1" x14ac:dyDescent="0.25">
      <c r="A369" s="170">
        <v>363</v>
      </c>
      <c r="B369" s="283" t="str">
        <f>IF('Frais réels'!B368="","",'Frais réels'!$B368)</f>
        <v/>
      </c>
      <c r="C369" s="283" t="str">
        <f>IF('Frais réels'!C368="","",'Frais réels'!$C368)</f>
        <v/>
      </c>
      <c r="D369" s="283" t="str">
        <f>IF('Frais réels'!D368="","",'Frais réels'!$D368)</f>
        <v/>
      </c>
      <c r="E369" s="166" t="str">
        <f>IF('Frais réels'!E368="","",'Frais réels'!$E368)</f>
        <v/>
      </c>
      <c r="F369" s="166" t="str">
        <f>IF('Frais réels'!F368="","",'Frais réels'!$F368)</f>
        <v/>
      </c>
      <c r="G369" s="185" t="str">
        <f>IF('Frais réels'!G368="","",'Frais réels'!$G368)</f>
        <v/>
      </c>
      <c r="H369" s="126"/>
      <c r="I369" s="277" t="str">
        <f t="shared" si="26"/>
        <v/>
      </c>
      <c r="J369" s="280" t="str">
        <f t="shared" si="27"/>
        <v/>
      </c>
      <c r="K369" s="193" t="str">
        <f t="shared" si="28"/>
        <v/>
      </c>
      <c r="L369" s="281" t="str">
        <f t="shared" si="29"/>
        <v/>
      </c>
      <c r="M369" s="279" t="str">
        <f t="shared" si="30"/>
        <v/>
      </c>
      <c r="N369" s="285"/>
    </row>
    <row r="370" spans="1:14" ht="20.100000000000001" customHeight="1" x14ac:dyDescent="0.25">
      <c r="A370" s="170">
        <v>364</v>
      </c>
      <c r="B370" s="283" t="str">
        <f>IF('Frais réels'!B369="","",'Frais réels'!$B369)</f>
        <v/>
      </c>
      <c r="C370" s="283" t="str">
        <f>IF('Frais réels'!C369="","",'Frais réels'!$C369)</f>
        <v/>
      </c>
      <c r="D370" s="283" t="str">
        <f>IF('Frais réels'!D369="","",'Frais réels'!$D369)</f>
        <v/>
      </c>
      <c r="E370" s="166" t="str">
        <f>IF('Frais réels'!E369="","",'Frais réels'!$E369)</f>
        <v/>
      </c>
      <c r="F370" s="166" t="str">
        <f>IF('Frais réels'!F369="","",'Frais réels'!$F369)</f>
        <v/>
      </c>
      <c r="G370" s="185" t="str">
        <f>IF('Frais réels'!G369="","",'Frais réels'!$G369)</f>
        <v/>
      </c>
      <c r="H370" s="126"/>
      <c r="I370" s="277" t="str">
        <f t="shared" si="26"/>
        <v/>
      </c>
      <c r="J370" s="280" t="str">
        <f t="shared" si="27"/>
        <v/>
      </c>
      <c r="K370" s="193" t="str">
        <f t="shared" si="28"/>
        <v/>
      </c>
      <c r="L370" s="281" t="str">
        <f t="shared" si="29"/>
        <v/>
      </c>
      <c r="M370" s="279" t="str">
        <f t="shared" si="30"/>
        <v/>
      </c>
      <c r="N370" s="285"/>
    </row>
    <row r="371" spans="1:14" ht="20.100000000000001" customHeight="1" x14ac:dyDescent="0.25">
      <c r="A371" s="170">
        <v>365</v>
      </c>
      <c r="B371" s="283" t="str">
        <f>IF('Frais réels'!B370="","",'Frais réels'!$B370)</f>
        <v/>
      </c>
      <c r="C371" s="283" t="str">
        <f>IF('Frais réels'!C370="","",'Frais réels'!$C370)</f>
        <v/>
      </c>
      <c r="D371" s="283" t="str">
        <f>IF('Frais réels'!D370="","",'Frais réels'!$D370)</f>
        <v/>
      </c>
      <c r="E371" s="166" t="str">
        <f>IF('Frais réels'!E370="","",'Frais réels'!$E370)</f>
        <v/>
      </c>
      <c r="F371" s="166" t="str">
        <f>IF('Frais réels'!F370="","",'Frais réels'!$F370)</f>
        <v/>
      </c>
      <c r="G371" s="185" t="str">
        <f>IF('Frais réels'!G370="","",'Frais réels'!$G370)</f>
        <v/>
      </c>
      <c r="H371" s="126"/>
      <c r="I371" s="277" t="str">
        <f t="shared" si="26"/>
        <v/>
      </c>
      <c r="J371" s="280" t="str">
        <f t="shared" si="27"/>
        <v/>
      </c>
      <c r="K371" s="193" t="str">
        <f t="shared" si="28"/>
        <v/>
      </c>
      <c r="L371" s="281" t="str">
        <f t="shared" si="29"/>
        <v/>
      </c>
      <c r="M371" s="279" t="str">
        <f t="shared" si="30"/>
        <v/>
      </c>
      <c r="N371" s="285"/>
    </row>
    <row r="372" spans="1:14" ht="20.100000000000001" customHeight="1" x14ac:dyDescent="0.25">
      <c r="A372" s="170">
        <v>366</v>
      </c>
      <c r="B372" s="283" t="str">
        <f>IF('Frais réels'!B371="","",'Frais réels'!$B371)</f>
        <v/>
      </c>
      <c r="C372" s="283" t="str">
        <f>IF('Frais réels'!C371="","",'Frais réels'!$C371)</f>
        <v/>
      </c>
      <c r="D372" s="283" t="str">
        <f>IF('Frais réels'!D371="","",'Frais réels'!$D371)</f>
        <v/>
      </c>
      <c r="E372" s="166" t="str">
        <f>IF('Frais réels'!E371="","",'Frais réels'!$E371)</f>
        <v/>
      </c>
      <c r="F372" s="166" t="str">
        <f>IF('Frais réels'!F371="","",'Frais réels'!$F371)</f>
        <v/>
      </c>
      <c r="G372" s="185" t="str">
        <f>IF('Frais réels'!G371="","",'Frais réels'!$G371)</f>
        <v/>
      </c>
      <c r="H372" s="126"/>
      <c r="I372" s="277" t="str">
        <f t="shared" si="26"/>
        <v/>
      </c>
      <c r="J372" s="280" t="str">
        <f t="shared" si="27"/>
        <v/>
      </c>
      <c r="K372" s="193" t="str">
        <f t="shared" si="28"/>
        <v/>
      </c>
      <c r="L372" s="281" t="str">
        <f t="shared" si="29"/>
        <v/>
      </c>
      <c r="M372" s="279" t="str">
        <f t="shared" si="30"/>
        <v/>
      </c>
      <c r="N372" s="285"/>
    </row>
    <row r="373" spans="1:14" ht="20.100000000000001" customHeight="1" x14ac:dyDescent="0.25">
      <c r="A373" s="170">
        <v>367</v>
      </c>
      <c r="B373" s="283" t="str">
        <f>IF('Frais réels'!B372="","",'Frais réels'!$B372)</f>
        <v/>
      </c>
      <c r="C373" s="283" t="str">
        <f>IF('Frais réels'!C372="","",'Frais réels'!$C372)</f>
        <v/>
      </c>
      <c r="D373" s="283" t="str">
        <f>IF('Frais réels'!D372="","",'Frais réels'!$D372)</f>
        <v/>
      </c>
      <c r="E373" s="166" t="str">
        <f>IF('Frais réels'!E372="","",'Frais réels'!$E372)</f>
        <v/>
      </c>
      <c r="F373" s="166" t="str">
        <f>IF('Frais réels'!F372="","",'Frais réels'!$F372)</f>
        <v/>
      </c>
      <c r="G373" s="185" t="str">
        <f>IF('Frais réels'!G372="","",'Frais réels'!$G372)</f>
        <v/>
      </c>
      <c r="H373" s="126"/>
      <c r="I373" s="277" t="str">
        <f t="shared" si="26"/>
        <v/>
      </c>
      <c r="J373" s="280" t="str">
        <f t="shared" si="27"/>
        <v/>
      </c>
      <c r="K373" s="193" t="str">
        <f t="shared" si="28"/>
        <v/>
      </c>
      <c r="L373" s="281" t="str">
        <f t="shared" si="29"/>
        <v/>
      </c>
      <c r="M373" s="279" t="str">
        <f t="shared" si="30"/>
        <v/>
      </c>
      <c r="N373" s="285"/>
    </row>
    <row r="374" spans="1:14" ht="20.100000000000001" customHeight="1" x14ac:dyDescent="0.25">
      <c r="A374" s="170">
        <v>368</v>
      </c>
      <c r="B374" s="283" t="str">
        <f>IF('Frais réels'!B373="","",'Frais réels'!$B373)</f>
        <v/>
      </c>
      <c r="C374" s="283" t="str">
        <f>IF('Frais réels'!C373="","",'Frais réels'!$C373)</f>
        <v/>
      </c>
      <c r="D374" s="283" t="str">
        <f>IF('Frais réels'!D373="","",'Frais réels'!$D373)</f>
        <v/>
      </c>
      <c r="E374" s="166" t="str">
        <f>IF('Frais réels'!E373="","",'Frais réels'!$E373)</f>
        <v/>
      </c>
      <c r="F374" s="166" t="str">
        <f>IF('Frais réels'!F373="","",'Frais réels'!$F373)</f>
        <v/>
      </c>
      <c r="G374" s="185" t="str">
        <f>IF('Frais réels'!G373="","",'Frais réels'!$G373)</f>
        <v/>
      </c>
      <c r="H374" s="126"/>
      <c r="I374" s="277" t="str">
        <f t="shared" si="26"/>
        <v/>
      </c>
      <c r="J374" s="280" t="str">
        <f t="shared" si="27"/>
        <v/>
      </c>
      <c r="K374" s="193" t="str">
        <f t="shared" si="28"/>
        <v/>
      </c>
      <c r="L374" s="281" t="str">
        <f t="shared" si="29"/>
        <v/>
      </c>
      <c r="M374" s="279" t="str">
        <f t="shared" si="30"/>
        <v/>
      </c>
      <c r="N374" s="285"/>
    </row>
    <row r="375" spans="1:14" ht="20.100000000000001" customHeight="1" x14ac:dyDescent="0.25">
      <c r="A375" s="170">
        <v>369</v>
      </c>
      <c r="B375" s="283" t="str">
        <f>IF('Frais réels'!B374="","",'Frais réels'!$B374)</f>
        <v/>
      </c>
      <c r="C375" s="283" t="str">
        <f>IF('Frais réels'!C374="","",'Frais réels'!$C374)</f>
        <v/>
      </c>
      <c r="D375" s="283" t="str">
        <f>IF('Frais réels'!D374="","",'Frais réels'!$D374)</f>
        <v/>
      </c>
      <c r="E375" s="166" t="str">
        <f>IF('Frais réels'!E374="","",'Frais réels'!$E374)</f>
        <v/>
      </c>
      <c r="F375" s="166" t="str">
        <f>IF('Frais réels'!F374="","",'Frais réels'!$F374)</f>
        <v/>
      </c>
      <c r="G375" s="185" t="str">
        <f>IF('Frais réels'!G374="","",'Frais réels'!$G374)</f>
        <v/>
      </c>
      <c r="H375" s="126"/>
      <c r="I375" s="277" t="str">
        <f t="shared" si="26"/>
        <v/>
      </c>
      <c r="J375" s="280" t="str">
        <f t="shared" si="27"/>
        <v/>
      </c>
      <c r="K375" s="193" t="str">
        <f t="shared" si="28"/>
        <v/>
      </c>
      <c r="L375" s="281" t="str">
        <f t="shared" si="29"/>
        <v/>
      </c>
      <c r="M375" s="279" t="str">
        <f t="shared" si="30"/>
        <v/>
      </c>
      <c r="N375" s="285"/>
    </row>
    <row r="376" spans="1:14" ht="20.100000000000001" customHeight="1" x14ac:dyDescent="0.25">
      <c r="A376" s="170">
        <v>370</v>
      </c>
      <c r="B376" s="283" t="str">
        <f>IF('Frais réels'!B375="","",'Frais réels'!$B375)</f>
        <v/>
      </c>
      <c r="C376" s="283" t="str">
        <f>IF('Frais réels'!C375="","",'Frais réels'!$C375)</f>
        <v/>
      </c>
      <c r="D376" s="283" t="str">
        <f>IF('Frais réels'!D375="","",'Frais réels'!$D375)</f>
        <v/>
      </c>
      <c r="E376" s="166" t="str">
        <f>IF('Frais réels'!E375="","",'Frais réels'!$E375)</f>
        <v/>
      </c>
      <c r="F376" s="166" t="str">
        <f>IF('Frais réels'!F375="","",'Frais réels'!$F375)</f>
        <v/>
      </c>
      <c r="G376" s="185" t="str">
        <f>IF('Frais réels'!G375="","",'Frais réels'!$G375)</f>
        <v/>
      </c>
      <c r="H376" s="126"/>
      <c r="I376" s="277" t="str">
        <f t="shared" si="26"/>
        <v/>
      </c>
      <c r="J376" s="280" t="str">
        <f t="shared" si="27"/>
        <v/>
      </c>
      <c r="K376" s="193" t="str">
        <f t="shared" si="28"/>
        <v/>
      </c>
      <c r="L376" s="281" t="str">
        <f t="shared" si="29"/>
        <v/>
      </c>
      <c r="M376" s="279" t="str">
        <f t="shared" si="30"/>
        <v/>
      </c>
      <c r="N376" s="285"/>
    </row>
    <row r="377" spans="1:14" ht="20.100000000000001" customHeight="1" x14ac:dyDescent="0.25">
      <c r="A377" s="170">
        <v>371</v>
      </c>
      <c r="B377" s="283" t="str">
        <f>IF('Frais réels'!B376="","",'Frais réels'!$B376)</f>
        <v/>
      </c>
      <c r="C377" s="283" t="str">
        <f>IF('Frais réels'!C376="","",'Frais réels'!$C376)</f>
        <v/>
      </c>
      <c r="D377" s="283" t="str">
        <f>IF('Frais réels'!D376="","",'Frais réels'!$D376)</f>
        <v/>
      </c>
      <c r="E377" s="166" t="str">
        <f>IF('Frais réels'!E376="","",'Frais réels'!$E376)</f>
        <v/>
      </c>
      <c r="F377" s="166" t="str">
        <f>IF('Frais réels'!F376="","",'Frais réels'!$F376)</f>
        <v/>
      </c>
      <c r="G377" s="185" t="str">
        <f>IF('Frais réels'!G376="","",'Frais réels'!$G376)</f>
        <v/>
      </c>
      <c r="H377" s="126"/>
      <c r="I377" s="277" t="str">
        <f t="shared" si="26"/>
        <v/>
      </c>
      <c r="J377" s="280" t="str">
        <f t="shared" si="27"/>
        <v/>
      </c>
      <c r="K377" s="193" t="str">
        <f t="shared" si="28"/>
        <v/>
      </c>
      <c r="L377" s="281" t="str">
        <f t="shared" si="29"/>
        <v/>
      </c>
      <c r="M377" s="279" t="str">
        <f t="shared" si="30"/>
        <v/>
      </c>
      <c r="N377" s="285"/>
    </row>
    <row r="378" spans="1:14" ht="20.100000000000001" customHeight="1" x14ac:dyDescent="0.25">
      <c r="A378" s="170">
        <v>372</v>
      </c>
      <c r="B378" s="283" t="str">
        <f>IF('Frais réels'!B377="","",'Frais réels'!$B377)</f>
        <v/>
      </c>
      <c r="C378" s="283" t="str">
        <f>IF('Frais réels'!C377="","",'Frais réels'!$C377)</f>
        <v/>
      </c>
      <c r="D378" s="283" t="str">
        <f>IF('Frais réels'!D377="","",'Frais réels'!$D377)</f>
        <v/>
      </c>
      <c r="E378" s="166" t="str">
        <f>IF('Frais réels'!E377="","",'Frais réels'!$E377)</f>
        <v/>
      </c>
      <c r="F378" s="166" t="str">
        <f>IF('Frais réels'!F377="","",'Frais réels'!$F377)</f>
        <v/>
      </c>
      <c r="G378" s="185" t="str">
        <f>IF('Frais réels'!G377="","",'Frais réels'!$G377)</f>
        <v/>
      </c>
      <c r="H378" s="126"/>
      <c r="I378" s="277" t="str">
        <f t="shared" si="26"/>
        <v/>
      </c>
      <c r="J378" s="280" t="str">
        <f t="shared" si="27"/>
        <v/>
      </c>
      <c r="K378" s="193" t="str">
        <f t="shared" si="28"/>
        <v/>
      </c>
      <c r="L378" s="281" t="str">
        <f t="shared" si="29"/>
        <v/>
      </c>
      <c r="M378" s="279" t="str">
        <f t="shared" si="30"/>
        <v/>
      </c>
      <c r="N378" s="285"/>
    </row>
    <row r="379" spans="1:14" ht="20.100000000000001" customHeight="1" x14ac:dyDescent="0.25">
      <c r="A379" s="170">
        <v>373</v>
      </c>
      <c r="B379" s="283" t="str">
        <f>IF('Frais réels'!B378="","",'Frais réels'!$B378)</f>
        <v/>
      </c>
      <c r="C379" s="283" t="str">
        <f>IF('Frais réels'!C378="","",'Frais réels'!$C378)</f>
        <v/>
      </c>
      <c r="D379" s="283" t="str">
        <f>IF('Frais réels'!D378="","",'Frais réels'!$D378)</f>
        <v/>
      </c>
      <c r="E379" s="166" t="str">
        <f>IF('Frais réels'!E378="","",'Frais réels'!$E378)</f>
        <v/>
      </c>
      <c r="F379" s="166" t="str">
        <f>IF('Frais réels'!F378="","",'Frais réels'!$F378)</f>
        <v/>
      </c>
      <c r="G379" s="185" t="str">
        <f>IF('Frais réels'!G378="","",'Frais réels'!$G378)</f>
        <v/>
      </c>
      <c r="H379" s="126"/>
      <c r="I379" s="277" t="str">
        <f t="shared" si="26"/>
        <v/>
      </c>
      <c r="J379" s="280" t="str">
        <f t="shared" si="27"/>
        <v/>
      </c>
      <c r="K379" s="193" t="str">
        <f t="shared" si="28"/>
        <v/>
      </c>
      <c r="L379" s="281" t="str">
        <f t="shared" si="29"/>
        <v/>
      </c>
      <c r="M379" s="279" t="str">
        <f t="shared" si="30"/>
        <v/>
      </c>
      <c r="N379" s="285"/>
    </row>
    <row r="380" spans="1:14" ht="20.100000000000001" customHeight="1" x14ac:dyDescent="0.25">
      <c r="A380" s="170">
        <v>374</v>
      </c>
      <c r="B380" s="283" t="str">
        <f>IF('Frais réels'!B379="","",'Frais réels'!$B379)</f>
        <v/>
      </c>
      <c r="C380" s="283" t="str">
        <f>IF('Frais réels'!C379="","",'Frais réels'!$C379)</f>
        <v/>
      </c>
      <c r="D380" s="283" t="str">
        <f>IF('Frais réels'!D379="","",'Frais réels'!$D379)</f>
        <v/>
      </c>
      <c r="E380" s="166" t="str">
        <f>IF('Frais réels'!E379="","",'Frais réels'!$E379)</f>
        <v/>
      </c>
      <c r="F380" s="166" t="str">
        <f>IF('Frais réels'!F379="","",'Frais réels'!$F379)</f>
        <v/>
      </c>
      <c r="G380" s="185" t="str">
        <f>IF('Frais réels'!G379="","",'Frais réels'!$G379)</f>
        <v/>
      </c>
      <c r="H380" s="126"/>
      <c r="I380" s="277" t="str">
        <f t="shared" si="26"/>
        <v/>
      </c>
      <c r="J380" s="280" t="str">
        <f t="shared" si="27"/>
        <v/>
      </c>
      <c r="K380" s="193" t="str">
        <f t="shared" si="28"/>
        <v/>
      </c>
      <c r="L380" s="281" t="str">
        <f t="shared" si="29"/>
        <v/>
      </c>
      <c r="M380" s="279" t="str">
        <f t="shared" si="30"/>
        <v/>
      </c>
      <c r="N380" s="285"/>
    </row>
    <row r="381" spans="1:14" ht="20.100000000000001" customHeight="1" x14ac:dyDescent="0.25">
      <c r="A381" s="170">
        <v>375</v>
      </c>
      <c r="B381" s="283" t="str">
        <f>IF('Frais réels'!B380="","",'Frais réels'!$B380)</f>
        <v/>
      </c>
      <c r="C381" s="283" t="str">
        <f>IF('Frais réels'!C380="","",'Frais réels'!$C380)</f>
        <v/>
      </c>
      <c r="D381" s="283" t="str">
        <f>IF('Frais réels'!D380="","",'Frais réels'!$D380)</f>
        <v/>
      </c>
      <c r="E381" s="166" t="str">
        <f>IF('Frais réels'!E380="","",'Frais réels'!$E380)</f>
        <v/>
      </c>
      <c r="F381" s="166" t="str">
        <f>IF('Frais réels'!F380="","",'Frais réels'!$F380)</f>
        <v/>
      </c>
      <c r="G381" s="185" t="str">
        <f>IF('Frais réels'!G380="","",'Frais réels'!$G380)</f>
        <v/>
      </c>
      <c r="H381" s="126"/>
      <c r="I381" s="277" t="str">
        <f t="shared" si="26"/>
        <v/>
      </c>
      <c r="J381" s="280" t="str">
        <f t="shared" si="27"/>
        <v/>
      </c>
      <c r="K381" s="193" t="str">
        <f t="shared" si="28"/>
        <v/>
      </c>
      <c r="L381" s="281" t="str">
        <f t="shared" si="29"/>
        <v/>
      </c>
      <c r="M381" s="279" t="str">
        <f t="shared" si="30"/>
        <v/>
      </c>
      <c r="N381" s="285"/>
    </row>
    <row r="382" spans="1:14" ht="20.100000000000001" customHeight="1" x14ac:dyDescent="0.25">
      <c r="A382" s="170">
        <v>376</v>
      </c>
      <c r="B382" s="283" t="str">
        <f>IF('Frais réels'!B381="","",'Frais réels'!$B381)</f>
        <v/>
      </c>
      <c r="C382" s="283" t="str">
        <f>IF('Frais réels'!C381="","",'Frais réels'!$C381)</f>
        <v/>
      </c>
      <c r="D382" s="283" t="str">
        <f>IF('Frais réels'!D381="","",'Frais réels'!$D381)</f>
        <v/>
      </c>
      <c r="E382" s="166" t="str">
        <f>IF('Frais réels'!E381="","",'Frais réels'!$E381)</f>
        <v/>
      </c>
      <c r="F382" s="166" t="str">
        <f>IF('Frais réels'!F381="","",'Frais réels'!$F381)</f>
        <v/>
      </c>
      <c r="G382" s="185" t="str">
        <f>IF('Frais réels'!G381="","",'Frais réels'!$G381)</f>
        <v/>
      </c>
      <c r="H382" s="126"/>
      <c r="I382" s="277" t="str">
        <f t="shared" si="26"/>
        <v/>
      </c>
      <c r="J382" s="280" t="str">
        <f t="shared" si="27"/>
        <v/>
      </c>
      <c r="K382" s="193" t="str">
        <f t="shared" si="28"/>
        <v/>
      </c>
      <c r="L382" s="281" t="str">
        <f t="shared" si="29"/>
        <v/>
      </c>
      <c r="M382" s="279" t="str">
        <f t="shared" si="30"/>
        <v/>
      </c>
      <c r="N382" s="285"/>
    </row>
    <row r="383" spans="1:14" ht="20.100000000000001" customHeight="1" x14ac:dyDescent="0.25">
      <c r="A383" s="170">
        <v>377</v>
      </c>
      <c r="B383" s="283" t="str">
        <f>IF('Frais réels'!B382="","",'Frais réels'!$B382)</f>
        <v/>
      </c>
      <c r="C383" s="283" t="str">
        <f>IF('Frais réels'!C382="","",'Frais réels'!$C382)</f>
        <v/>
      </c>
      <c r="D383" s="283" t="str">
        <f>IF('Frais réels'!D382="","",'Frais réels'!$D382)</f>
        <v/>
      </c>
      <c r="E383" s="166" t="str">
        <f>IF('Frais réels'!E382="","",'Frais réels'!$E382)</f>
        <v/>
      </c>
      <c r="F383" s="166" t="str">
        <f>IF('Frais réels'!F382="","",'Frais réels'!$F382)</f>
        <v/>
      </c>
      <c r="G383" s="185" t="str">
        <f>IF('Frais réels'!G382="","",'Frais réels'!$G382)</f>
        <v/>
      </c>
      <c r="H383" s="126"/>
      <c r="I383" s="277" t="str">
        <f t="shared" si="26"/>
        <v/>
      </c>
      <c r="J383" s="280" t="str">
        <f t="shared" si="27"/>
        <v/>
      </c>
      <c r="K383" s="193" t="str">
        <f t="shared" si="28"/>
        <v/>
      </c>
      <c r="L383" s="281" t="str">
        <f t="shared" si="29"/>
        <v/>
      </c>
      <c r="M383" s="279" t="str">
        <f t="shared" si="30"/>
        <v/>
      </c>
      <c r="N383" s="285"/>
    </row>
    <row r="384" spans="1:14" ht="20.100000000000001" customHeight="1" x14ac:dyDescent="0.25">
      <c r="A384" s="170">
        <v>378</v>
      </c>
      <c r="B384" s="283" t="str">
        <f>IF('Frais réels'!B383="","",'Frais réels'!$B383)</f>
        <v/>
      </c>
      <c r="C384" s="283" t="str">
        <f>IF('Frais réels'!C383="","",'Frais réels'!$C383)</f>
        <v/>
      </c>
      <c r="D384" s="283" t="str">
        <f>IF('Frais réels'!D383="","",'Frais réels'!$D383)</f>
        <v/>
      </c>
      <c r="E384" s="166" t="str">
        <f>IF('Frais réels'!E383="","",'Frais réels'!$E383)</f>
        <v/>
      </c>
      <c r="F384" s="166" t="str">
        <f>IF('Frais réels'!F383="","",'Frais réels'!$F383)</f>
        <v/>
      </c>
      <c r="G384" s="185" t="str">
        <f>IF('Frais réels'!G383="","",'Frais réels'!$G383)</f>
        <v/>
      </c>
      <c r="H384" s="126"/>
      <c r="I384" s="277" t="str">
        <f t="shared" si="26"/>
        <v/>
      </c>
      <c r="J384" s="280" t="str">
        <f t="shared" si="27"/>
        <v/>
      </c>
      <c r="K384" s="193" t="str">
        <f t="shared" si="28"/>
        <v/>
      </c>
      <c r="L384" s="281" t="str">
        <f t="shared" si="29"/>
        <v/>
      </c>
      <c r="M384" s="279" t="str">
        <f t="shared" si="30"/>
        <v/>
      </c>
      <c r="N384" s="285"/>
    </row>
    <row r="385" spans="1:14" ht="20.100000000000001" customHeight="1" x14ac:dyDescent="0.25">
      <c r="A385" s="170">
        <v>379</v>
      </c>
      <c r="B385" s="283" t="str">
        <f>IF('Frais réels'!B384="","",'Frais réels'!$B384)</f>
        <v/>
      </c>
      <c r="C385" s="283" t="str">
        <f>IF('Frais réels'!C384="","",'Frais réels'!$C384)</f>
        <v/>
      </c>
      <c r="D385" s="283" t="str">
        <f>IF('Frais réels'!D384="","",'Frais réels'!$D384)</f>
        <v/>
      </c>
      <c r="E385" s="166" t="str">
        <f>IF('Frais réels'!E384="","",'Frais réels'!$E384)</f>
        <v/>
      </c>
      <c r="F385" s="166" t="str">
        <f>IF('Frais réels'!F384="","",'Frais réels'!$F384)</f>
        <v/>
      </c>
      <c r="G385" s="185" t="str">
        <f>IF('Frais réels'!G384="","",'Frais réels'!$G384)</f>
        <v/>
      </c>
      <c r="H385" s="126"/>
      <c r="I385" s="277" t="str">
        <f t="shared" si="26"/>
        <v/>
      </c>
      <c r="J385" s="280" t="str">
        <f t="shared" si="27"/>
        <v/>
      </c>
      <c r="K385" s="193" t="str">
        <f t="shared" si="28"/>
        <v/>
      </c>
      <c r="L385" s="281" t="str">
        <f t="shared" si="29"/>
        <v/>
      </c>
      <c r="M385" s="279" t="str">
        <f t="shared" si="30"/>
        <v/>
      </c>
      <c r="N385" s="285"/>
    </row>
    <row r="386" spans="1:14" ht="20.100000000000001" customHeight="1" x14ac:dyDescent="0.25">
      <c r="A386" s="170">
        <v>380</v>
      </c>
      <c r="B386" s="283" t="str">
        <f>IF('Frais réels'!B385="","",'Frais réels'!$B385)</f>
        <v/>
      </c>
      <c r="C386" s="283" t="str">
        <f>IF('Frais réels'!C385="","",'Frais réels'!$C385)</f>
        <v/>
      </c>
      <c r="D386" s="283" t="str">
        <f>IF('Frais réels'!D385="","",'Frais réels'!$D385)</f>
        <v/>
      </c>
      <c r="E386" s="166" t="str">
        <f>IF('Frais réels'!E385="","",'Frais réels'!$E385)</f>
        <v/>
      </c>
      <c r="F386" s="166" t="str">
        <f>IF('Frais réels'!F385="","",'Frais réels'!$F385)</f>
        <v/>
      </c>
      <c r="G386" s="185" t="str">
        <f>IF('Frais réels'!G385="","",'Frais réels'!$G385)</f>
        <v/>
      </c>
      <c r="H386" s="126"/>
      <c r="I386" s="277" t="str">
        <f t="shared" si="26"/>
        <v/>
      </c>
      <c r="J386" s="280" t="str">
        <f t="shared" si="27"/>
        <v/>
      </c>
      <c r="K386" s="193" t="str">
        <f t="shared" si="28"/>
        <v/>
      </c>
      <c r="L386" s="281" t="str">
        <f t="shared" si="29"/>
        <v/>
      </c>
      <c r="M386" s="279" t="str">
        <f t="shared" si="30"/>
        <v/>
      </c>
      <c r="N386" s="285"/>
    </row>
    <row r="387" spans="1:14" ht="20.100000000000001" customHeight="1" x14ac:dyDescent="0.25">
      <c r="A387" s="170">
        <v>381</v>
      </c>
      <c r="B387" s="283" t="str">
        <f>IF('Frais réels'!B386="","",'Frais réels'!$B386)</f>
        <v/>
      </c>
      <c r="C387" s="283" t="str">
        <f>IF('Frais réels'!C386="","",'Frais réels'!$C386)</f>
        <v/>
      </c>
      <c r="D387" s="283" t="str">
        <f>IF('Frais réels'!D386="","",'Frais réels'!$D386)</f>
        <v/>
      </c>
      <c r="E387" s="166" t="str">
        <f>IF('Frais réels'!E386="","",'Frais réels'!$E386)</f>
        <v/>
      </c>
      <c r="F387" s="166" t="str">
        <f>IF('Frais réels'!F386="","",'Frais réels'!$F386)</f>
        <v/>
      </c>
      <c r="G387" s="185" t="str">
        <f>IF('Frais réels'!G386="","",'Frais réels'!$G386)</f>
        <v/>
      </c>
      <c r="H387" s="126"/>
      <c r="I387" s="277" t="str">
        <f t="shared" si="26"/>
        <v/>
      </c>
      <c r="J387" s="280" t="str">
        <f t="shared" si="27"/>
        <v/>
      </c>
      <c r="K387" s="193" t="str">
        <f t="shared" si="28"/>
        <v/>
      </c>
      <c r="L387" s="281" t="str">
        <f t="shared" si="29"/>
        <v/>
      </c>
      <c r="M387" s="279" t="str">
        <f t="shared" si="30"/>
        <v/>
      </c>
      <c r="N387" s="285"/>
    </row>
    <row r="388" spans="1:14" ht="20.100000000000001" customHeight="1" x14ac:dyDescent="0.25">
      <c r="A388" s="170">
        <v>382</v>
      </c>
      <c r="B388" s="283" t="str">
        <f>IF('Frais réels'!B387="","",'Frais réels'!$B387)</f>
        <v/>
      </c>
      <c r="C388" s="283" t="str">
        <f>IF('Frais réels'!C387="","",'Frais réels'!$C387)</f>
        <v/>
      </c>
      <c r="D388" s="283" t="str">
        <f>IF('Frais réels'!D387="","",'Frais réels'!$D387)</f>
        <v/>
      </c>
      <c r="E388" s="166" t="str">
        <f>IF('Frais réels'!E387="","",'Frais réels'!$E387)</f>
        <v/>
      </c>
      <c r="F388" s="166" t="str">
        <f>IF('Frais réels'!F387="","",'Frais réels'!$F387)</f>
        <v/>
      </c>
      <c r="G388" s="185" t="str">
        <f>IF('Frais réels'!G387="","",'Frais réels'!$G387)</f>
        <v/>
      </c>
      <c r="H388" s="126"/>
      <c r="I388" s="277" t="str">
        <f t="shared" si="26"/>
        <v/>
      </c>
      <c r="J388" s="280" t="str">
        <f t="shared" si="27"/>
        <v/>
      </c>
      <c r="K388" s="193" t="str">
        <f t="shared" si="28"/>
        <v/>
      </c>
      <c r="L388" s="281" t="str">
        <f t="shared" si="29"/>
        <v/>
      </c>
      <c r="M388" s="279" t="str">
        <f t="shared" si="30"/>
        <v/>
      </c>
      <c r="N388" s="285"/>
    </row>
    <row r="389" spans="1:14" ht="20.100000000000001" customHeight="1" x14ac:dyDescent="0.25">
      <c r="A389" s="170">
        <v>383</v>
      </c>
      <c r="B389" s="283" t="str">
        <f>IF('Frais réels'!B388="","",'Frais réels'!$B388)</f>
        <v/>
      </c>
      <c r="C389" s="283" t="str">
        <f>IF('Frais réels'!C388="","",'Frais réels'!$C388)</f>
        <v/>
      </c>
      <c r="D389" s="283" t="str">
        <f>IF('Frais réels'!D388="","",'Frais réels'!$D388)</f>
        <v/>
      </c>
      <c r="E389" s="166" t="str">
        <f>IF('Frais réels'!E388="","",'Frais réels'!$E388)</f>
        <v/>
      </c>
      <c r="F389" s="166" t="str">
        <f>IF('Frais réels'!F388="","",'Frais réels'!$F388)</f>
        <v/>
      </c>
      <c r="G389" s="185" t="str">
        <f>IF('Frais réels'!G388="","",'Frais réels'!$G388)</f>
        <v/>
      </c>
      <c r="H389" s="126"/>
      <c r="I389" s="277" t="str">
        <f t="shared" si="26"/>
        <v/>
      </c>
      <c r="J389" s="280" t="str">
        <f t="shared" si="27"/>
        <v/>
      </c>
      <c r="K389" s="193" t="str">
        <f t="shared" si="28"/>
        <v/>
      </c>
      <c r="L389" s="281" t="str">
        <f t="shared" si="29"/>
        <v/>
      </c>
      <c r="M389" s="279" t="str">
        <f t="shared" si="30"/>
        <v/>
      </c>
      <c r="N389" s="285"/>
    </row>
    <row r="390" spans="1:14" ht="20.100000000000001" customHeight="1" x14ac:dyDescent="0.25">
      <c r="A390" s="170">
        <v>384</v>
      </c>
      <c r="B390" s="283" t="str">
        <f>IF('Frais réels'!B389="","",'Frais réels'!$B389)</f>
        <v/>
      </c>
      <c r="C390" s="283" t="str">
        <f>IF('Frais réels'!C389="","",'Frais réels'!$C389)</f>
        <v/>
      </c>
      <c r="D390" s="283" t="str">
        <f>IF('Frais réels'!D389="","",'Frais réels'!$D389)</f>
        <v/>
      </c>
      <c r="E390" s="166" t="str">
        <f>IF('Frais réels'!E389="","",'Frais réels'!$E389)</f>
        <v/>
      </c>
      <c r="F390" s="166" t="str">
        <f>IF('Frais réels'!F389="","",'Frais réels'!$F389)</f>
        <v/>
      </c>
      <c r="G390" s="185" t="str">
        <f>IF('Frais réels'!G389="","",'Frais réels'!$G389)</f>
        <v/>
      </c>
      <c r="H390" s="126"/>
      <c r="I390" s="277" t="str">
        <f t="shared" si="26"/>
        <v/>
      </c>
      <c r="J390" s="280" t="str">
        <f t="shared" si="27"/>
        <v/>
      </c>
      <c r="K390" s="193" t="str">
        <f t="shared" si="28"/>
        <v/>
      </c>
      <c r="L390" s="281" t="str">
        <f t="shared" si="29"/>
        <v/>
      </c>
      <c r="M390" s="279" t="str">
        <f t="shared" si="30"/>
        <v/>
      </c>
      <c r="N390" s="285"/>
    </row>
    <row r="391" spans="1:14" ht="20.100000000000001" customHeight="1" x14ac:dyDescent="0.25">
      <c r="A391" s="170">
        <v>385</v>
      </c>
      <c r="B391" s="283" t="str">
        <f>IF('Frais réels'!B390="","",'Frais réels'!$B390)</f>
        <v/>
      </c>
      <c r="C391" s="283" t="str">
        <f>IF('Frais réels'!C390="","",'Frais réels'!$C390)</f>
        <v/>
      </c>
      <c r="D391" s="283" t="str">
        <f>IF('Frais réels'!D390="","",'Frais réels'!$D390)</f>
        <v/>
      </c>
      <c r="E391" s="166" t="str">
        <f>IF('Frais réels'!E390="","",'Frais réels'!$E390)</f>
        <v/>
      </c>
      <c r="F391" s="166" t="str">
        <f>IF('Frais réels'!F390="","",'Frais réels'!$F390)</f>
        <v/>
      </c>
      <c r="G391" s="185" t="str">
        <f>IF('Frais réels'!G390="","",'Frais réels'!$G390)</f>
        <v/>
      </c>
      <c r="H391" s="126"/>
      <c r="I391" s="277" t="str">
        <f t="shared" si="26"/>
        <v/>
      </c>
      <c r="J391" s="280" t="str">
        <f t="shared" si="27"/>
        <v/>
      </c>
      <c r="K391" s="193" t="str">
        <f t="shared" si="28"/>
        <v/>
      </c>
      <c r="L391" s="281" t="str">
        <f t="shared" si="29"/>
        <v/>
      </c>
      <c r="M391" s="279" t="str">
        <f t="shared" si="30"/>
        <v/>
      </c>
      <c r="N391" s="285"/>
    </row>
    <row r="392" spans="1:14" ht="20.100000000000001" customHeight="1" x14ac:dyDescent="0.25">
      <c r="A392" s="170">
        <v>386</v>
      </c>
      <c r="B392" s="283" t="str">
        <f>IF('Frais réels'!B391="","",'Frais réels'!$B391)</f>
        <v/>
      </c>
      <c r="C392" s="283" t="str">
        <f>IF('Frais réels'!C391="","",'Frais réels'!$C391)</f>
        <v/>
      </c>
      <c r="D392" s="283" t="str">
        <f>IF('Frais réels'!D391="","",'Frais réels'!$D391)</f>
        <v/>
      </c>
      <c r="E392" s="166" t="str">
        <f>IF('Frais réels'!E391="","",'Frais réels'!$E391)</f>
        <v/>
      </c>
      <c r="F392" s="166" t="str">
        <f>IF('Frais réels'!F391="","",'Frais réels'!$F391)</f>
        <v/>
      </c>
      <c r="G392" s="185" t="str">
        <f>IF('Frais réels'!G391="","",'Frais réels'!$G391)</f>
        <v/>
      </c>
      <c r="H392" s="126"/>
      <c r="I392" s="277" t="str">
        <f t="shared" ref="I392:I455" si="31">IF($G392="","",IF($H392&gt;$G392,"Le montant éligible ne peut etre supérieur au montant présenté",""))</f>
        <v/>
      </c>
      <c r="J392" s="280" t="str">
        <f t="shared" ref="J392:J455" si="32">IF(OR(H392=0, ISBLANK(H392)), "", H392)</f>
        <v/>
      </c>
      <c r="K392" s="193" t="str">
        <f t="shared" ref="K392:K455" si="33">IF(F392="Aller - Retour Mayotte - Hexagone",IF(1900=0,"",1900),IF(F392="Aller - Retour Mayotte - La Réunion",IF(700=0,"",700),IF(F392="Aller - Retour Mayotte - Caraïbes",IF(2200=0,"",2200),IF(E392="Billets de train",IF(H392=0,"",""),IF(E392="","")))))</f>
        <v/>
      </c>
      <c r="L392" s="281" t="str">
        <f t="shared" ref="L392:L455" si="34">IF(J392="", "", IF(MIN(J392,K392)=0, "", MIN(J392,K392)))</f>
        <v/>
      </c>
      <c r="M392" s="279" t="str">
        <f t="shared" ref="M392:M455" si="35">IF($L392 &gt; $J392, "Le montant éligible retenu ne peut pas être supérieur au montant raisonnable",IF($L392 &gt; $K392, "Le montant éligible retenu ne peut pas être supérieur au montant du plafond", ""))</f>
        <v/>
      </c>
      <c r="N392" s="285"/>
    </row>
    <row r="393" spans="1:14" ht="20.100000000000001" customHeight="1" x14ac:dyDescent="0.25">
      <c r="A393" s="170">
        <v>387</v>
      </c>
      <c r="B393" s="283" t="str">
        <f>IF('Frais réels'!B392="","",'Frais réels'!$B392)</f>
        <v/>
      </c>
      <c r="C393" s="283" t="str">
        <f>IF('Frais réels'!C392="","",'Frais réels'!$C392)</f>
        <v/>
      </c>
      <c r="D393" s="283" t="str">
        <f>IF('Frais réels'!D392="","",'Frais réels'!$D392)</f>
        <v/>
      </c>
      <c r="E393" s="166" t="str">
        <f>IF('Frais réels'!E392="","",'Frais réels'!$E392)</f>
        <v/>
      </c>
      <c r="F393" s="166" t="str">
        <f>IF('Frais réels'!F392="","",'Frais réels'!$F392)</f>
        <v/>
      </c>
      <c r="G393" s="185" t="str">
        <f>IF('Frais réels'!G392="","",'Frais réels'!$G392)</f>
        <v/>
      </c>
      <c r="H393" s="126"/>
      <c r="I393" s="277" t="str">
        <f t="shared" si="31"/>
        <v/>
      </c>
      <c r="J393" s="280" t="str">
        <f t="shared" si="32"/>
        <v/>
      </c>
      <c r="K393" s="193" t="str">
        <f t="shared" si="33"/>
        <v/>
      </c>
      <c r="L393" s="281" t="str">
        <f t="shared" si="34"/>
        <v/>
      </c>
      <c r="M393" s="279" t="str">
        <f t="shared" si="35"/>
        <v/>
      </c>
      <c r="N393" s="285"/>
    </row>
    <row r="394" spans="1:14" ht="20.100000000000001" customHeight="1" x14ac:dyDescent="0.25">
      <c r="A394" s="170">
        <v>388</v>
      </c>
      <c r="B394" s="283" t="str">
        <f>IF('Frais réels'!B393="","",'Frais réels'!$B393)</f>
        <v/>
      </c>
      <c r="C394" s="283" t="str">
        <f>IF('Frais réels'!C393="","",'Frais réels'!$C393)</f>
        <v/>
      </c>
      <c r="D394" s="283" t="str">
        <f>IF('Frais réels'!D393="","",'Frais réels'!$D393)</f>
        <v/>
      </c>
      <c r="E394" s="166" t="str">
        <f>IF('Frais réels'!E393="","",'Frais réels'!$E393)</f>
        <v/>
      </c>
      <c r="F394" s="166" t="str">
        <f>IF('Frais réels'!F393="","",'Frais réels'!$F393)</f>
        <v/>
      </c>
      <c r="G394" s="185" t="str">
        <f>IF('Frais réels'!G393="","",'Frais réels'!$G393)</f>
        <v/>
      </c>
      <c r="H394" s="126"/>
      <c r="I394" s="277" t="str">
        <f t="shared" si="31"/>
        <v/>
      </c>
      <c r="J394" s="280" t="str">
        <f t="shared" si="32"/>
        <v/>
      </c>
      <c r="K394" s="193" t="str">
        <f t="shared" si="33"/>
        <v/>
      </c>
      <c r="L394" s="281" t="str">
        <f t="shared" si="34"/>
        <v/>
      </c>
      <c r="M394" s="279" t="str">
        <f t="shared" si="35"/>
        <v/>
      </c>
      <c r="N394" s="285"/>
    </row>
    <row r="395" spans="1:14" ht="20.100000000000001" customHeight="1" x14ac:dyDescent="0.25">
      <c r="A395" s="170">
        <v>389</v>
      </c>
      <c r="B395" s="283" t="str">
        <f>IF('Frais réels'!B394="","",'Frais réels'!$B394)</f>
        <v/>
      </c>
      <c r="C395" s="283" t="str">
        <f>IF('Frais réels'!C394="","",'Frais réels'!$C394)</f>
        <v/>
      </c>
      <c r="D395" s="283" t="str">
        <f>IF('Frais réels'!D394="","",'Frais réels'!$D394)</f>
        <v/>
      </c>
      <c r="E395" s="166" t="str">
        <f>IF('Frais réels'!E394="","",'Frais réels'!$E394)</f>
        <v/>
      </c>
      <c r="F395" s="166" t="str">
        <f>IF('Frais réels'!F394="","",'Frais réels'!$F394)</f>
        <v/>
      </c>
      <c r="G395" s="185" t="str">
        <f>IF('Frais réels'!G394="","",'Frais réels'!$G394)</f>
        <v/>
      </c>
      <c r="H395" s="126"/>
      <c r="I395" s="277" t="str">
        <f t="shared" si="31"/>
        <v/>
      </c>
      <c r="J395" s="280" t="str">
        <f t="shared" si="32"/>
        <v/>
      </c>
      <c r="K395" s="193" t="str">
        <f t="shared" si="33"/>
        <v/>
      </c>
      <c r="L395" s="281" t="str">
        <f t="shared" si="34"/>
        <v/>
      </c>
      <c r="M395" s="279" t="str">
        <f t="shared" si="35"/>
        <v/>
      </c>
      <c r="N395" s="285"/>
    </row>
    <row r="396" spans="1:14" ht="20.100000000000001" customHeight="1" x14ac:dyDescent="0.25">
      <c r="A396" s="170">
        <v>390</v>
      </c>
      <c r="B396" s="283" t="str">
        <f>IF('Frais réels'!B395="","",'Frais réels'!$B395)</f>
        <v/>
      </c>
      <c r="C396" s="283" t="str">
        <f>IF('Frais réels'!C395="","",'Frais réels'!$C395)</f>
        <v/>
      </c>
      <c r="D396" s="283" t="str">
        <f>IF('Frais réels'!D395="","",'Frais réels'!$D395)</f>
        <v/>
      </c>
      <c r="E396" s="166" t="str">
        <f>IF('Frais réels'!E395="","",'Frais réels'!$E395)</f>
        <v/>
      </c>
      <c r="F396" s="166" t="str">
        <f>IF('Frais réels'!F395="","",'Frais réels'!$F395)</f>
        <v/>
      </c>
      <c r="G396" s="185" t="str">
        <f>IF('Frais réels'!G395="","",'Frais réels'!$G395)</f>
        <v/>
      </c>
      <c r="H396" s="126"/>
      <c r="I396" s="277" t="str">
        <f t="shared" si="31"/>
        <v/>
      </c>
      <c r="J396" s="280" t="str">
        <f t="shared" si="32"/>
        <v/>
      </c>
      <c r="K396" s="193" t="str">
        <f t="shared" si="33"/>
        <v/>
      </c>
      <c r="L396" s="281" t="str">
        <f t="shared" si="34"/>
        <v/>
      </c>
      <c r="M396" s="279" t="str">
        <f t="shared" si="35"/>
        <v/>
      </c>
      <c r="N396" s="285"/>
    </row>
    <row r="397" spans="1:14" ht="20.100000000000001" customHeight="1" x14ac:dyDescent="0.25">
      <c r="A397" s="170">
        <v>391</v>
      </c>
      <c r="B397" s="283" t="str">
        <f>IF('Frais réels'!B396="","",'Frais réels'!$B396)</f>
        <v/>
      </c>
      <c r="C397" s="283" t="str">
        <f>IF('Frais réels'!C396="","",'Frais réels'!$C396)</f>
        <v/>
      </c>
      <c r="D397" s="283" t="str">
        <f>IF('Frais réels'!D396="","",'Frais réels'!$D396)</f>
        <v/>
      </c>
      <c r="E397" s="166" t="str">
        <f>IF('Frais réels'!E396="","",'Frais réels'!$E396)</f>
        <v/>
      </c>
      <c r="F397" s="166" t="str">
        <f>IF('Frais réels'!F396="","",'Frais réels'!$F396)</f>
        <v/>
      </c>
      <c r="G397" s="185" t="str">
        <f>IF('Frais réels'!G396="","",'Frais réels'!$G396)</f>
        <v/>
      </c>
      <c r="H397" s="126"/>
      <c r="I397" s="277" t="str">
        <f t="shared" si="31"/>
        <v/>
      </c>
      <c r="J397" s="280" t="str">
        <f t="shared" si="32"/>
        <v/>
      </c>
      <c r="K397" s="193" t="str">
        <f t="shared" si="33"/>
        <v/>
      </c>
      <c r="L397" s="281" t="str">
        <f t="shared" si="34"/>
        <v/>
      </c>
      <c r="M397" s="279" t="str">
        <f t="shared" si="35"/>
        <v/>
      </c>
      <c r="N397" s="285"/>
    </row>
    <row r="398" spans="1:14" ht="20.100000000000001" customHeight="1" x14ac:dyDescent="0.25">
      <c r="A398" s="170">
        <v>392</v>
      </c>
      <c r="B398" s="283" t="str">
        <f>IF('Frais réels'!B397="","",'Frais réels'!$B397)</f>
        <v/>
      </c>
      <c r="C398" s="283" t="str">
        <f>IF('Frais réels'!C397="","",'Frais réels'!$C397)</f>
        <v/>
      </c>
      <c r="D398" s="283" t="str">
        <f>IF('Frais réels'!D397="","",'Frais réels'!$D397)</f>
        <v/>
      </c>
      <c r="E398" s="166" t="str">
        <f>IF('Frais réels'!E397="","",'Frais réels'!$E397)</f>
        <v/>
      </c>
      <c r="F398" s="166" t="str">
        <f>IF('Frais réels'!F397="","",'Frais réels'!$F397)</f>
        <v/>
      </c>
      <c r="G398" s="185" t="str">
        <f>IF('Frais réels'!G397="","",'Frais réels'!$G397)</f>
        <v/>
      </c>
      <c r="H398" s="126"/>
      <c r="I398" s="277" t="str">
        <f t="shared" si="31"/>
        <v/>
      </c>
      <c r="J398" s="280" t="str">
        <f t="shared" si="32"/>
        <v/>
      </c>
      <c r="K398" s="193" t="str">
        <f t="shared" si="33"/>
        <v/>
      </c>
      <c r="L398" s="281" t="str">
        <f t="shared" si="34"/>
        <v/>
      </c>
      <c r="M398" s="279" t="str">
        <f t="shared" si="35"/>
        <v/>
      </c>
      <c r="N398" s="285"/>
    </row>
    <row r="399" spans="1:14" ht="20.100000000000001" customHeight="1" x14ac:dyDescent="0.25">
      <c r="A399" s="170">
        <v>393</v>
      </c>
      <c r="B399" s="283" t="str">
        <f>IF('Frais réels'!B398="","",'Frais réels'!$B398)</f>
        <v/>
      </c>
      <c r="C399" s="283" t="str">
        <f>IF('Frais réels'!C398="","",'Frais réels'!$C398)</f>
        <v/>
      </c>
      <c r="D399" s="283" t="str">
        <f>IF('Frais réels'!D398="","",'Frais réels'!$D398)</f>
        <v/>
      </c>
      <c r="E399" s="166" t="str">
        <f>IF('Frais réels'!E398="","",'Frais réels'!$E398)</f>
        <v/>
      </c>
      <c r="F399" s="166" t="str">
        <f>IF('Frais réels'!F398="","",'Frais réels'!$F398)</f>
        <v/>
      </c>
      <c r="G399" s="185" t="str">
        <f>IF('Frais réels'!G398="","",'Frais réels'!$G398)</f>
        <v/>
      </c>
      <c r="H399" s="126"/>
      <c r="I399" s="277" t="str">
        <f t="shared" si="31"/>
        <v/>
      </c>
      <c r="J399" s="280" t="str">
        <f t="shared" si="32"/>
        <v/>
      </c>
      <c r="K399" s="193" t="str">
        <f t="shared" si="33"/>
        <v/>
      </c>
      <c r="L399" s="281" t="str">
        <f t="shared" si="34"/>
        <v/>
      </c>
      <c r="M399" s="279" t="str">
        <f t="shared" si="35"/>
        <v/>
      </c>
      <c r="N399" s="285"/>
    </row>
    <row r="400" spans="1:14" ht="20.100000000000001" customHeight="1" x14ac:dyDescent="0.25">
      <c r="A400" s="170">
        <v>394</v>
      </c>
      <c r="B400" s="283" t="str">
        <f>IF('Frais réels'!B399="","",'Frais réels'!$B399)</f>
        <v/>
      </c>
      <c r="C400" s="283" t="str">
        <f>IF('Frais réels'!C399="","",'Frais réels'!$C399)</f>
        <v/>
      </c>
      <c r="D400" s="283" t="str">
        <f>IF('Frais réels'!D399="","",'Frais réels'!$D399)</f>
        <v/>
      </c>
      <c r="E400" s="166" t="str">
        <f>IF('Frais réels'!E399="","",'Frais réels'!$E399)</f>
        <v/>
      </c>
      <c r="F400" s="166" t="str">
        <f>IF('Frais réels'!F399="","",'Frais réels'!$F399)</f>
        <v/>
      </c>
      <c r="G400" s="185" t="str">
        <f>IF('Frais réels'!G399="","",'Frais réels'!$G399)</f>
        <v/>
      </c>
      <c r="H400" s="126"/>
      <c r="I400" s="277" t="str">
        <f t="shared" si="31"/>
        <v/>
      </c>
      <c r="J400" s="280" t="str">
        <f t="shared" si="32"/>
        <v/>
      </c>
      <c r="K400" s="193" t="str">
        <f t="shared" si="33"/>
        <v/>
      </c>
      <c r="L400" s="281" t="str">
        <f t="shared" si="34"/>
        <v/>
      </c>
      <c r="M400" s="279" t="str">
        <f t="shared" si="35"/>
        <v/>
      </c>
      <c r="N400" s="285"/>
    </row>
    <row r="401" spans="1:14" ht="20.100000000000001" customHeight="1" x14ac:dyDescent="0.25">
      <c r="A401" s="170">
        <v>395</v>
      </c>
      <c r="B401" s="283" t="str">
        <f>IF('Frais réels'!B400="","",'Frais réels'!$B400)</f>
        <v/>
      </c>
      <c r="C401" s="283" t="str">
        <f>IF('Frais réels'!C400="","",'Frais réels'!$C400)</f>
        <v/>
      </c>
      <c r="D401" s="283" t="str">
        <f>IF('Frais réels'!D400="","",'Frais réels'!$D400)</f>
        <v/>
      </c>
      <c r="E401" s="166" t="str">
        <f>IF('Frais réels'!E400="","",'Frais réels'!$E400)</f>
        <v/>
      </c>
      <c r="F401" s="166" t="str">
        <f>IF('Frais réels'!F400="","",'Frais réels'!$F400)</f>
        <v/>
      </c>
      <c r="G401" s="185" t="str">
        <f>IF('Frais réels'!G400="","",'Frais réels'!$G400)</f>
        <v/>
      </c>
      <c r="H401" s="126"/>
      <c r="I401" s="277" t="str">
        <f t="shared" si="31"/>
        <v/>
      </c>
      <c r="J401" s="280" t="str">
        <f t="shared" si="32"/>
        <v/>
      </c>
      <c r="K401" s="193" t="str">
        <f t="shared" si="33"/>
        <v/>
      </c>
      <c r="L401" s="281" t="str">
        <f t="shared" si="34"/>
        <v/>
      </c>
      <c r="M401" s="279" t="str">
        <f t="shared" si="35"/>
        <v/>
      </c>
      <c r="N401" s="285"/>
    </row>
    <row r="402" spans="1:14" ht="20.100000000000001" customHeight="1" x14ac:dyDescent="0.25">
      <c r="A402" s="170">
        <v>396</v>
      </c>
      <c r="B402" s="283" t="str">
        <f>IF('Frais réels'!B401="","",'Frais réels'!$B401)</f>
        <v/>
      </c>
      <c r="C402" s="283" t="str">
        <f>IF('Frais réels'!C401="","",'Frais réels'!$C401)</f>
        <v/>
      </c>
      <c r="D402" s="283" t="str">
        <f>IF('Frais réels'!D401="","",'Frais réels'!$D401)</f>
        <v/>
      </c>
      <c r="E402" s="166" t="str">
        <f>IF('Frais réels'!E401="","",'Frais réels'!$E401)</f>
        <v/>
      </c>
      <c r="F402" s="166" t="str">
        <f>IF('Frais réels'!F401="","",'Frais réels'!$F401)</f>
        <v/>
      </c>
      <c r="G402" s="185" t="str">
        <f>IF('Frais réels'!G401="","",'Frais réels'!$G401)</f>
        <v/>
      </c>
      <c r="H402" s="126"/>
      <c r="I402" s="277" t="str">
        <f t="shared" si="31"/>
        <v/>
      </c>
      <c r="J402" s="280" t="str">
        <f t="shared" si="32"/>
        <v/>
      </c>
      <c r="K402" s="193" t="str">
        <f t="shared" si="33"/>
        <v/>
      </c>
      <c r="L402" s="281" t="str">
        <f t="shared" si="34"/>
        <v/>
      </c>
      <c r="M402" s="279" t="str">
        <f t="shared" si="35"/>
        <v/>
      </c>
      <c r="N402" s="285"/>
    </row>
    <row r="403" spans="1:14" ht="20.100000000000001" customHeight="1" x14ac:dyDescent="0.25">
      <c r="A403" s="170">
        <v>397</v>
      </c>
      <c r="B403" s="283" t="str">
        <f>IF('Frais réels'!B402="","",'Frais réels'!$B402)</f>
        <v/>
      </c>
      <c r="C403" s="283" t="str">
        <f>IF('Frais réels'!C402="","",'Frais réels'!$C402)</f>
        <v/>
      </c>
      <c r="D403" s="283" t="str">
        <f>IF('Frais réels'!D402="","",'Frais réels'!$D402)</f>
        <v/>
      </c>
      <c r="E403" s="166" t="str">
        <f>IF('Frais réels'!E402="","",'Frais réels'!$E402)</f>
        <v/>
      </c>
      <c r="F403" s="166" t="str">
        <f>IF('Frais réels'!F402="","",'Frais réels'!$F402)</f>
        <v/>
      </c>
      <c r="G403" s="185" t="str">
        <f>IF('Frais réels'!G402="","",'Frais réels'!$G402)</f>
        <v/>
      </c>
      <c r="H403" s="126"/>
      <c r="I403" s="277" t="str">
        <f t="shared" si="31"/>
        <v/>
      </c>
      <c r="J403" s="280" t="str">
        <f t="shared" si="32"/>
        <v/>
      </c>
      <c r="K403" s="193" t="str">
        <f t="shared" si="33"/>
        <v/>
      </c>
      <c r="L403" s="281" t="str">
        <f t="shared" si="34"/>
        <v/>
      </c>
      <c r="M403" s="279" t="str">
        <f t="shared" si="35"/>
        <v/>
      </c>
      <c r="N403" s="285"/>
    </row>
    <row r="404" spans="1:14" ht="20.100000000000001" customHeight="1" x14ac:dyDescent="0.25">
      <c r="A404" s="170">
        <v>398</v>
      </c>
      <c r="B404" s="283" t="str">
        <f>IF('Frais réels'!B403="","",'Frais réels'!$B403)</f>
        <v/>
      </c>
      <c r="C404" s="283" t="str">
        <f>IF('Frais réels'!C403="","",'Frais réels'!$C403)</f>
        <v/>
      </c>
      <c r="D404" s="283" t="str">
        <f>IF('Frais réels'!D403="","",'Frais réels'!$D403)</f>
        <v/>
      </c>
      <c r="E404" s="166" t="str">
        <f>IF('Frais réels'!E403="","",'Frais réels'!$E403)</f>
        <v/>
      </c>
      <c r="F404" s="166" t="str">
        <f>IF('Frais réels'!F403="","",'Frais réels'!$F403)</f>
        <v/>
      </c>
      <c r="G404" s="185" t="str">
        <f>IF('Frais réels'!G403="","",'Frais réels'!$G403)</f>
        <v/>
      </c>
      <c r="H404" s="126"/>
      <c r="I404" s="277" t="str">
        <f t="shared" si="31"/>
        <v/>
      </c>
      <c r="J404" s="280" t="str">
        <f t="shared" si="32"/>
        <v/>
      </c>
      <c r="K404" s="193" t="str">
        <f t="shared" si="33"/>
        <v/>
      </c>
      <c r="L404" s="281" t="str">
        <f t="shared" si="34"/>
        <v/>
      </c>
      <c r="M404" s="279" t="str">
        <f t="shared" si="35"/>
        <v/>
      </c>
      <c r="N404" s="285"/>
    </row>
    <row r="405" spans="1:14" ht="20.100000000000001" customHeight="1" x14ac:dyDescent="0.25">
      <c r="A405" s="170">
        <v>399</v>
      </c>
      <c r="B405" s="283" t="str">
        <f>IF('Frais réels'!B404="","",'Frais réels'!$B404)</f>
        <v/>
      </c>
      <c r="C405" s="283" t="str">
        <f>IF('Frais réels'!C404="","",'Frais réels'!$C404)</f>
        <v/>
      </c>
      <c r="D405" s="283" t="str">
        <f>IF('Frais réels'!D404="","",'Frais réels'!$D404)</f>
        <v/>
      </c>
      <c r="E405" s="166" t="str">
        <f>IF('Frais réels'!E404="","",'Frais réels'!$E404)</f>
        <v/>
      </c>
      <c r="F405" s="166" t="str">
        <f>IF('Frais réels'!F404="","",'Frais réels'!$F404)</f>
        <v/>
      </c>
      <c r="G405" s="185" t="str">
        <f>IF('Frais réels'!G404="","",'Frais réels'!$G404)</f>
        <v/>
      </c>
      <c r="H405" s="126"/>
      <c r="I405" s="277" t="str">
        <f t="shared" si="31"/>
        <v/>
      </c>
      <c r="J405" s="280" t="str">
        <f t="shared" si="32"/>
        <v/>
      </c>
      <c r="K405" s="193" t="str">
        <f t="shared" si="33"/>
        <v/>
      </c>
      <c r="L405" s="281" t="str">
        <f t="shared" si="34"/>
        <v/>
      </c>
      <c r="M405" s="279" t="str">
        <f t="shared" si="35"/>
        <v/>
      </c>
      <c r="N405" s="285"/>
    </row>
    <row r="406" spans="1:14" ht="20.100000000000001" customHeight="1" x14ac:dyDescent="0.25">
      <c r="A406" s="170">
        <v>400</v>
      </c>
      <c r="B406" s="283" t="str">
        <f>IF('Frais réels'!B405="","",'Frais réels'!$B405)</f>
        <v/>
      </c>
      <c r="C406" s="283" t="str">
        <f>IF('Frais réels'!C405="","",'Frais réels'!$C405)</f>
        <v/>
      </c>
      <c r="D406" s="283" t="str">
        <f>IF('Frais réels'!D405="","",'Frais réels'!$D405)</f>
        <v/>
      </c>
      <c r="E406" s="166" t="str">
        <f>IF('Frais réels'!E405="","",'Frais réels'!$E405)</f>
        <v/>
      </c>
      <c r="F406" s="166" t="str">
        <f>IF('Frais réels'!F405="","",'Frais réels'!$F405)</f>
        <v/>
      </c>
      <c r="G406" s="185" t="str">
        <f>IF('Frais réels'!G405="","",'Frais réels'!$G405)</f>
        <v/>
      </c>
      <c r="H406" s="126"/>
      <c r="I406" s="277" t="str">
        <f t="shared" si="31"/>
        <v/>
      </c>
      <c r="J406" s="280" t="str">
        <f t="shared" si="32"/>
        <v/>
      </c>
      <c r="K406" s="193" t="str">
        <f t="shared" si="33"/>
        <v/>
      </c>
      <c r="L406" s="281" t="str">
        <f t="shared" si="34"/>
        <v/>
      </c>
      <c r="M406" s="279" t="str">
        <f t="shared" si="35"/>
        <v/>
      </c>
      <c r="N406" s="285"/>
    </row>
    <row r="407" spans="1:14" ht="20.100000000000001" customHeight="1" x14ac:dyDescent="0.25">
      <c r="A407" s="170">
        <v>401</v>
      </c>
      <c r="B407" s="283" t="str">
        <f>IF('Frais réels'!B406="","",'Frais réels'!$B406)</f>
        <v/>
      </c>
      <c r="C407" s="283" t="str">
        <f>IF('Frais réels'!C406="","",'Frais réels'!$C406)</f>
        <v/>
      </c>
      <c r="D407" s="283" t="str">
        <f>IF('Frais réels'!D406="","",'Frais réels'!$D406)</f>
        <v/>
      </c>
      <c r="E407" s="166" t="str">
        <f>IF('Frais réels'!E406="","",'Frais réels'!$E406)</f>
        <v/>
      </c>
      <c r="F407" s="166" t="str">
        <f>IF('Frais réels'!F406="","",'Frais réels'!$F406)</f>
        <v/>
      </c>
      <c r="G407" s="185" t="str">
        <f>IF('Frais réels'!G406="","",'Frais réels'!$G406)</f>
        <v/>
      </c>
      <c r="H407" s="126"/>
      <c r="I407" s="277" t="str">
        <f t="shared" si="31"/>
        <v/>
      </c>
      <c r="J407" s="280" t="str">
        <f t="shared" si="32"/>
        <v/>
      </c>
      <c r="K407" s="193" t="str">
        <f t="shared" si="33"/>
        <v/>
      </c>
      <c r="L407" s="281" t="str">
        <f t="shared" si="34"/>
        <v/>
      </c>
      <c r="M407" s="279" t="str">
        <f t="shared" si="35"/>
        <v/>
      </c>
      <c r="N407" s="285"/>
    </row>
    <row r="408" spans="1:14" ht="20.100000000000001" customHeight="1" x14ac:dyDescent="0.25">
      <c r="A408" s="170">
        <v>402</v>
      </c>
      <c r="B408" s="283" t="str">
        <f>IF('Frais réels'!B407="","",'Frais réels'!$B407)</f>
        <v/>
      </c>
      <c r="C408" s="283" t="str">
        <f>IF('Frais réels'!C407="","",'Frais réels'!$C407)</f>
        <v/>
      </c>
      <c r="D408" s="283" t="str">
        <f>IF('Frais réels'!D407="","",'Frais réels'!$D407)</f>
        <v/>
      </c>
      <c r="E408" s="166" t="str">
        <f>IF('Frais réels'!E407="","",'Frais réels'!$E407)</f>
        <v/>
      </c>
      <c r="F408" s="166" t="str">
        <f>IF('Frais réels'!F407="","",'Frais réels'!$F407)</f>
        <v/>
      </c>
      <c r="G408" s="185" t="str">
        <f>IF('Frais réels'!G407="","",'Frais réels'!$G407)</f>
        <v/>
      </c>
      <c r="H408" s="126"/>
      <c r="I408" s="277" t="str">
        <f t="shared" si="31"/>
        <v/>
      </c>
      <c r="J408" s="280" t="str">
        <f t="shared" si="32"/>
        <v/>
      </c>
      <c r="K408" s="193" t="str">
        <f t="shared" si="33"/>
        <v/>
      </c>
      <c r="L408" s="281" t="str">
        <f t="shared" si="34"/>
        <v/>
      </c>
      <c r="M408" s="279" t="str">
        <f t="shared" si="35"/>
        <v/>
      </c>
      <c r="N408" s="285"/>
    </row>
    <row r="409" spans="1:14" ht="20.100000000000001" customHeight="1" x14ac:dyDescent="0.25">
      <c r="A409" s="170">
        <v>403</v>
      </c>
      <c r="B409" s="283" t="str">
        <f>IF('Frais réels'!B408="","",'Frais réels'!$B408)</f>
        <v/>
      </c>
      <c r="C409" s="283" t="str">
        <f>IF('Frais réels'!C408="","",'Frais réels'!$C408)</f>
        <v/>
      </c>
      <c r="D409" s="283" t="str">
        <f>IF('Frais réels'!D408="","",'Frais réels'!$D408)</f>
        <v/>
      </c>
      <c r="E409" s="166" t="str">
        <f>IF('Frais réels'!E408="","",'Frais réels'!$E408)</f>
        <v/>
      </c>
      <c r="F409" s="166" t="str">
        <f>IF('Frais réels'!F408="","",'Frais réels'!$F408)</f>
        <v/>
      </c>
      <c r="G409" s="185" t="str">
        <f>IF('Frais réels'!G408="","",'Frais réels'!$G408)</f>
        <v/>
      </c>
      <c r="H409" s="126"/>
      <c r="I409" s="277" t="str">
        <f t="shared" si="31"/>
        <v/>
      </c>
      <c r="J409" s="280" t="str">
        <f t="shared" si="32"/>
        <v/>
      </c>
      <c r="K409" s="193" t="str">
        <f t="shared" si="33"/>
        <v/>
      </c>
      <c r="L409" s="281" t="str">
        <f t="shared" si="34"/>
        <v/>
      </c>
      <c r="M409" s="279" t="str">
        <f t="shared" si="35"/>
        <v/>
      </c>
      <c r="N409" s="285"/>
    </row>
    <row r="410" spans="1:14" ht="20.100000000000001" customHeight="1" x14ac:dyDescent="0.25">
      <c r="A410" s="170">
        <v>404</v>
      </c>
      <c r="B410" s="283" t="str">
        <f>IF('Frais réels'!B409="","",'Frais réels'!$B409)</f>
        <v/>
      </c>
      <c r="C410" s="283" t="str">
        <f>IF('Frais réels'!C409="","",'Frais réels'!$C409)</f>
        <v/>
      </c>
      <c r="D410" s="283" t="str">
        <f>IF('Frais réels'!D409="","",'Frais réels'!$D409)</f>
        <v/>
      </c>
      <c r="E410" s="166" t="str">
        <f>IF('Frais réels'!E409="","",'Frais réels'!$E409)</f>
        <v/>
      </c>
      <c r="F410" s="166" t="str">
        <f>IF('Frais réels'!F409="","",'Frais réels'!$F409)</f>
        <v/>
      </c>
      <c r="G410" s="185" t="str">
        <f>IF('Frais réels'!G409="","",'Frais réels'!$G409)</f>
        <v/>
      </c>
      <c r="H410" s="126"/>
      <c r="I410" s="277" t="str">
        <f t="shared" si="31"/>
        <v/>
      </c>
      <c r="J410" s="280" t="str">
        <f t="shared" si="32"/>
        <v/>
      </c>
      <c r="K410" s="193" t="str">
        <f t="shared" si="33"/>
        <v/>
      </c>
      <c r="L410" s="281" t="str">
        <f t="shared" si="34"/>
        <v/>
      </c>
      <c r="M410" s="279" t="str">
        <f t="shared" si="35"/>
        <v/>
      </c>
      <c r="N410" s="285"/>
    </row>
    <row r="411" spans="1:14" ht="20.100000000000001" customHeight="1" x14ac:dyDescent="0.25">
      <c r="A411" s="170">
        <v>405</v>
      </c>
      <c r="B411" s="283" t="str">
        <f>IF('Frais réels'!B410="","",'Frais réels'!$B410)</f>
        <v/>
      </c>
      <c r="C411" s="283" t="str">
        <f>IF('Frais réels'!C410="","",'Frais réels'!$C410)</f>
        <v/>
      </c>
      <c r="D411" s="283" t="str">
        <f>IF('Frais réels'!D410="","",'Frais réels'!$D410)</f>
        <v/>
      </c>
      <c r="E411" s="166" t="str">
        <f>IF('Frais réels'!E410="","",'Frais réels'!$E410)</f>
        <v/>
      </c>
      <c r="F411" s="166" t="str">
        <f>IF('Frais réels'!F410="","",'Frais réels'!$F410)</f>
        <v/>
      </c>
      <c r="G411" s="185" t="str">
        <f>IF('Frais réels'!G410="","",'Frais réels'!$G410)</f>
        <v/>
      </c>
      <c r="H411" s="126"/>
      <c r="I411" s="277" t="str">
        <f t="shared" si="31"/>
        <v/>
      </c>
      <c r="J411" s="280" t="str">
        <f t="shared" si="32"/>
        <v/>
      </c>
      <c r="K411" s="193" t="str">
        <f t="shared" si="33"/>
        <v/>
      </c>
      <c r="L411" s="281" t="str">
        <f t="shared" si="34"/>
        <v/>
      </c>
      <c r="M411" s="279" t="str">
        <f t="shared" si="35"/>
        <v/>
      </c>
      <c r="N411" s="285"/>
    </row>
    <row r="412" spans="1:14" ht="20.100000000000001" customHeight="1" x14ac:dyDescent="0.25">
      <c r="A412" s="170">
        <v>406</v>
      </c>
      <c r="B412" s="283" t="str">
        <f>IF('Frais réels'!B411="","",'Frais réels'!$B411)</f>
        <v/>
      </c>
      <c r="C412" s="283" t="str">
        <f>IF('Frais réels'!C411="","",'Frais réels'!$C411)</f>
        <v/>
      </c>
      <c r="D412" s="283" t="str">
        <f>IF('Frais réels'!D411="","",'Frais réels'!$D411)</f>
        <v/>
      </c>
      <c r="E412" s="166" t="str">
        <f>IF('Frais réels'!E411="","",'Frais réels'!$E411)</f>
        <v/>
      </c>
      <c r="F412" s="166" t="str">
        <f>IF('Frais réels'!F411="","",'Frais réels'!$F411)</f>
        <v/>
      </c>
      <c r="G412" s="185" t="str">
        <f>IF('Frais réels'!G411="","",'Frais réels'!$G411)</f>
        <v/>
      </c>
      <c r="H412" s="126"/>
      <c r="I412" s="277" t="str">
        <f t="shared" si="31"/>
        <v/>
      </c>
      <c r="J412" s="280" t="str">
        <f t="shared" si="32"/>
        <v/>
      </c>
      <c r="K412" s="193" t="str">
        <f t="shared" si="33"/>
        <v/>
      </c>
      <c r="L412" s="281" t="str">
        <f t="shared" si="34"/>
        <v/>
      </c>
      <c r="M412" s="279" t="str">
        <f t="shared" si="35"/>
        <v/>
      </c>
      <c r="N412" s="285"/>
    </row>
    <row r="413" spans="1:14" ht="20.100000000000001" customHeight="1" x14ac:dyDescent="0.25">
      <c r="A413" s="170">
        <v>407</v>
      </c>
      <c r="B413" s="283" t="str">
        <f>IF('Frais réels'!B412="","",'Frais réels'!$B412)</f>
        <v/>
      </c>
      <c r="C413" s="283" t="str">
        <f>IF('Frais réels'!C412="","",'Frais réels'!$C412)</f>
        <v/>
      </c>
      <c r="D413" s="283" t="str">
        <f>IF('Frais réels'!D412="","",'Frais réels'!$D412)</f>
        <v/>
      </c>
      <c r="E413" s="166" t="str">
        <f>IF('Frais réels'!E412="","",'Frais réels'!$E412)</f>
        <v/>
      </c>
      <c r="F413" s="166" t="str">
        <f>IF('Frais réels'!F412="","",'Frais réels'!$F412)</f>
        <v/>
      </c>
      <c r="G413" s="185" t="str">
        <f>IF('Frais réels'!G412="","",'Frais réels'!$G412)</f>
        <v/>
      </c>
      <c r="H413" s="126"/>
      <c r="I413" s="277" t="str">
        <f t="shared" si="31"/>
        <v/>
      </c>
      <c r="J413" s="280" t="str">
        <f t="shared" si="32"/>
        <v/>
      </c>
      <c r="K413" s="193" t="str">
        <f t="shared" si="33"/>
        <v/>
      </c>
      <c r="L413" s="281" t="str">
        <f t="shared" si="34"/>
        <v/>
      </c>
      <c r="M413" s="279" t="str">
        <f t="shared" si="35"/>
        <v/>
      </c>
      <c r="N413" s="285"/>
    </row>
    <row r="414" spans="1:14" ht="20.100000000000001" customHeight="1" x14ac:dyDescent="0.25">
      <c r="A414" s="170">
        <v>408</v>
      </c>
      <c r="B414" s="283" t="str">
        <f>IF('Frais réels'!B413="","",'Frais réels'!$B413)</f>
        <v/>
      </c>
      <c r="C414" s="283" t="str">
        <f>IF('Frais réels'!C413="","",'Frais réels'!$C413)</f>
        <v/>
      </c>
      <c r="D414" s="283" t="str">
        <f>IF('Frais réels'!D413="","",'Frais réels'!$D413)</f>
        <v/>
      </c>
      <c r="E414" s="166" t="str">
        <f>IF('Frais réels'!E413="","",'Frais réels'!$E413)</f>
        <v/>
      </c>
      <c r="F414" s="166" t="str">
        <f>IF('Frais réels'!F413="","",'Frais réels'!$F413)</f>
        <v/>
      </c>
      <c r="G414" s="185" t="str">
        <f>IF('Frais réels'!G413="","",'Frais réels'!$G413)</f>
        <v/>
      </c>
      <c r="H414" s="126"/>
      <c r="I414" s="277" t="str">
        <f t="shared" si="31"/>
        <v/>
      </c>
      <c r="J414" s="280" t="str">
        <f t="shared" si="32"/>
        <v/>
      </c>
      <c r="K414" s="193" t="str">
        <f t="shared" si="33"/>
        <v/>
      </c>
      <c r="L414" s="281" t="str">
        <f t="shared" si="34"/>
        <v/>
      </c>
      <c r="M414" s="279" t="str">
        <f t="shared" si="35"/>
        <v/>
      </c>
      <c r="N414" s="285"/>
    </row>
    <row r="415" spans="1:14" ht="20.100000000000001" customHeight="1" x14ac:dyDescent="0.25">
      <c r="A415" s="170">
        <v>409</v>
      </c>
      <c r="B415" s="283" t="str">
        <f>IF('Frais réels'!B414="","",'Frais réels'!$B414)</f>
        <v/>
      </c>
      <c r="C415" s="283" t="str">
        <f>IF('Frais réels'!C414="","",'Frais réels'!$C414)</f>
        <v/>
      </c>
      <c r="D415" s="283" t="str">
        <f>IF('Frais réels'!D414="","",'Frais réels'!$D414)</f>
        <v/>
      </c>
      <c r="E415" s="166" t="str">
        <f>IF('Frais réels'!E414="","",'Frais réels'!$E414)</f>
        <v/>
      </c>
      <c r="F415" s="166" t="str">
        <f>IF('Frais réels'!F414="","",'Frais réels'!$F414)</f>
        <v/>
      </c>
      <c r="G415" s="185" t="str">
        <f>IF('Frais réels'!G414="","",'Frais réels'!$G414)</f>
        <v/>
      </c>
      <c r="H415" s="126"/>
      <c r="I415" s="277" t="str">
        <f t="shared" si="31"/>
        <v/>
      </c>
      <c r="J415" s="280" t="str">
        <f t="shared" si="32"/>
        <v/>
      </c>
      <c r="K415" s="193" t="str">
        <f t="shared" si="33"/>
        <v/>
      </c>
      <c r="L415" s="281" t="str">
        <f t="shared" si="34"/>
        <v/>
      </c>
      <c r="M415" s="279" t="str">
        <f t="shared" si="35"/>
        <v/>
      </c>
      <c r="N415" s="285"/>
    </row>
    <row r="416" spans="1:14" ht="20.100000000000001" customHeight="1" x14ac:dyDescent="0.25">
      <c r="A416" s="170">
        <v>410</v>
      </c>
      <c r="B416" s="283" t="str">
        <f>IF('Frais réels'!B415="","",'Frais réels'!$B415)</f>
        <v/>
      </c>
      <c r="C416" s="283" t="str">
        <f>IF('Frais réels'!C415="","",'Frais réels'!$C415)</f>
        <v/>
      </c>
      <c r="D416" s="283" t="str">
        <f>IF('Frais réels'!D415="","",'Frais réels'!$D415)</f>
        <v/>
      </c>
      <c r="E416" s="166" t="str">
        <f>IF('Frais réels'!E415="","",'Frais réels'!$E415)</f>
        <v/>
      </c>
      <c r="F416" s="166" t="str">
        <f>IF('Frais réels'!F415="","",'Frais réels'!$F415)</f>
        <v/>
      </c>
      <c r="G416" s="185" t="str">
        <f>IF('Frais réels'!G415="","",'Frais réels'!$G415)</f>
        <v/>
      </c>
      <c r="H416" s="126"/>
      <c r="I416" s="277" t="str">
        <f t="shared" si="31"/>
        <v/>
      </c>
      <c r="J416" s="280" t="str">
        <f t="shared" si="32"/>
        <v/>
      </c>
      <c r="K416" s="193" t="str">
        <f t="shared" si="33"/>
        <v/>
      </c>
      <c r="L416" s="281" t="str">
        <f t="shared" si="34"/>
        <v/>
      </c>
      <c r="M416" s="279" t="str">
        <f t="shared" si="35"/>
        <v/>
      </c>
      <c r="N416" s="285"/>
    </row>
    <row r="417" spans="1:14" ht="20.100000000000001" customHeight="1" x14ac:dyDescent="0.25">
      <c r="A417" s="170">
        <v>411</v>
      </c>
      <c r="B417" s="283" t="str">
        <f>IF('Frais réels'!B416="","",'Frais réels'!$B416)</f>
        <v/>
      </c>
      <c r="C417" s="283" t="str">
        <f>IF('Frais réels'!C416="","",'Frais réels'!$C416)</f>
        <v/>
      </c>
      <c r="D417" s="283" t="str">
        <f>IF('Frais réels'!D416="","",'Frais réels'!$D416)</f>
        <v/>
      </c>
      <c r="E417" s="166" t="str">
        <f>IF('Frais réels'!E416="","",'Frais réels'!$E416)</f>
        <v/>
      </c>
      <c r="F417" s="166" t="str">
        <f>IF('Frais réels'!F416="","",'Frais réels'!$F416)</f>
        <v/>
      </c>
      <c r="G417" s="185" t="str">
        <f>IF('Frais réels'!G416="","",'Frais réels'!$G416)</f>
        <v/>
      </c>
      <c r="H417" s="126"/>
      <c r="I417" s="277" t="str">
        <f t="shared" si="31"/>
        <v/>
      </c>
      <c r="J417" s="280" t="str">
        <f t="shared" si="32"/>
        <v/>
      </c>
      <c r="K417" s="193" t="str">
        <f t="shared" si="33"/>
        <v/>
      </c>
      <c r="L417" s="281" t="str">
        <f t="shared" si="34"/>
        <v/>
      </c>
      <c r="M417" s="279" t="str">
        <f t="shared" si="35"/>
        <v/>
      </c>
      <c r="N417" s="285"/>
    </row>
    <row r="418" spans="1:14" ht="20.100000000000001" customHeight="1" x14ac:dyDescent="0.25">
      <c r="A418" s="170">
        <v>412</v>
      </c>
      <c r="B418" s="283" t="str">
        <f>IF('Frais réels'!B417="","",'Frais réels'!$B417)</f>
        <v/>
      </c>
      <c r="C418" s="283" t="str">
        <f>IF('Frais réels'!C417="","",'Frais réels'!$C417)</f>
        <v/>
      </c>
      <c r="D418" s="283" t="str">
        <f>IF('Frais réels'!D417="","",'Frais réels'!$D417)</f>
        <v/>
      </c>
      <c r="E418" s="166" t="str">
        <f>IF('Frais réels'!E417="","",'Frais réels'!$E417)</f>
        <v/>
      </c>
      <c r="F418" s="166" t="str">
        <f>IF('Frais réels'!F417="","",'Frais réels'!$F417)</f>
        <v/>
      </c>
      <c r="G418" s="185" t="str">
        <f>IF('Frais réels'!G417="","",'Frais réels'!$G417)</f>
        <v/>
      </c>
      <c r="H418" s="126"/>
      <c r="I418" s="277" t="str">
        <f t="shared" si="31"/>
        <v/>
      </c>
      <c r="J418" s="280" t="str">
        <f t="shared" si="32"/>
        <v/>
      </c>
      <c r="K418" s="193" t="str">
        <f t="shared" si="33"/>
        <v/>
      </c>
      <c r="L418" s="281" t="str">
        <f t="shared" si="34"/>
        <v/>
      </c>
      <c r="M418" s="279" t="str">
        <f t="shared" si="35"/>
        <v/>
      </c>
      <c r="N418" s="285"/>
    </row>
    <row r="419" spans="1:14" ht="20.100000000000001" customHeight="1" x14ac:dyDescent="0.25">
      <c r="A419" s="170">
        <v>413</v>
      </c>
      <c r="B419" s="283" t="str">
        <f>IF('Frais réels'!B418="","",'Frais réels'!$B418)</f>
        <v/>
      </c>
      <c r="C419" s="283" t="str">
        <f>IF('Frais réels'!C418="","",'Frais réels'!$C418)</f>
        <v/>
      </c>
      <c r="D419" s="283" t="str">
        <f>IF('Frais réels'!D418="","",'Frais réels'!$D418)</f>
        <v/>
      </c>
      <c r="E419" s="166" t="str">
        <f>IF('Frais réels'!E418="","",'Frais réels'!$E418)</f>
        <v/>
      </c>
      <c r="F419" s="166" t="str">
        <f>IF('Frais réels'!F418="","",'Frais réels'!$F418)</f>
        <v/>
      </c>
      <c r="G419" s="185" t="str">
        <f>IF('Frais réels'!G418="","",'Frais réels'!$G418)</f>
        <v/>
      </c>
      <c r="H419" s="126"/>
      <c r="I419" s="277" t="str">
        <f t="shared" si="31"/>
        <v/>
      </c>
      <c r="J419" s="280" t="str">
        <f t="shared" si="32"/>
        <v/>
      </c>
      <c r="K419" s="193" t="str">
        <f t="shared" si="33"/>
        <v/>
      </c>
      <c r="L419" s="281" t="str">
        <f t="shared" si="34"/>
        <v/>
      </c>
      <c r="M419" s="279" t="str">
        <f t="shared" si="35"/>
        <v/>
      </c>
      <c r="N419" s="285"/>
    </row>
    <row r="420" spans="1:14" ht="20.100000000000001" customHeight="1" x14ac:dyDescent="0.25">
      <c r="A420" s="170">
        <v>414</v>
      </c>
      <c r="B420" s="283" t="str">
        <f>IF('Frais réels'!B419="","",'Frais réels'!$B419)</f>
        <v/>
      </c>
      <c r="C420" s="283" t="str">
        <f>IF('Frais réels'!C419="","",'Frais réels'!$C419)</f>
        <v/>
      </c>
      <c r="D420" s="283" t="str">
        <f>IF('Frais réels'!D419="","",'Frais réels'!$D419)</f>
        <v/>
      </c>
      <c r="E420" s="166" t="str">
        <f>IF('Frais réels'!E419="","",'Frais réels'!$E419)</f>
        <v/>
      </c>
      <c r="F420" s="166" t="str">
        <f>IF('Frais réels'!F419="","",'Frais réels'!$F419)</f>
        <v/>
      </c>
      <c r="G420" s="185" t="str">
        <f>IF('Frais réels'!G419="","",'Frais réels'!$G419)</f>
        <v/>
      </c>
      <c r="H420" s="126"/>
      <c r="I420" s="277" t="str">
        <f t="shared" si="31"/>
        <v/>
      </c>
      <c r="J420" s="280" t="str">
        <f t="shared" si="32"/>
        <v/>
      </c>
      <c r="K420" s="193" t="str">
        <f t="shared" si="33"/>
        <v/>
      </c>
      <c r="L420" s="281" t="str">
        <f t="shared" si="34"/>
        <v/>
      </c>
      <c r="M420" s="279" t="str">
        <f t="shared" si="35"/>
        <v/>
      </c>
      <c r="N420" s="285"/>
    </row>
    <row r="421" spans="1:14" ht="20.100000000000001" customHeight="1" x14ac:dyDescent="0.25">
      <c r="A421" s="170">
        <v>415</v>
      </c>
      <c r="B421" s="283" t="str">
        <f>IF('Frais réels'!B420="","",'Frais réels'!$B420)</f>
        <v/>
      </c>
      <c r="C421" s="283" t="str">
        <f>IF('Frais réels'!C420="","",'Frais réels'!$C420)</f>
        <v/>
      </c>
      <c r="D421" s="283" t="str">
        <f>IF('Frais réels'!D420="","",'Frais réels'!$D420)</f>
        <v/>
      </c>
      <c r="E421" s="166" t="str">
        <f>IF('Frais réels'!E420="","",'Frais réels'!$E420)</f>
        <v/>
      </c>
      <c r="F421" s="166" t="str">
        <f>IF('Frais réels'!F420="","",'Frais réels'!$F420)</f>
        <v/>
      </c>
      <c r="G421" s="185" t="str">
        <f>IF('Frais réels'!G420="","",'Frais réels'!$G420)</f>
        <v/>
      </c>
      <c r="H421" s="126"/>
      <c r="I421" s="277" t="str">
        <f t="shared" si="31"/>
        <v/>
      </c>
      <c r="J421" s="280" t="str">
        <f t="shared" si="32"/>
        <v/>
      </c>
      <c r="K421" s="193" t="str">
        <f t="shared" si="33"/>
        <v/>
      </c>
      <c r="L421" s="281" t="str">
        <f t="shared" si="34"/>
        <v/>
      </c>
      <c r="M421" s="279" t="str">
        <f t="shared" si="35"/>
        <v/>
      </c>
      <c r="N421" s="285"/>
    </row>
    <row r="422" spans="1:14" ht="20.100000000000001" customHeight="1" x14ac:dyDescent="0.25">
      <c r="A422" s="170">
        <v>416</v>
      </c>
      <c r="B422" s="283" t="str">
        <f>IF('Frais réels'!B421="","",'Frais réels'!$B421)</f>
        <v/>
      </c>
      <c r="C422" s="283" t="str">
        <f>IF('Frais réels'!C421="","",'Frais réels'!$C421)</f>
        <v/>
      </c>
      <c r="D422" s="283" t="str">
        <f>IF('Frais réels'!D421="","",'Frais réels'!$D421)</f>
        <v/>
      </c>
      <c r="E422" s="166" t="str">
        <f>IF('Frais réels'!E421="","",'Frais réels'!$E421)</f>
        <v/>
      </c>
      <c r="F422" s="166" t="str">
        <f>IF('Frais réels'!F421="","",'Frais réels'!$F421)</f>
        <v/>
      </c>
      <c r="G422" s="185" t="str">
        <f>IF('Frais réels'!G421="","",'Frais réels'!$G421)</f>
        <v/>
      </c>
      <c r="H422" s="126"/>
      <c r="I422" s="277" t="str">
        <f t="shared" si="31"/>
        <v/>
      </c>
      <c r="J422" s="280" t="str">
        <f t="shared" si="32"/>
        <v/>
      </c>
      <c r="K422" s="193" t="str">
        <f t="shared" si="33"/>
        <v/>
      </c>
      <c r="L422" s="281" t="str">
        <f t="shared" si="34"/>
        <v/>
      </c>
      <c r="M422" s="279" t="str">
        <f t="shared" si="35"/>
        <v/>
      </c>
      <c r="N422" s="285"/>
    </row>
    <row r="423" spans="1:14" ht="20.100000000000001" customHeight="1" x14ac:dyDescent="0.25">
      <c r="A423" s="170">
        <v>417</v>
      </c>
      <c r="B423" s="283" t="str">
        <f>IF('Frais réels'!B422="","",'Frais réels'!$B422)</f>
        <v/>
      </c>
      <c r="C423" s="283" t="str">
        <f>IF('Frais réels'!C422="","",'Frais réels'!$C422)</f>
        <v/>
      </c>
      <c r="D423" s="283" t="str">
        <f>IF('Frais réels'!D422="","",'Frais réels'!$D422)</f>
        <v/>
      </c>
      <c r="E423" s="166" t="str">
        <f>IF('Frais réels'!E422="","",'Frais réels'!$E422)</f>
        <v/>
      </c>
      <c r="F423" s="166" t="str">
        <f>IF('Frais réels'!F422="","",'Frais réels'!$F422)</f>
        <v/>
      </c>
      <c r="G423" s="185" t="str">
        <f>IF('Frais réels'!G422="","",'Frais réels'!$G422)</f>
        <v/>
      </c>
      <c r="H423" s="126"/>
      <c r="I423" s="277" t="str">
        <f t="shared" si="31"/>
        <v/>
      </c>
      <c r="J423" s="280" t="str">
        <f t="shared" si="32"/>
        <v/>
      </c>
      <c r="K423" s="193" t="str">
        <f t="shared" si="33"/>
        <v/>
      </c>
      <c r="L423" s="281" t="str">
        <f t="shared" si="34"/>
        <v/>
      </c>
      <c r="M423" s="279" t="str">
        <f t="shared" si="35"/>
        <v/>
      </c>
      <c r="N423" s="285"/>
    </row>
    <row r="424" spans="1:14" ht="20.100000000000001" customHeight="1" x14ac:dyDescent="0.25">
      <c r="A424" s="170">
        <v>418</v>
      </c>
      <c r="B424" s="283" t="str">
        <f>IF('Frais réels'!B423="","",'Frais réels'!$B423)</f>
        <v/>
      </c>
      <c r="C424" s="283" t="str">
        <f>IF('Frais réels'!C423="","",'Frais réels'!$C423)</f>
        <v/>
      </c>
      <c r="D424" s="283" t="str">
        <f>IF('Frais réels'!D423="","",'Frais réels'!$D423)</f>
        <v/>
      </c>
      <c r="E424" s="166" t="str">
        <f>IF('Frais réels'!E423="","",'Frais réels'!$E423)</f>
        <v/>
      </c>
      <c r="F424" s="166" t="str">
        <f>IF('Frais réels'!F423="","",'Frais réels'!$F423)</f>
        <v/>
      </c>
      <c r="G424" s="185" t="str">
        <f>IF('Frais réels'!G423="","",'Frais réels'!$G423)</f>
        <v/>
      </c>
      <c r="H424" s="126"/>
      <c r="I424" s="277" t="str">
        <f t="shared" si="31"/>
        <v/>
      </c>
      <c r="J424" s="280" t="str">
        <f t="shared" si="32"/>
        <v/>
      </c>
      <c r="K424" s="193" t="str">
        <f t="shared" si="33"/>
        <v/>
      </c>
      <c r="L424" s="281" t="str">
        <f t="shared" si="34"/>
        <v/>
      </c>
      <c r="M424" s="279" t="str">
        <f t="shared" si="35"/>
        <v/>
      </c>
      <c r="N424" s="285"/>
    </row>
    <row r="425" spans="1:14" ht="20.100000000000001" customHeight="1" x14ac:dyDescent="0.25">
      <c r="A425" s="170">
        <v>419</v>
      </c>
      <c r="B425" s="283" t="str">
        <f>IF('Frais réels'!B424="","",'Frais réels'!$B424)</f>
        <v/>
      </c>
      <c r="C425" s="283" t="str">
        <f>IF('Frais réels'!C424="","",'Frais réels'!$C424)</f>
        <v/>
      </c>
      <c r="D425" s="283" t="str">
        <f>IF('Frais réels'!D424="","",'Frais réels'!$D424)</f>
        <v/>
      </c>
      <c r="E425" s="166" t="str">
        <f>IF('Frais réels'!E424="","",'Frais réels'!$E424)</f>
        <v/>
      </c>
      <c r="F425" s="166" t="str">
        <f>IF('Frais réels'!F424="","",'Frais réels'!$F424)</f>
        <v/>
      </c>
      <c r="G425" s="185" t="str">
        <f>IF('Frais réels'!G424="","",'Frais réels'!$G424)</f>
        <v/>
      </c>
      <c r="H425" s="126"/>
      <c r="I425" s="277" t="str">
        <f t="shared" si="31"/>
        <v/>
      </c>
      <c r="J425" s="280" t="str">
        <f t="shared" si="32"/>
        <v/>
      </c>
      <c r="K425" s="193" t="str">
        <f t="shared" si="33"/>
        <v/>
      </c>
      <c r="L425" s="281" t="str">
        <f t="shared" si="34"/>
        <v/>
      </c>
      <c r="M425" s="279" t="str">
        <f t="shared" si="35"/>
        <v/>
      </c>
      <c r="N425" s="285"/>
    </row>
    <row r="426" spans="1:14" ht="20.100000000000001" customHeight="1" x14ac:dyDescent="0.25">
      <c r="A426" s="170">
        <v>420</v>
      </c>
      <c r="B426" s="283" t="str">
        <f>IF('Frais réels'!B425="","",'Frais réels'!$B425)</f>
        <v/>
      </c>
      <c r="C426" s="283" t="str">
        <f>IF('Frais réels'!C425="","",'Frais réels'!$C425)</f>
        <v/>
      </c>
      <c r="D426" s="283" t="str">
        <f>IF('Frais réels'!D425="","",'Frais réels'!$D425)</f>
        <v/>
      </c>
      <c r="E426" s="166" t="str">
        <f>IF('Frais réels'!E425="","",'Frais réels'!$E425)</f>
        <v/>
      </c>
      <c r="F426" s="166" t="str">
        <f>IF('Frais réels'!F425="","",'Frais réels'!$F425)</f>
        <v/>
      </c>
      <c r="G426" s="185" t="str">
        <f>IF('Frais réels'!G425="","",'Frais réels'!$G425)</f>
        <v/>
      </c>
      <c r="H426" s="126"/>
      <c r="I426" s="277" t="str">
        <f t="shared" si="31"/>
        <v/>
      </c>
      <c r="J426" s="280" t="str">
        <f t="shared" si="32"/>
        <v/>
      </c>
      <c r="K426" s="193" t="str">
        <f t="shared" si="33"/>
        <v/>
      </c>
      <c r="L426" s="281" t="str">
        <f t="shared" si="34"/>
        <v/>
      </c>
      <c r="M426" s="279" t="str">
        <f t="shared" si="35"/>
        <v/>
      </c>
      <c r="N426" s="285"/>
    </row>
    <row r="427" spans="1:14" ht="20.100000000000001" customHeight="1" x14ac:dyDescent="0.25">
      <c r="A427" s="170">
        <v>421</v>
      </c>
      <c r="B427" s="283" t="str">
        <f>IF('Frais réels'!B426="","",'Frais réels'!$B426)</f>
        <v/>
      </c>
      <c r="C427" s="283" t="str">
        <f>IF('Frais réels'!C426="","",'Frais réels'!$C426)</f>
        <v/>
      </c>
      <c r="D427" s="283" t="str">
        <f>IF('Frais réels'!D426="","",'Frais réels'!$D426)</f>
        <v/>
      </c>
      <c r="E427" s="166" t="str">
        <f>IF('Frais réels'!E426="","",'Frais réels'!$E426)</f>
        <v/>
      </c>
      <c r="F427" s="166" t="str">
        <f>IF('Frais réels'!F426="","",'Frais réels'!$F426)</f>
        <v/>
      </c>
      <c r="G427" s="185" t="str">
        <f>IF('Frais réels'!G426="","",'Frais réels'!$G426)</f>
        <v/>
      </c>
      <c r="H427" s="126"/>
      <c r="I427" s="277" t="str">
        <f t="shared" si="31"/>
        <v/>
      </c>
      <c r="J427" s="280" t="str">
        <f t="shared" si="32"/>
        <v/>
      </c>
      <c r="K427" s="193" t="str">
        <f t="shared" si="33"/>
        <v/>
      </c>
      <c r="L427" s="281" t="str">
        <f t="shared" si="34"/>
        <v/>
      </c>
      <c r="M427" s="279" t="str">
        <f t="shared" si="35"/>
        <v/>
      </c>
      <c r="N427" s="285"/>
    </row>
    <row r="428" spans="1:14" ht="20.100000000000001" customHeight="1" x14ac:dyDescent="0.25">
      <c r="A428" s="170">
        <v>422</v>
      </c>
      <c r="B428" s="283" t="str">
        <f>IF('Frais réels'!B427="","",'Frais réels'!$B427)</f>
        <v/>
      </c>
      <c r="C428" s="283" t="str">
        <f>IF('Frais réels'!C427="","",'Frais réels'!$C427)</f>
        <v/>
      </c>
      <c r="D428" s="283" t="str">
        <f>IF('Frais réels'!D427="","",'Frais réels'!$D427)</f>
        <v/>
      </c>
      <c r="E428" s="166" t="str">
        <f>IF('Frais réels'!E427="","",'Frais réels'!$E427)</f>
        <v/>
      </c>
      <c r="F428" s="166" t="str">
        <f>IF('Frais réels'!F427="","",'Frais réels'!$F427)</f>
        <v/>
      </c>
      <c r="G428" s="185" t="str">
        <f>IF('Frais réels'!G427="","",'Frais réels'!$G427)</f>
        <v/>
      </c>
      <c r="H428" s="126"/>
      <c r="I428" s="277" t="str">
        <f t="shared" si="31"/>
        <v/>
      </c>
      <c r="J428" s="280" t="str">
        <f t="shared" si="32"/>
        <v/>
      </c>
      <c r="K428" s="193" t="str">
        <f t="shared" si="33"/>
        <v/>
      </c>
      <c r="L428" s="281" t="str">
        <f t="shared" si="34"/>
        <v/>
      </c>
      <c r="M428" s="279" t="str">
        <f t="shared" si="35"/>
        <v/>
      </c>
      <c r="N428" s="285"/>
    </row>
    <row r="429" spans="1:14" ht="20.100000000000001" customHeight="1" x14ac:dyDescent="0.25">
      <c r="A429" s="170">
        <v>423</v>
      </c>
      <c r="B429" s="283" t="str">
        <f>IF('Frais réels'!B428="","",'Frais réels'!$B428)</f>
        <v/>
      </c>
      <c r="C429" s="283" t="str">
        <f>IF('Frais réels'!C428="","",'Frais réels'!$C428)</f>
        <v/>
      </c>
      <c r="D429" s="283" t="str">
        <f>IF('Frais réels'!D428="","",'Frais réels'!$D428)</f>
        <v/>
      </c>
      <c r="E429" s="166" t="str">
        <f>IF('Frais réels'!E428="","",'Frais réels'!$E428)</f>
        <v/>
      </c>
      <c r="F429" s="166" t="str">
        <f>IF('Frais réels'!F428="","",'Frais réels'!$F428)</f>
        <v/>
      </c>
      <c r="G429" s="185" t="str">
        <f>IF('Frais réels'!G428="","",'Frais réels'!$G428)</f>
        <v/>
      </c>
      <c r="H429" s="126"/>
      <c r="I429" s="277" t="str">
        <f t="shared" si="31"/>
        <v/>
      </c>
      <c r="J429" s="280" t="str">
        <f t="shared" si="32"/>
        <v/>
      </c>
      <c r="K429" s="193" t="str">
        <f t="shared" si="33"/>
        <v/>
      </c>
      <c r="L429" s="281" t="str">
        <f t="shared" si="34"/>
        <v/>
      </c>
      <c r="M429" s="279" t="str">
        <f t="shared" si="35"/>
        <v/>
      </c>
      <c r="N429" s="285"/>
    </row>
    <row r="430" spans="1:14" ht="20.100000000000001" customHeight="1" x14ac:dyDescent="0.25">
      <c r="A430" s="170">
        <v>424</v>
      </c>
      <c r="B430" s="283" t="str">
        <f>IF('Frais réels'!B429="","",'Frais réels'!$B429)</f>
        <v/>
      </c>
      <c r="C430" s="283" t="str">
        <f>IF('Frais réels'!C429="","",'Frais réels'!$C429)</f>
        <v/>
      </c>
      <c r="D430" s="283" t="str">
        <f>IF('Frais réels'!D429="","",'Frais réels'!$D429)</f>
        <v/>
      </c>
      <c r="E430" s="166" t="str">
        <f>IF('Frais réels'!E429="","",'Frais réels'!$E429)</f>
        <v/>
      </c>
      <c r="F430" s="166" t="str">
        <f>IF('Frais réels'!F429="","",'Frais réels'!$F429)</f>
        <v/>
      </c>
      <c r="G430" s="185" t="str">
        <f>IF('Frais réels'!G429="","",'Frais réels'!$G429)</f>
        <v/>
      </c>
      <c r="H430" s="126"/>
      <c r="I430" s="277" t="str">
        <f t="shared" si="31"/>
        <v/>
      </c>
      <c r="J430" s="280" t="str">
        <f t="shared" si="32"/>
        <v/>
      </c>
      <c r="K430" s="193" t="str">
        <f t="shared" si="33"/>
        <v/>
      </c>
      <c r="L430" s="281" t="str">
        <f t="shared" si="34"/>
        <v/>
      </c>
      <c r="M430" s="279" t="str">
        <f t="shared" si="35"/>
        <v/>
      </c>
      <c r="N430" s="285"/>
    </row>
    <row r="431" spans="1:14" ht="20.100000000000001" customHeight="1" x14ac:dyDescent="0.25">
      <c r="A431" s="170">
        <v>425</v>
      </c>
      <c r="B431" s="283" t="str">
        <f>IF('Frais réels'!B430="","",'Frais réels'!$B430)</f>
        <v/>
      </c>
      <c r="C431" s="283" t="str">
        <f>IF('Frais réels'!C430="","",'Frais réels'!$C430)</f>
        <v/>
      </c>
      <c r="D431" s="283" t="str">
        <f>IF('Frais réels'!D430="","",'Frais réels'!$D430)</f>
        <v/>
      </c>
      <c r="E431" s="166" t="str">
        <f>IF('Frais réels'!E430="","",'Frais réels'!$E430)</f>
        <v/>
      </c>
      <c r="F431" s="166" t="str">
        <f>IF('Frais réels'!F430="","",'Frais réels'!$F430)</f>
        <v/>
      </c>
      <c r="G431" s="185" t="str">
        <f>IF('Frais réels'!G430="","",'Frais réels'!$G430)</f>
        <v/>
      </c>
      <c r="H431" s="126"/>
      <c r="I431" s="277" t="str">
        <f t="shared" si="31"/>
        <v/>
      </c>
      <c r="J431" s="280" t="str">
        <f t="shared" si="32"/>
        <v/>
      </c>
      <c r="K431" s="193" t="str">
        <f t="shared" si="33"/>
        <v/>
      </c>
      <c r="L431" s="281" t="str">
        <f t="shared" si="34"/>
        <v/>
      </c>
      <c r="M431" s="279" t="str">
        <f t="shared" si="35"/>
        <v/>
      </c>
      <c r="N431" s="285"/>
    </row>
    <row r="432" spans="1:14" ht="20.100000000000001" customHeight="1" x14ac:dyDescent="0.25">
      <c r="A432" s="170">
        <v>426</v>
      </c>
      <c r="B432" s="283" t="str">
        <f>IF('Frais réels'!B431="","",'Frais réels'!$B431)</f>
        <v/>
      </c>
      <c r="C432" s="283" t="str">
        <f>IF('Frais réels'!C431="","",'Frais réels'!$C431)</f>
        <v/>
      </c>
      <c r="D432" s="283" t="str">
        <f>IF('Frais réels'!D431="","",'Frais réels'!$D431)</f>
        <v/>
      </c>
      <c r="E432" s="166" t="str">
        <f>IF('Frais réels'!E431="","",'Frais réels'!$E431)</f>
        <v/>
      </c>
      <c r="F432" s="166" t="str">
        <f>IF('Frais réels'!F431="","",'Frais réels'!$F431)</f>
        <v/>
      </c>
      <c r="G432" s="185" t="str">
        <f>IF('Frais réels'!G431="","",'Frais réels'!$G431)</f>
        <v/>
      </c>
      <c r="H432" s="126"/>
      <c r="I432" s="277" t="str">
        <f t="shared" si="31"/>
        <v/>
      </c>
      <c r="J432" s="280" t="str">
        <f t="shared" si="32"/>
        <v/>
      </c>
      <c r="K432" s="193" t="str">
        <f t="shared" si="33"/>
        <v/>
      </c>
      <c r="L432" s="281" t="str">
        <f t="shared" si="34"/>
        <v/>
      </c>
      <c r="M432" s="279" t="str">
        <f t="shared" si="35"/>
        <v/>
      </c>
      <c r="N432" s="285"/>
    </row>
    <row r="433" spans="1:14" ht="20.100000000000001" customHeight="1" x14ac:dyDescent="0.25">
      <c r="A433" s="170">
        <v>427</v>
      </c>
      <c r="B433" s="283" t="str">
        <f>IF('Frais réels'!B432="","",'Frais réels'!$B432)</f>
        <v/>
      </c>
      <c r="C433" s="283" t="str">
        <f>IF('Frais réels'!C432="","",'Frais réels'!$C432)</f>
        <v/>
      </c>
      <c r="D433" s="283" t="str">
        <f>IF('Frais réels'!D432="","",'Frais réels'!$D432)</f>
        <v/>
      </c>
      <c r="E433" s="166" t="str">
        <f>IF('Frais réels'!E432="","",'Frais réels'!$E432)</f>
        <v/>
      </c>
      <c r="F433" s="166" t="str">
        <f>IF('Frais réels'!F432="","",'Frais réels'!$F432)</f>
        <v/>
      </c>
      <c r="G433" s="185" t="str">
        <f>IF('Frais réels'!G432="","",'Frais réels'!$G432)</f>
        <v/>
      </c>
      <c r="H433" s="126"/>
      <c r="I433" s="277" t="str">
        <f t="shared" si="31"/>
        <v/>
      </c>
      <c r="J433" s="280" t="str">
        <f t="shared" si="32"/>
        <v/>
      </c>
      <c r="K433" s="193" t="str">
        <f t="shared" si="33"/>
        <v/>
      </c>
      <c r="L433" s="281" t="str">
        <f t="shared" si="34"/>
        <v/>
      </c>
      <c r="M433" s="279" t="str">
        <f t="shared" si="35"/>
        <v/>
      </c>
      <c r="N433" s="285"/>
    </row>
    <row r="434" spans="1:14" ht="20.100000000000001" customHeight="1" x14ac:dyDescent="0.25">
      <c r="A434" s="170">
        <v>428</v>
      </c>
      <c r="B434" s="283" t="str">
        <f>IF('Frais réels'!B433="","",'Frais réels'!$B433)</f>
        <v/>
      </c>
      <c r="C434" s="283" t="str">
        <f>IF('Frais réels'!C433="","",'Frais réels'!$C433)</f>
        <v/>
      </c>
      <c r="D434" s="283" t="str">
        <f>IF('Frais réels'!D433="","",'Frais réels'!$D433)</f>
        <v/>
      </c>
      <c r="E434" s="166" t="str">
        <f>IF('Frais réels'!E433="","",'Frais réels'!$E433)</f>
        <v/>
      </c>
      <c r="F434" s="166" t="str">
        <f>IF('Frais réels'!F433="","",'Frais réels'!$F433)</f>
        <v/>
      </c>
      <c r="G434" s="185" t="str">
        <f>IF('Frais réels'!G433="","",'Frais réels'!$G433)</f>
        <v/>
      </c>
      <c r="H434" s="126"/>
      <c r="I434" s="277" t="str">
        <f t="shared" si="31"/>
        <v/>
      </c>
      <c r="J434" s="280" t="str">
        <f t="shared" si="32"/>
        <v/>
      </c>
      <c r="K434" s="193" t="str">
        <f t="shared" si="33"/>
        <v/>
      </c>
      <c r="L434" s="281" t="str">
        <f t="shared" si="34"/>
        <v/>
      </c>
      <c r="M434" s="279" t="str">
        <f t="shared" si="35"/>
        <v/>
      </c>
      <c r="N434" s="285"/>
    </row>
    <row r="435" spans="1:14" ht="20.100000000000001" customHeight="1" x14ac:dyDescent="0.25">
      <c r="A435" s="170">
        <v>429</v>
      </c>
      <c r="B435" s="283" t="str">
        <f>IF('Frais réels'!B434="","",'Frais réels'!$B434)</f>
        <v/>
      </c>
      <c r="C435" s="283" t="str">
        <f>IF('Frais réels'!C434="","",'Frais réels'!$C434)</f>
        <v/>
      </c>
      <c r="D435" s="283" t="str">
        <f>IF('Frais réels'!D434="","",'Frais réels'!$D434)</f>
        <v/>
      </c>
      <c r="E435" s="166" t="str">
        <f>IF('Frais réels'!E434="","",'Frais réels'!$E434)</f>
        <v/>
      </c>
      <c r="F435" s="166" t="str">
        <f>IF('Frais réels'!F434="","",'Frais réels'!$F434)</f>
        <v/>
      </c>
      <c r="G435" s="185" t="str">
        <f>IF('Frais réels'!G434="","",'Frais réels'!$G434)</f>
        <v/>
      </c>
      <c r="H435" s="126"/>
      <c r="I435" s="277" t="str">
        <f t="shared" si="31"/>
        <v/>
      </c>
      <c r="J435" s="280" t="str">
        <f t="shared" si="32"/>
        <v/>
      </c>
      <c r="K435" s="193" t="str">
        <f t="shared" si="33"/>
        <v/>
      </c>
      <c r="L435" s="281" t="str">
        <f t="shared" si="34"/>
        <v/>
      </c>
      <c r="M435" s="279" t="str">
        <f t="shared" si="35"/>
        <v/>
      </c>
      <c r="N435" s="285"/>
    </row>
    <row r="436" spans="1:14" ht="20.100000000000001" customHeight="1" x14ac:dyDescent="0.25">
      <c r="A436" s="170">
        <v>430</v>
      </c>
      <c r="B436" s="283" t="str">
        <f>IF('Frais réels'!B435="","",'Frais réels'!$B435)</f>
        <v/>
      </c>
      <c r="C436" s="283" t="str">
        <f>IF('Frais réels'!C435="","",'Frais réels'!$C435)</f>
        <v/>
      </c>
      <c r="D436" s="283" t="str">
        <f>IF('Frais réels'!D435="","",'Frais réels'!$D435)</f>
        <v/>
      </c>
      <c r="E436" s="166" t="str">
        <f>IF('Frais réels'!E435="","",'Frais réels'!$E435)</f>
        <v/>
      </c>
      <c r="F436" s="166" t="str">
        <f>IF('Frais réels'!F435="","",'Frais réels'!$F435)</f>
        <v/>
      </c>
      <c r="G436" s="185" t="str">
        <f>IF('Frais réels'!G435="","",'Frais réels'!$G435)</f>
        <v/>
      </c>
      <c r="H436" s="126"/>
      <c r="I436" s="277" t="str">
        <f t="shared" si="31"/>
        <v/>
      </c>
      <c r="J436" s="280" t="str">
        <f t="shared" si="32"/>
        <v/>
      </c>
      <c r="K436" s="193" t="str">
        <f t="shared" si="33"/>
        <v/>
      </c>
      <c r="L436" s="281" t="str">
        <f t="shared" si="34"/>
        <v/>
      </c>
      <c r="M436" s="279" t="str">
        <f t="shared" si="35"/>
        <v/>
      </c>
      <c r="N436" s="285"/>
    </row>
    <row r="437" spans="1:14" ht="20.100000000000001" customHeight="1" x14ac:dyDescent="0.25">
      <c r="A437" s="170">
        <v>431</v>
      </c>
      <c r="B437" s="283" t="str">
        <f>IF('Frais réels'!B436="","",'Frais réels'!$B436)</f>
        <v/>
      </c>
      <c r="C437" s="283" t="str">
        <f>IF('Frais réels'!C436="","",'Frais réels'!$C436)</f>
        <v/>
      </c>
      <c r="D437" s="283" t="str">
        <f>IF('Frais réels'!D436="","",'Frais réels'!$D436)</f>
        <v/>
      </c>
      <c r="E437" s="166" t="str">
        <f>IF('Frais réels'!E436="","",'Frais réels'!$E436)</f>
        <v/>
      </c>
      <c r="F437" s="166" t="str">
        <f>IF('Frais réels'!F436="","",'Frais réels'!$F436)</f>
        <v/>
      </c>
      <c r="G437" s="185" t="str">
        <f>IF('Frais réels'!G436="","",'Frais réels'!$G436)</f>
        <v/>
      </c>
      <c r="H437" s="126"/>
      <c r="I437" s="277" t="str">
        <f t="shared" si="31"/>
        <v/>
      </c>
      <c r="J437" s="280" t="str">
        <f t="shared" si="32"/>
        <v/>
      </c>
      <c r="K437" s="193" t="str">
        <f t="shared" si="33"/>
        <v/>
      </c>
      <c r="L437" s="281" t="str">
        <f t="shared" si="34"/>
        <v/>
      </c>
      <c r="M437" s="279" t="str">
        <f t="shared" si="35"/>
        <v/>
      </c>
      <c r="N437" s="285"/>
    </row>
    <row r="438" spans="1:14" ht="20.100000000000001" customHeight="1" x14ac:dyDescent="0.25">
      <c r="A438" s="170">
        <v>432</v>
      </c>
      <c r="B438" s="283" t="str">
        <f>IF('Frais réels'!B437="","",'Frais réels'!$B437)</f>
        <v/>
      </c>
      <c r="C438" s="283" t="str">
        <f>IF('Frais réels'!C437="","",'Frais réels'!$C437)</f>
        <v/>
      </c>
      <c r="D438" s="283" t="str">
        <f>IF('Frais réels'!D437="","",'Frais réels'!$D437)</f>
        <v/>
      </c>
      <c r="E438" s="166" t="str">
        <f>IF('Frais réels'!E437="","",'Frais réels'!$E437)</f>
        <v/>
      </c>
      <c r="F438" s="166" t="str">
        <f>IF('Frais réels'!F437="","",'Frais réels'!$F437)</f>
        <v/>
      </c>
      <c r="G438" s="185" t="str">
        <f>IF('Frais réels'!G437="","",'Frais réels'!$G437)</f>
        <v/>
      </c>
      <c r="H438" s="126"/>
      <c r="I438" s="277" t="str">
        <f t="shared" si="31"/>
        <v/>
      </c>
      <c r="J438" s="280" t="str">
        <f t="shared" si="32"/>
        <v/>
      </c>
      <c r="K438" s="193" t="str">
        <f t="shared" si="33"/>
        <v/>
      </c>
      <c r="L438" s="281" t="str">
        <f t="shared" si="34"/>
        <v/>
      </c>
      <c r="M438" s="279" t="str">
        <f t="shared" si="35"/>
        <v/>
      </c>
      <c r="N438" s="285"/>
    </row>
    <row r="439" spans="1:14" ht="20.100000000000001" customHeight="1" x14ac:dyDescent="0.25">
      <c r="A439" s="170">
        <v>433</v>
      </c>
      <c r="B439" s="283" t="str">
        <f>IF('Frais réels'!B438="","",'Frais réels'!$B438)</f>
        <v/>
      </c>
      <c r="C439" s="283" t="str">
        <f>IF('Frais réels'!C438="","",'Frais réels'!$C438)</f>
        <v/>
      </c>
      <c r="D439" s="283" t="str">
        <f>IF('Frais réels'!D438="","",'Frais réels'!$D438)</f>
        <v/>
      </c>
      <c r="E439" s="166" t="str">
        <f>IF('Frais réels'!E438="","",'Frais réels'!$E438)</f>
        <v/>
      </c>
      <c r="F439" s="166" t="str">
        <f>IF('Frais réels'!F438="","",'Frais réels'!$F438)</f>
        <v/>
      </c>
      <c r="G439" s="185" t="str">
        <f>IF('Frais réels'!G438="","",'Frais réels'!$G438)</f>
        <v/>
      </c>
      <c r="H439" s="126"/>
      <c r="I439" s="277" t="str">
        <f t="shared" si="31"/>
        <v/>
      </c>
      <c r="J439" s="280" t="str">
        <f t="shared" si="32"/>
        <v/>
      </c>
      <c r="K439" s="193" t="str">
        <f t="shared" si="33"/>
        <v/>
      </c>
      <c r="L439" s="281" t="str">
        <f t="shared" si="34"/>
        <v/>
      </c>
      <c r="M439" s="279" t="str">
        <f t="shared" si="35"/>
        <v/>
      </c>
      <c r="N439" s="285"/>
    </row>
    <row r="440" spans="1:14" ht="20.100000000000001" customHeight="1" x14ac:dyDescent="0.25">
      <c r="A440" s="170">
        <v>434</v>
      </c>
      <c r="B440" s="283" t="str">
        <f>IF('Frais réels'!B439="","",'Frais réels'!$B439)</f>
        <v/>
      </c>
      <c r="C440" s="283" t="str">
        <f>IF('Frais réels'!C439="","",'Frais réels'!$C439)</f>
        <v/>
      </c>
      <c r="D440" s="283" t="str">
        <f>IF('Frais réels'!D439="","",'Frais réels'!$D439)</f>
        <v/>
      </c>
      <c r="E440" s="166" t="str">
        <f>IF('Frais réels'!E439="","",'Frais réels'!$E439)</f>
        <v/>
      </c>
      <c r="F440" s="166" t="str">
        <f>IF('Frais réels'!F439="","",'Frais réels'!$F439)</f>
        <v/>
      </c>
      <c r="G440" s="185" t="str">
        <f>IF('Frais réels'!G439="","",'Frais réels'!$G439)</f>
        <v/>
      </c>
      <c r="H440" s="126"/>
      <c r="I440" s="277" t="str">
        <f t="shared" si="31"/>
        <v/>
      </c>
      <c r="J440" s="280" t="str">
        <f t="shared" si="32"/>
        <v/>
      </c>
      <c r="K440" s="193" t="str">
        <f t="shared" si="33"/>
        <v/>
      </c>
      <c r="L440" s="281" t="str">
        <f t="shared" si="34"/>
        <v/>
      </c>
      <c r="M440" s="279" t="str">
        <f t="shared" si="35"/>
        <v/>
      </c>
      <c r="N440" s="285"/>
    </row>
    <row r="441" spans="1:14" ht="20.100000000000001" customHeight="1" x14ac:dyDescent="0.25">
      <c r="A441" s="170">
        <v>435</v>
      </c>
      <c r="B441" s="283" t="str">
        <f>IF('Frais réels'!B440="","",'Frais réels'!$B440)</f>
        <v/>
      </c>
      <c r="C441" s="283" t="str">
        <f>IF('Frais réels'!C440="","",'Frais réels'!$C440)</f>
        <v/>
      </c>
      <c r="D441" s="283" t="str">
        <f>IF('Frais réels'!D440="","",'Frais réels'!$D440)</f>
        <v/>
      </c>
      <c r="E441" s="166" t="str">
        <f>IF('Frais réels'!E440="","",'Frais réels'!$E440)</f>
        <v/>
      </c>
      <c r="F441" s="166" t="str">
        <f>IF('Frais réels'!F440="","",'Frais réels'!$F440)</f>
        <v/>
      </c>
      <c r="G441" s="185" t="str">
        <f>IF('Frais réels'!G440="","",'Frais réels'!$G440)</f>
        <v/>
      </c>
      <c r="H441" s="126"/>
      <c r="I441" s="277" t="str">
        <f t="shared" si="31"/>
        <v/>
      </c>
      <c r="J441" s="280" t="str">
        <f t="shared" si="32"/>
        <v/>
      </c>
      <c r="K441" s="193" t="str">
        <f t="shared" si="33"/>
        <v/>
      </c>
      <c r="L441" s="281" t="str">
        <f t="shared" si="34"/>
        <v/>
      </c>
      <c r="M441" s="279" t="str">
        <f t="shared" si="35"/>
        <v/>
      </c>
      <c r="N441" s="285"/>
    </row>
    <row r="442" spans="1:14" ht="20.100000000000001" customHeight="1" x14ac:dyDescent="0.25">
      <c r="A442" s="170">
        <v>436</v>
      </c>
      <c r="B442" s="283" t="str">
        <f>IF('Frais réels'!B441="","",'Frais réels'!$B441)</f>
        <v/>
      </c>
      <c r="C442" s="283" t="str">
        <f>IF('Frais réels'!C441="","",'Frais réels'!$C441)</f>
        <v/>
      </c>
      <c r="D442" s="283" t="str">
        <f>IF('Frais réels'!D441="","",'Frais réels'!$D441)</f>
        <v/>
      </c>
      <c r="E442" s="166" t="str">
        <f>IF('Frais réels'!E441="","",'Frais réels'!$E441)</f>
        <v/>
      </c>
      <c r="F442" s="166" t="str">
        <f>IF('Frais réels'!F441="","",'Frais réels'!$F441)</f>
        <v/>
      </c>
      <c r="G442" s="185" t="str">
        <f>IF('Frais réels'!G441="","",'Frais réels'!$G441)</f>
        <v/>
      </c>
      <c r="H442" s="126"/>
      <c r="I442" s="277" t="str">
        <f t="shared" si="31"/>
        <v/>
      </c>
      <c r="J442" s="280" t="str">
        <f t="shared" si="32"/>
        <v/>
      </c>
      <c r="K442" s="193" t="str">
        <f t="shared" si="33"/>
        <v/>
      </c>
      <c r="L442" s="281" t="str">
        <f t="shared" si="34"/>
        <v/>
      </c>
      <c r="M442" s="279" t="str">
        <f t="shared" si="35"/>
        <v/>
      </c>
      <c r="N442" s="285"/>
    </row>
    <row r="443" spans="1:14" ht="20.100000000000001" customHeight="1" x14ac:dyDescent="0.25">
      <c r="A443" s="170">
        <v>437</v>
      </c>
      <c r="B443" s="283" t="str">
        <f>IF('Frais réels'!B442="","",'Frais réels'!$B442)</f>
        <v/>
      </c>
      <c r="C443" s="283" t="str">
        <f>IF('Frais réels'!C442="","",'Frais réels'!$C442)</f>
        <v/>
      </c>
      <c r="D443" s="283" t="str">
        <f>IF('Frais réels'!D442="","",'Frais réels'!$D442)</f>
        <v/>
      </c>
      <c r="E443" s="166" t="str">
        <f>IF('Frais réels'!E442="","",'Frais réels'!$E442)</f>
        <v/>
      </c>
      <c r="F443" s="166" t="str">
        <f>IF('Frais réels'!F442="","",'Frais réels'!$F442)</f>
        <v/>
      </c>
      <c r="G443" s="185" t="str">
        <f>IF('Frais réels'!G442="","",'Frais réels'!$G442)</f>
        <v/>
      </c>
      <c r="H443" s="126"/>
      <c r="I443" s="277" t="str">
        <f t="shared" si="31"/>
        <v/>
      </c>
      <c r="J443" s="280" t="str">
        <f t="shared" si="32"/>
        <v/>
      </c>
      <c r="K443" s="193" t="str">
        <f t="shared" si="33"/>
        <v/>
      </c>
      <c r="L443" s="281" t="str">
        <f t="shared" si="34"/>
        <v/>
      </c>
      <c r="M443" s="279" t="str">
        <f t="shared" si="35"/>
        <v/>
      </c>
      <c r="N443" s="285"/>
    </row>
    <row r="444" spans="1:14" ht="20.100000000000001" customHeight="1" x14ac:dyDescent="0.25">
      <c r="A444" s="170">
        <v>438</v>
      </c>
      <c r="B444" s="283" t="str">
        <f>IF('Frais réels'!B443="","",'Frais réels'!$B443)</f>
        <v/>
      </c>
      <c r="C444" s="283" t="str">
        <f>IF('Frais réels'!C443="","",'Frais réels'!$C443)</f>
        <v/>
      </c>
      <c r="D444" s="283" t="str">
        <f>IF('Frais réels'!D443="","",'Frais réels'!$D443)</f>
        <v/>
      </c>
      <c r="E444" s="166" t="str">
        <f>IF('Frais réels'!E443="","",'Frais réels'!$E443)</f>
        <v/>
      </c>
      <c r="F444" s="166" t="str">
        <f>IF('Frais réels'!F443="","",'Frais réels'!$F443)</f>
        <v/>
      </c>
      <c r="G444" s="185" t="str">
        <f>IF('Frais réels'!G443="","",'Frais réels'!$G443)</f>
        <v/>
      </c>
      <c r="H444" s="126"/>
      <c r="I444" s="277" t="str">
        <f t="shared" si="31"/>
        <v/>
      </c>
      <c r="J444" s="280" t="str">
        <f t="shared" si="32"/>
        <v/>
      </c>
      <c r="K444" s="193" t="str">
        <f t="shared" si="33"/>
        <v/>
      </c>
      <c r="L444" s="281" t="str">
        <f t="shared" si="34"/>
        <v/>
      </c>
      <c r="M444" s="279" t="str">
        <f t="shared" si="35"/>
        <v/>
      </c>
      <c r="N444" s="285"/>
    </row>
    <row r="445" spans="1:14" ht="20.100000000000001" customHeight="1" x14ac:dyDescent="0.25">
      <c r="A445" s="170">
        <v>439</v>
      </c>
      <c r="B445" s="283" t="str">
        <f>IF('Frais réels'!B444="","",'Frais réels'!$B444)</f>
        <v/>
      </c>
      <c r="C445" s="283" t="str">
        <f>IF('Frais réels'!C444="","",'Frais réels'!$C444)</f>
        <v/>
      </c>
      <c r="D445" s="283" t="str">
        <f>IF('Frais réels'!D444="","",'Frais réels'!$D444)</f>
        <v/>
      </c>
      <c r="E445" s="166" t="str">
        <f>IF('Frais réels'!E444="","",'Frais réels'!$E444)</f>
        <v/>
      </c>
      <c r="F445" s="166" t="str">
        <f>IF('Frais réels'!F444="","",'Frais réels'!$F444)</f>
        <v/>
      </c>
      <c r="G445" s="185" t="str">
        <f>IF('Frais réels'!G444="","",'Frais réels'!$G444)</f>
        <v/>
      </c>
      <c r="H445" s="126"/>
      <c r="I445" s="277" t="str">
        <f t="shared" si="31"/>
        <v/>
      </c>
      <c r="J445" s="280" t="str">
        <f t="shared" si="32"/>
        <v/>
      </c>
      <c r="K445" s="193" t="str">
        <f t="shared" si="33"/>
        <v/>
      </c>
      <c r="L445" s="281" t="str">
        <f t="shared" si="34"/>
        <v/>
      </c>
      <c r="M445" s="279" t="str">
        <f t="shared" si="35"/>
        <v/>
      </c>
      <c r="N445" s="285"/>
    </row>
    <row r="446" spans="1:14" ht="20.100000000000001" customHeight="1" x14ac:dyDescent="0.25">
      <c r="A446" s="170">
        <v>440</v>
      </c>
      <c r="B446" s="283" t="str">
        <f>IF('Frais réels'!B445="","",'Frais réels'!$B445)</f>
        <v/>
      </c>
      <c r="C446" s="283" t="str">
        <f>IF('Frais réels'!C445="","",'Frais réels'!$C445)</f>
        <v/>
      </c>
      <c r="D446" s="283" t="str">
        <f>IF('Frais réels'!D445="","",'Frais réels'!$D445)</f>
        <v/>
      </c>
      <c r="E446" s="166" t="str">
        <f>IF('Frais réels'!E445="","",'Frais réels'!$E445)</f>
        <v/>
      </c>
      <c r="F446" s="166" t="str">
        <f>IF('Frais réels'!F445="","",'Frais réels'!$F445)</f>
        <v/>
      </c>
      <c r="G446" s="185" t="str">
        <f>IF('Frais réels'!G445="","",'Frais réels'!$G445)</f>
        <v/>
      </c>
      <c r="H446" s="126"/>
      <c r="I446" s="277" t="str">
        <f t="shared" si="31"/>
        <v/>
      </c>
      <c r="J446" s="280" t="str">
        <f t="shared" si="32"/>
        <v/>
      </c>
      <c r="K446" s="193" t="str">
        <f t="shared" si="33"/>
        <v/>
      </c>
      <c r="L446" s="281" t="str">
        <f t="shared" si="34"/>
        <v/>
      </c>
      <c r="M446" s="279" t="str">
        <f t="shared" si="35"/>
        <v/>
      </c>
      <c r="N446" s="285"/>
    </row>
    <row r="447" spans="1:14" ht="20.100000000000001" customHeight="1" x14ac:dyDescent="0.25">
      <c r="A447" s="170">
        <v>441</v>
      </c>
      <c r="B447" s="283" t="str">
        <f>IF('Frais réels'!B446="","",'Frais réels'!$B446)</f>
        <v/>
      </c>
      <c r="C447" s="283" t="str">
        <f>IF('Frais réels'!C446="","",'Frais réels'!$C446)</f>
        <v/>
      </c>
      <c r="D447" s="283" t="str">
        <f>IF('Frais réels'!D446="","",'Frais réels'!$D446)</f>
        <v/>
      </c>
      <c r="E447" s="166" t="str">
        <f>IF('Frais réels'!E446="","",'Frais réels'!$E446)</f>
        <v/>
      </c>
      <c r="F447" s="166" t="str">
        <f>IF('Frais réels'!F446="","",'Frais réels'!$F446)</f>
        <v/>
      </c>
      <c r="G447" s="185" t="str">
        <f>IF('Frais réels'!G446="","",'Frais réels'!$G446)</f>
        <v/>
      </c>
      <c r="H447" s="126"/>
      <c r="I447" s="277" t="str">
        <f t="shared" si="31"/>
        <v/>
      </c>
      <c r="J447" s="280" t="str">
        <f t="shared" si="32"/>
        <v/>
      </c>
      <c r="K447" s="193" t="str">
        <f t="shared" si="33"/>
        <v/>
      </c>
      <c r="L447" s="281" t="str">
        <f t="shared" si="34"/>
        <v/>
      </c>
      <c r="M447" s="279" t="str">
        <f t="shared" si="35"/>
        <v/>
      </c>
      <c r="N447" s="285"/>
    </row>
    <row r="448" spans="1:14" ht="20.100000000000001" customHeight="1" x14ac:dyDescent="0.25">
      <c r="A448" s="170">
        <v>442</v>
      </c>
      <c r="B448" s="283" t="str">
        <f>IF('Frais réels'!B447="","",'Frais réels'!$B447)</f>
        <v/>
      </c>
      <c r="C448" s="283" t="str">
        <f>IF('Frais réels'!C447="","",'Frais réels'!$C447)</f>
        <v/>
      </c>
      <c r="D448" s="283" t="str">
        <f>IF('Frais réels'!D447="","",'Frais réels'!$D447)</f>
        <v/>
      </c>
      <c r="E448" s="166" t="str">
        <f>IF('Frais réels'!E447="","",'Frais réels'!$E447)</f>
        <v/>
      </c>
      <c r="F448" s="166" t="str">
        <f>IF('Frais réels'!F447="","",'Frais réels'!$F447)</f>
        <v/>
      </c>
      <c r="G448" s="185" t="str">
        <f>IF('Frais réels'!G447="","",'Frais réels'!$G447)</f>
        <v/>
      </c>
      <c r="H448" s="126"/>
      <c r="I448" s="277" t="str">
        <f t="shared" si="31"/>
        <v/>
      </c>
      <c r="J448" s="280" t="str">
        <f t="shared" si="32"/>
        <v/>
      </c>
      <c r="K448" s="193" t="str">
        <f t="shared" si="33"/>
        <v/>
      </c>
      <c r="L448" s="281" t="str">
        <f t="shared" si="34"/>
        <v/>
      </c>
      <c r="M448" s="279" t="str">
        <f t="shared" si="35"/>
        <v/>
      </c>
      <c r="N448" s="285"/>
    </row>
    <row r="449" spans="1:14" ht="20.100000000000001" customHeight="1" x14ac:dyDescent="0.25">
      <c r="A449" s="170">
        <v>443</v>
      </c>
      <c r="B449" s="283" t="str">
        <f>IF('Frais réels'!B448="","",'Frais réels'!$B448)</f>
        <v/>
      </c>
      <c r="C449" s="283" t="str">
        <f>IF('Frais réels'!C448="","",'Frais réels'!$C448)</f>
        <v/>
      </c>
      <c r="D449" s="283" t="str">
        <f>IF('Frais réels'!D448="","",'Frais réels'!$D448)</f>
        <v/>
      </c>
      <c r="E449" s="166" t="str">
        <f>IF('Frais réels'!E448="","",'Frais réels'!$E448)</f>
        <v/>
      </c>
      <c r="F449" s="166" t="str">
        <f>IF('Frais réels'!F448="","",'Frais réels'!$F448)</f>
        <v/>
      </c>
      <c r="G449" s="185" t="str">
        <f>IF('Frais réels'!G448="","",'Frais réels'!$G448)</f>
        <v/>
      </c>
      <c r="H449" s="126"/>
      <c r="I449" s="277" t="str">
        <f t="shared" si="31"/>
        <v/>
      </c>
      <c r="J449" s="280" t="str">
        <f t="shared" si="32"/>
        <v/>
      </c>
      <c r="K449" s="193" t="str">
        <f t="shared" si="33"/>
        <v/>
      </c>
      <c r="L449" s="281" t="str">
        <f t="shared" si="34"/>
        <v/>
      </c>
      <c r="M449" s="279" t="str">
        <f t="shared" si="35"/>
        <v/>
      </c>
      <c r="N449" s="285"/>
    </row>
    <row r="450" spans="1:14" ht="20.100000000000001" customHeight="1" x14ac:dyDescent="0.25">
      <c r="A450" s="170">
        <v>444</v>
      </c>
      <c r="B450" s="283" t="str">
        <f>IF('Frais réels'!B449="","",'Frais réels'!$B449)</f>
        <v/>
      </c>
      <c r="C450" s="283" t="str">
        <f>IF('Frais réels'!C449="","",'Frais réels'!$C449)</f>
        <v/>
      </c>
      <c r="D450" s="283" t="str">
        <f>IF('Frais réels'!D449="","",'Frais réels'!$D449)</f>
        <v/>
      </c>
      <c r="E450" s="166" t="str">
        <f>IF('Frais réels'!E449="","",'Frais réels'!$E449)</f>
        <v/>
      </c>
      <c r="F450" s="166" t="str">
        <f>IF('Frais réels'!F449="","",'Frais réels'!$F449)</f>
        <v/>
      </c>
      <c r="G450" s="185" t="str">
        <f>IF('Frais réels'!G449="","",'Frais réels'!$G449)</f>
        <v/>
      </c>
      <c r="H450" s="126"/>
      <c r="I450" s="277" t="str">
        <f t="shared" si="31"/>
        <v/>
      </c>
      <c r="J450" s="280" t="str">
        <f t="shared" si="32"/>
        <v/>
      </c>
      <c r="K450" s="193" t="str">
        <f t="shared" si="33"/>
        <v/>
      </c>
      <c r="L450" s="281" t="str">
        <f t="shared" si="34"/>
        <v/>
      </c>
      <c r="M450" s="279" t="str">
        <f t="shared" si="35"/>
        <v/>
      </c>
      <c r="N450" s="285"/>
    </row>
    <row r="451" spans="1:14" ht="20.100000000000001" customHeight="1" x14ac:dyDescent="0.25">
      <c r="A451" s="170">
        <v>445</v>
      </c>
      <c r="B451" s="283" t="str">
        <f>IF('Frais réels'!B450="","",'Frais réels'!$B450)</f>
        <v/>
      </c>
      <c r="C451" s="283" t="str">
        <f>IF('Frais réels'!C450="","",'Frais réels'!$C450)</f>
        <v/>
      </c>
      <c r="D451" s="283" t="str">
        <f>IF('Frais réels'!D450="","",'Frais réels'!$D450)</f>
        <v/>
      </c>
      <c r="E451" s="166" t="str">
        <f>IF('Frais réels'!E450="","",'Frais réels'!$E450)</f>
        <v/>
      </c>
      <c r="F451" s="166" t="str">
        <f>IF('Frais réels'!F450="","",'Frais réels'!$F450)</f>
        <v/>
      </c>
      <c r="G451" s="185" t="str">
        <f>IF('Frais réels'!G450="","",'Frais réels'!$G450)</f>
        <v/>
      </c>
      <c r="H451" s="126"/>
      <c r="I451" s="277" t="str">
        <f t="shared" si="31"/>
        <v/>
      </c>
      <c r="J451" s="280" t="str">
        <f t="shared" si="32"/>
        <v/>
      </c>
      <c r="K451" s="193" t="str">
        <f t="shared" si="33"/>
        <v/>
      </c>
      <c r="L451" s="281" t="str">
        <f t="shared" si="34"/>
        <v/>
      </c>
      <c r="M451" s="279" t="str">
        <f t="shared" si="35"/>
        <v/>
      </c>
      <c r="N451" s="285"/>
    </row>
    <row r="452" spans="1:14" ht="20.100000000000001" customHeight="1" x14ac:dyDescent="0.25">
      <c r="A452" s="170">
        <v>446</v>
      </c>
      <c r="B452" s="283" t="str">
        <f>IF('Frais réels'!B451="","",'Frais réels'!$B451)</f>
        <v/>
      </c>
      <c r="C452" s="283" t="str">
        <f>IF('Frais réels'!C451="","",'Frais réels'!$C451)</f>
        <v/>
      </c>
      <c r="D452" s="283" t="str">
        <f>IF('Frais réels'!D451="","",'Frais réels'!$D451)</f>
        <v/>
      </c>
      <c r="E452" s="166" t="str">
        <f>IF('Frais réels'!E451="","",'Frais réels'!$E451)</f>
        <v/>
      </c>
      <c r="F452" s="166" t="str">
        <f>IF('Frais réels'!F451="","",'Frais réels'!$F451)</f>
        <v/>
      </c>
      <c r="G452" s="185" t="str">
        <f>IF('Frais réels'!G451="","",'Frais réels'!$G451)</f>
        <v/>
      </c>
      <c r="H452" s="126"/>
      <c r="I452" s="277" t="str">
        <f t="shared" si="31"/>
        <v/>
      </c>
      <c r="J452" s="280" t="str">
        <f t="shared" si="32"/>
        <v/>
      </c>
      <c r="K452" s="193" t="str">
        <f t="shared" si="33"/>
        <v/>
      </c>
      <c r="L452" s="281" t="str">
        <f t="shared" si="34"/>
        <v/>
      </c>
      <c r="M452" s="279" t="str">
        <f t="shared" si="35"/>
        <v/>
      </c>
      <c r="N452" s="285"/>
    </row>
    <row r="453" spans="1:14" ht="20.100000000000001" customHeight="1" x14ac:dyDescent="0.25">
      <c r="A453" s="170">
        <v>447</v>
      </c>
      <c r="B453" s="283" t="str">
        <f>IF('Frais réels'!B452="","",'Frais réels'!$B452)</f>
        <v/>
      </c>
      <c r="C453" s="283" t="str">
        <f>IF('Frais réels'!C452="","",'Frais réels'!$C452)</f>
        <v/>
      </c>
      <c r="D453" s="283" t="str">
        <f>IF('Frais réels'!D452="","",'Frais réels'!$D452)</f>
        <v/>
      </c>
      <c r="E453" s="166" t="str">
        <f>IF('Frais réels'!E452="","",'Frais réels'!$E452)</f>
        <v/>
      </c>
      <c r="F453" s="166" t="str">
        <f>IF('Frais réels'!F452="","",'Frais réels'!$F452)</f>
        <v/>
      </c>
      <c r="G453" s="185" t="str">
        <f>IF('Frais réels'!G452="","",'Frais réels'!$G452)</f>
        <v/>
      </c>
      <c r="H453" s="126"/>
      <c r="I453" s="277" t="str">
        <f t="shared" si="31"/>
        <v/>
      </c>
      <c r="J453" s="280" t="str">
        <f t="shared" si="32"/>
        <v/>
      </c>
      <c r="K453" s="193" t="str">
        <f t="shared" si="33"/>
        <v/>
      </c>
      <c r="L453" s="281" t="str">
        <f t="shared" si="34"/>
        <v/>
      </c>
      <c r="M453" s="279" t="str">
        <f t="shared" si="35"/>
        <v/>
      </c>
      <c r="N453" s="285"/>
    </row>
    <row r="454" spans="1:14" ht="20.100000000000001" customHeight="1" x14ac:dyDescent="0.25">
      <c r="A454" s="170">
        <v>448</v>
      </c>
      <c r="B454" s="283" t="str">
        <f>IF('Frais réels'!B453="","",'Frais réels'!$B453)</f>
        <v/>
      </c>
      <c r="C454" s="283" t="str">
        <f>IF('Frais réels'!C453="","",'Frais réels'!$C453)</f>
        <v/>
      </c>
      <c r="D454" s="283" t="str">
        <f>IF('Frais réels'!D453="","",'Frais réels'!$D453)</f>
        <v/>
      </c>
      <c r="E454" s="166" t="str">
        <f>IF('Frais réels'!E453="","",'Frais réels'!$E453)</f>
        <v/>
      </c>
      <c r="F454" s="166" t="str">
        <f>IF('Frais réels'!F453="","",'Frais réels'!$F453)</f>
        <v/>
      </c>
      <c r="G454" s="185" t="str">
        <f>IF('Frais réels'!G453="","",'Frais réels'!$G453)</f>
        <v/>
      </c>
      <c r="H454" s="126"/>
      <c r="I454" s="277" t="str">
        <f t="shared" si="31"/>
        <v/>
      </c>
      <c r="J454" s="280" t="str">
        <f t="shared" si="32"/>
        <v/>
      </c>
      <c r="K454" s="193" t="str">
        <f t="shared" si="33"/>
        <v/>
      </c>
      <c r="L454" s="281" t="str">
        <f t="shared" si="34"/>
        <v/>
      </c>
      <c r="M454" s="279" t="str">
        <f t="shared" si="35"/>
        <v/>
      </c>
      <c r="N454" s="285"/>
    </row>
    <row r="455" spans="1:14" ht="20.100000000000001" customHeight="1" x14ac:dyDescent="0.25">
      <c r="A455" s="170">
        <v>449</v>
      </c>
      <c r="B455" s="283" t="str">
        <f>IF('Frais réels'!B454="","",'Frais réels'!$B454)</f>
        <v/>
      </c>
      <c r="C455" s="283" t="str">
        <f>IF('Frais réels'!C454="","",'Frais réels'!$C454)</f>
        <v/>
      </c>
      <c r="D455" s="283" t="str">
        <f>IF('Frais réels'!D454="","",'Frais réels'!$D454)</f>
        <v/>
      </c>
      <c r="E455" s="166" t="str">
        <f>IF('Frais réels'!E454="","",'Frais réels'!$E454)</f>
        <v/>
      </c>
      <c r="F455" s="166" t="str">
        <f>IF('Frais réels'!F454="","",'Frais réels'!$F454)</f>
        <v/>
      </c>
      <c r="G455" s="185" t="str">
        <f>IF('Frais réels'!G454="","",'Frais réels'!$G454)</f>
        <v/>
      </c>
      <c r="H455" s="126"/>
      <c r="I455" s="277" t="str">
        <f t="shared" si="31"/>
        <v/>
      </c>
      <c r="J455" s="280" t="str">
        <f t="shared" si="32"/>
        <v/>
      </c>
      <c r="K455" s="193" t="str">
        <f t="shared" si="33"/>
        <v/>
      </c>
      <c r="L455" s="281" t="str">
        <f t="shared" si="34"/>
        <v/>
      </c>
      <c r="M455" s="279" t="str">
        <f t="shared" si="35"/>
        <v/>
      </c>
      <c r="N455" s="285"/>
    </row>
    <row r="456" spans="1:14" ht="20.100000000000001" customHeight="1" x14ac:dyDescent="0.25">
      <c r="A456" s="170">
        <v>450</v>
      </c>
      <c r="B456" s="283" t="str">
        <f>IF('Frais réels'!B455="","",'Frais réels'!$B455)</f>
        <v/>
      </c>
      <c r="C456" s="283" t="str">
        <f>IF('Frais réels'!C455="","",'Frais réels'!$C455)</f>
        <v/>
      </c>
      <c r="D456" s="283" t="str">
        <f>IF('Frais réels'!D455="","",'Frais réels'!$D455)</f>
        <v/>
      </c>
      <c r="E456" s="166" t="str">
        <f>IF('Frais réels'!E455="","",'Frais réels'!$E455)</f>
        <v/>
      </c>
      <c r="F456" s="166" t="str">
        <f>IF('Frais réels'!F455="","",'Frais réels'!$F455)</f>
        <v/>
      </c>
      <c r="G456" s="185" t="str">
        <f>IF('Frais réels'!G455="","",'Frais réels'!$G455)</f>
        <v/>
      </c>
      <c r="H456" s="126"/>
      <c r="I456" s="277" t="str">
        <f t="shared" ref="I456:I506" si="36">IF($G456="","",IF($H456&gt;$G456,"Le montant éligible ne peut etre supérieur au montant présenté",""))</f>
        <v/>
      </c>
      <c r="J456" s="280" t="str">
        <f t="shared" ref="J456:J506" si="37">IF(OR(H456=0, ISBLANK(H456)), "", H456)</f>
        <v/>
      </c>
      <c r="K456" s="193" t="str">
        <f t="shared" ref="K456:K506" si="38">IF(F456="Aller - Retour Mayotte - Hexagone",IF(1900=0,"",1900),IF(F456="Aller - Retour Mayotte - La Réunion",IF(700=0,"",700),IF(F456="Aller - Retour Mayotte - Caraïbes",IF(2200=0,"",2200),IF(E456="Billets de train",IF(H456=0,"",""),IF(E456="","")))))</f>
        <v/>
      </c>
      <c r="L456" s="281" t="str">
        <f t="shared" ref="L456:L506" si="39">IF(J456="", "", IF(MIN(J456,K456)=0, "", MIN(J456,K456)))</f>
        <v/>
      </c>
      <c r="M456" s="279" t="str">
        <f t="shared" ref="M456:M506" si="40">IF($L456 &gt; $J456, "Le montant éligible retenu ne peut pas être supérieur au montant raisonnable",IF($L456 &gt; $K456, "Le montant éligible retenu ne peut pas être supérieur au montant du plafond", ""))</f>
        <v/>
      </c>
      <c r="N456" s="285"/>
    </row>
    <row r="457" spans="1:14" ht="20.100000000000001" customHeight="1" x14ac:dyDescent="0.25">
      <c r="A457" s="170">
        <v>451</v>
      </c>
      <c r="B457" s="283" t="str">
        <f>IF('Frais réels'!B456="","",'Frais réels'!$B456)</f>
        <v/>
      </c>
      <c r="C457" s="283" t="str">
        <f>IF('Frais réels'!C456="","",'Frais réels'!$C456)</f>
        <v/>
      </c>
      <c r="D457" s="283" t="str">
        <f>IF('Frais réels'!D456="","",'Frais réels'!$D456)</f>
        <v/>
      </c>
      <c r="E457" s="166" t="str">
        <f>IF('Frais réels'!E456="","",'Frais réels'!$E456)</f>
        <v/>
      </c>
      <c r="F457" s="166" t="str">
        <f>IF('Frais réels'!F456="","",'Frais réels'!$F456)</f>
        <v/>
      </c>
      <c r="G457" s="185" t="str">
        <f>IF('Frais réels'!G456="","",'Frais réels'!$G456)</f>
        <v/>
      </c>
      <c r="H457" s="126"/>
      <c r="I457" s="277" t="str">
        <f t="shared" si="36"/>
        <v/>
      </c>
      <c r="J457" s="280" t="str">
        <f t="shared" si="37"/>
        <v/>
      </c>
      <c r="K457" s="193" t="str">
        <f t="shared" si="38"/>
        <v/>
      </c>
      <c r="L457" s="281" t="str">
        <f t="shared" si="39"/>
        <v/>
      </c>
      <c r="M457" s="279" t="str">
        <f t="shared" si="40"/>
        <v/>
      </c>
      <c r="N457" s="285"/>
    </row>
    <row r="458" spans="1:14" ht="20.100000000000001" customHeight="1" x14ac:dyDescent="0.25">
      <c r="A458" s="170">
        <v>452</v>
      </c>
      <c r="B458" s="283" t="str">
        <f>IF('Frais réels'!B457="","",'Frais réels'!$B457)</f>
        <v/>
      </c>
      <c r="C458" s="283" t="str">
        <f>IF('Frais réels'!C457="","",'Frais réels'!$C457)</f>
        <v/>
      </c>
      <c r="D458" s="283" t="str">
        <f>IF('Frais réels'!D457="","",'Frais réels'!$D457)</f>
        <v/>
      </c>
      <c r="E458" s="166" t="str">
        <f>IF('Frais réels'!E457="","",'Frais réels'!$E457)</f>
        <v/>
      </c>
      <c r="F458" s="166" t="str">
        <f>IF('Frais réels'!F457="","",'Frais réels'!$F457)</f>
        <v/>
      </c>
      <c r="G458" s="185" t="str">
        <f>IF('Frais réels'!G457="","",'Frais réels'!$G457)</f>
        <v/>
      </c>
      <c r="H458" s="126"/>
      <c r="I458" s="277" t="str">
        <f t="shared" si="36"/>
        <v/>
      </c>
      <c r="J458" s="280" t="str">
        <f t="shared" si="37"/>
        <v/>
      </c>
      <c r="K458" s="193" t="str">
        <f t="shared" si="38"/>
        <v/>
      </c>
      <c r="L458" s="281" t="str">
        <f t="shared" si="39"/>
        <v/>
      </c>
      <c r="M458" s="279" t="str">
        <f t="shared" si="40"/>
        <v/>
      </c>
      <c r="N458" s="285"/>
    </row>
    <row r="459" spans="1:14" ht="20.100000000000001" customHeight="1" x14ac:dyDescent="0.25">
      <c r="A459" s="170">
        <v>453</v>
      </c>
      <c r="B459" s="283" t="str">
        <f>IF('Frais réels'!B458="","",'Frais réels'!$B458)</f>
        <v/>
      </c>
      <c r="C459" s="283" t="str">
        <f>IF('Frais réels'!C458="","",'Frais réels'!$C458)</f>
        <v/>
      </c>
      <c r="D459" s="283" t="str">
        <f>IF('Frais réels'!D458="","",'Frais réels'!$D458)</f>
        <v/>
      </c>
      <c r="E459" s="166" t="str">
        <f>IF('Frais réels'!E458="","",'Frais réels'!$E458)</f>
        <v/>
      </c>
      <c r="F459" s="166" t="str">
        <f>IF('Frais réels'!F458="","",'Frais réels'!$F458)</f>
        <v/>
      </c>
      <c r="G459" s="185" t="str">
        <f>IF('Frais réels'!G458="","",'Frais réels'!$G458)</f>
        <v/>
      </c>
      <c r="H459" s="126"/>
      <c r="I459" s="277" t="str">
        <f t="shared" si="36"/>
        <v/>
      </c>
      <c r="J459" s="280" t="str">
        <f t="shared" si="37"/>
        <v/>
      </c>
      <c r="K459" s="193" t="str">
        <f t="shared" si="38"/>
        <v/>
      </c>
      <c r="L459" s="281" t="str">
        <f t="shared" si="39"/>
        <v/>
      </c>
      <c r="M459" s="279" t="str">
        <f t="shared" si="40"/>
        <v/>
      </c>
      <c r="N459" s="285"/>
    </row>
    <row r="460" spans="1:14" ht="20.100000000000001" customHeight="1" x14ac:dyDescent="0.25">
      <c r="A460" s="170">
        <v>454</v>
      </c>
      <c r="B460" s="283" t="str">
        <f>IF('Frais réels'!B459="","",'Frais réels'!$B459)</f>
        <v/>
      </c>
      <c r="C460" s="283" t="str">
        <f>IF('Frais réels'!C459="","",'Frais réels'!$C459)</f>
        <v/>
      </c>
      <c r="D460" s="283" t="str">
        <f>IF('Frais réels'!D459="","",'Frais réels'!$D459)</f>
        <v/>
      </c>
      <c r="E460" s="166" t="str">
        <f>IF('Frais réels'!E459="","",'Frais réels'!$E459)</f>
        <v/>
      </c>
      <c r="F460" s="166" t="str">
        <f>IF('Frais réels'!F459="","",'Frais réels'!$F459)</f>
        <v/>
      </c>
      <c r="G460" s="185" t="str">
        <f>IF('Frais réels'!G459="","",'Frais réels'!$G459)</f>
        <v/>
      </c>
      <c r="H460" s="126"/>
      <c r="I460" s="277" t="str">
        <f t="shared" si="36"/>
        <v/>
      </c>
      <c r="J460" s="280" t="str">
        <f t="shared" si="37"/>
        <v/>
      </c>
      <c r="K460" s="193" t="str">
        <f t="shared" si="38"/>
        <v/>
      </c>
      <c r="L460" s="281" t="str">
        <f t="shared" si="39"/>
        <v/>
      </c>
      <c r="M460" s="279" t="str">
        <f t="shared" si="40"/>
        <v/>
      </c>
      <c r="N460" s="285"/>
    </row>
    <row r="461" spans="1:14" ht="20.100000000000001" customHeight="1" x14ac:dyDescent="0.25">
      <c r="A461" s="170">
        <v>455</v>
      </c>
      <c r="B461" s="283" t="str">
        <f>IF('Frais réels'!B460="","",'Frais réels'!$B460)</f>
        <v/>
      </c>
      <c r="C461" s="283" t="str">
        <f>IF('Frais réels'!C460="","",'Frais réels'!$C460)</f>
        <v/>
      </c>
      <c r="D461" s="283" t="str">
        <f>IF('Frais réels'!D460="","",'Frais réels'!$D460)</f>
        <v/>
      </c>
      <c r="E461" s="166" t="str">
        <f>IF('Frais réels'!E460="","",'Frais réels'!$E460)</f>
        <v/>
      </c>
      <c r="F461" s="166" t="str">
        <f>IF('Frais réels'!F460="","",'Frais réels'!$F460)</f>
        <v/>
      </c>
      <c r="G461" s="185" t="str">
        <f>IF('Frais réels'!G460="","",'Frais réels'!$G460)</f>
        <v/>
      </c>
      <c r="H461" s="126"/>
      <c r="I461" s="277" t="str">
        <f t="shared" si="36"/>
        <v/>
      </c>
      <c r="J461" s="280" t="str">
        <f t="shared" si="37"/>
        <v/>
      </c>
      <c r="K461" s="193" t="str">
        <f t="shared" si="38"/>
        <v/>
      </c>
      <c r="L461" s="281" t="str">
        <f t="shared" si="39"/>
        <v/>
      </c>
      <c r="M461" s="279" t="str">
        <f t="shared" si="40"/>
        <v/>
      </c>
      <c r="N461" s="285"/>
    </row>
    <row r="462" spans="1:14" ht="20.100000000000001" customHeight="1" x14ac:dyDescent="0.25">
      <c r="A462" s="170">
        <v>456</v>
      </c>
      <c r="B462" s="283" t="str">
        <f>IF('Frais réels'!B461="","",'Frais réels'!$B461)</f>
        <v/>
      </c>
      <c r="C462" s="283" t="str">
        <f>IF('Frais réels'!C461="","",'Frais réels'!$C461)</f>
        <v/>
      </c>
      <c r="D462" s="283" t="str">
        <f>IF('Frais réels'!D461="","",'Frais réels'!$D461)</f>
        <v/>
      </c>
      <c r="E462" s="166" t="str">
        <f>IF('Frais réels'!E461="","",'Frais réels'!$E461)</f>
        <v/>
      </c>
      <c r="F462" s="166" t="str">
        <f>IF('Frais réels'!F461="","",'Frais réels'!$F461)</f>
        <v/>
      </c>
      <c r="G462" s="185" t="str">
        <f>IF('Frais réels'!G461="","",'Frais réels'!$G461)</f>
        <v/>
      </c>
      <c r="H462" s="126"/>
      <c r="I462" s="277" t="str">
        <f t="shared" si="36"/>
        <v/>
      </c>
      <c r="J462" s="280" t="str">
        <f t="shared" si="37"/>
        <v/>
      </c>
      <c r="K462" s="193" t="str">
        <f t="shared" si="38"/>
        <v/>
      </c>
      <c r="L462" s="281" t="str">
        <f t="shared" si="39"/>
        <v/>
      </c>
      <c r="M462" s="279" t="str">
        <f t="shared" si="40"/>
        <v/>
      </c>
      <c r="N462" s="285"/>
    </row>
    <row r="463" spans="1:14" ht="20.100000000000001" customHeight="1" x14ac:dyDescent="0.25">
      <c r="A463" s="170">
        <v>457</v>
      </c>
      <c r="B463" s="283" t="str">
        <f>IF('Frais réels'!B462="","",'Frais réels'!$B462)</f>
        <v/>
      </c>
      <c r="C463" s="283" t="str">
        <f>IF('Frais réels'!C462="","",'Frais réels'!$C462)</f>
        <v/>
      </c>
      <c r="D463" s="283" t="str">
        <f>IF('Frais réels'!D462="","",'Frais réels'!$D462)</f>
        <v/>
      </c>
      <c r="E463" s="166" t="str">
        <f>IF('Frais réels'!E462="","",'Frais réels'!$E462)</f>
        <v/>
      </c>
      <c r="F463" s="166" t="str">
        <f>IF('Frais réels'!F462="","",'Frais réels'!$F462)</f>
        <v/>
      </c>
      <c r="G463" s="185" t="str">
        <f>IF('Frais réels'!G462="","",'Frais réels'!$G462)</f>
        <v/>
      </c>
      <c r="H463" s="126"/>
      <c r="I463" s="277" t="str">
        <f t="shared" si="36"/>
        <v/>
      </c>
      <c r="J463" s="280" t="str">
        <f t="shared" si="37"/>
        <v/>
      </c>
      <c r="K463" s="193" t="str">
        <f t="shared" si="38"/>
        <v/>
      </c>
      <c r="L463" s="281" t="str">
        <f t="shared" si="39"/>
        <v/>
      </c>
      <c r="M463" s="279" t="str">
        <f t="shared" si="40"/>
        <v/>
      </c>
      <c r="N463" s="285"/>
    </row>
    <row r="464" spans="1:14" ht="20.100000000000001" customHeight="1" x14ac:dyDescent="0.25">
      <c r="A464" s="170">
        <v>458</v>
      </c>
      <c r="B464" s="283" t="str">
        <f>IF('Frais réels'!B463="","",'Frais réels'!$B463)</f>
        <v/>
      </c>
      <c r="C464" s="283" t="str">
        <f>IF('Frais réels'!C463="","",'Frais réels'!$C463)</f>
        <v/>
      </c>
      <c r="D464" s="283" t="str">
        <f>IF('Frais réels'!D463="","",'Frais réels'!$D463)</f>
        <v/>
      </c>
      <c r="E464" s="166" t="str">
        <f>IF('Frais réels'!E463="","",'Frais réels'!$E463)</f>
        <v/>
      </c>
      <c r="F464" s="166" t="str">
        <f>IF('Frais réels'!F463="","",'Frais réels'!$F463)</f>
        <v/>
      </c>
      <c r="G464" s="185" t="str">
        <f>IF('Frais réels'!G463="","",'Frais réels'!$G463)</f>
        <v/>
      </c>
      <c r="H464" s="126"/>
      <c r="I464" s="277" t="str">
        <f t="shared" si="36"/>
        <v/>
      </c>
      <c r="J464" s="280" t="str">
        <f t="shared" si="37"/>
        <v/>
      </c>
      <c r="K464" s="193" t="str">
        <f t="shared" si="38"/>
        <v/>
      </c>
      <c r="L464" s="281" t="str">
        <f t="shared" si="39"/>
        <v/>
      </c>
      <c r="M464" s="279" t="str">
        <f t="shared" si="40"/>
        <v/>
      </c>
      <c r="N464" s="285"/>
    </row>
    <row r="465" spans="1:14" ht="20.100000000000001" customHeight="1" x14ac:dyDescent="0.25">
      <c r="A465" s="170">
        <v>459</v>
      </c>
      <c r="B465" s="283" t="str">
        <f>IF('Frais réels'!B464="","",'Frais réels'!$B464)</f>
        <v/>
      </c>
      <c r="C465" s="283" t="str">
        <f>IF('Frais réels'!C464="","",'Frais réels'!$C464)</f>
        <v/>
      </c>
      <c r="D465" s="283" t="str">
        <f>IF('Frais réels'!D464="","",'Frais réels'!$D464)</f>
        <v/>
      </c>
      <c r="E465" s="166" t="str">
        <f>IF('Frais réels'!E464="","",'Frais réels'!$E464)</f>
        <v/>
      </c>
      <c r="F465" s="166" t="str">
        <f>IF('Frais réels'!F464="","",'Frais réels'!$F464)</f>
        <v/>
      </c>
      <c r="G465" s="185" t="str">
        <f>IF('Frais réels'!G464="","",'Frais réels'!$G464)</f>
        <v/>
      </c>
      <c r="H465" s="126"/>
      <c r="I465" s="277" t="str">
        <f t="shared" si="36"/>
        <v/>
      </c>
      <c r="J465" s="280" t="str">
        <f t="shared" si="37"/>
        <v/>
      </c>
      <c r="K465" s="193" t="str">
        <f t="shared" si="38"/>
        <v/>
      </c>
      <c r="L465" s="281" t="str">
        <f t="shared" si="39"/>
        <v/>
      </c>
      <c r="M465" s="279" t="str">
        <f t="shared" si="40"/>
        <v/>
      </c>
      <c r="N465" s="285"/>
    </row>
    <row r="466" spans="1:14" ht="20.100000000000001" customHeight="1" x14ac:dyDescent="0.25">
      <c r="A466" s="170">
        <v>460</v>
      </c>
      <c r="B466" s="283" t="str">
        <f>IF('Frais réels'!B465="","",'Frais réels'!$B465)</f>
        <v/>
      </c>
      <c r="C466" s="283" t="str">
        <f>IF('Frais réels'!C465="","",'Frais réels'!$C465)</f>
        <v/>
      </c>
      <c r="D466" s="283" t="str">
        <f>IF('Frais réels'!D465="","",'Frais réels'!$D465)</f>
        <v/>
      </c>
      <c r="E466" s="166" t="str">
        <f>IF('Frais réels'!E465="","",'Frais réels'!$E465)</f>
        <v/>
      </c>
      <c r="F466" s="166" t="str">
        <f>IF('Frais réels'!F465="","",'Frais réels'!$F465)</f>
        <v/>
      </c>
      <c r="G466" s="185" t="str">
        <f>IF('Frais réels'!G465="","",'Frais réels'!$G465)</f>
        <v/>
      </c>
      <c r="H466" s="126"/>
      <c r="I466" s="277" t="str">
        <f t="shared" si="36"/>
        <v/>
      </c>
      <c r="J466" s="280" t="str">
        <f t="shared" si="37"/>
        <v/>
      </c>
      <c r="K466" s="193" t="str">
        <f t="shared" si="38"/>
        <v/>
      </c>
      <c r="L466" s="281" t="str">
        <f t="shared" si="39"/>
        <v/>
      </c>
      <c r="M466" s="279" t="str">
        <f t="shared" si="40"/>
        <v/>
      </c>
      <c r="N466" s="285"/>
    </row>
    <row r="467" spans="1:14" ht="20.100000000000001" customHeight="1" x14ac:dyDescent="0.25">
      <c r="A467" s="170">
        <v>461</v>
      </c>
      <c r="B467" s="283" t="str">
        <f>IF('Frais réels'!B466="","",'Frais réels'!$B466)</f>
        <v/>
      </c>
      <c r="C467" s="283" t="str">
        <f>IF('Frais réels'!C466="","",'Frais réels'!$C466)</f>
        <v/>
      </c>
      <c r="D467" s="283" t="str">
        <f>IF('Frais réels'!D466="","",'Frais réels'!$D466)</f>
        <v/>
      </c>
      <c r="E467" s="166" t="str">
        <f>IF('Frais réels'!E466="","",'Frais réels'!$E466)</f>
        <v/>
      </c>
      <c r="F467" s="166" t="str">
        <f>IF('Frais réels'!F466="","",'Frais réels'!$F466)</f>
        <v/>
      </c>
      <c r="G467" s="185" t="str">
        <f>IF('Frais réels'!G466="","",'Frais réels'!$G466)</f>
        <v/>
      </c>
      <c r="H467" s="126"/>
      <c r="I467" s="277" t="str">
        <f t="shared" si="36"/>
        <v/>
      </c>
      <c r="J467" s="280" t="str">
        <f t="shared" si="37"/>
        <v/>
      </c>
      <c r="K467" s="193" t="str">
        <f t="shared" si="38"/>
        <v/>
      </c>
      <c r="L467" s="281" t="str">
        <f t="shared" si="39"/>
        <v/>
      </c>
      <c r="M467" s="279" t="str">
        <f t="shared" si="40"/>
        <v/>
      </c>
      <c r="N467" s="285"/>
    </row>
    <row r="468" spans="1:14" ht="20.100000000000001" customHeight="1" x14ac:dyDescent="0.25">
      <c r="A468" s="170">
        <v>462</v>
      </c>
      <c r="B468" s="283" t="str">
        <f>IF('Frais réels'!B467="","",'Frais réels'!$B467)</f>
        <v/>
      </c>
      <c r="C468" s="283" t="str">
        <f>IF('Frais réels'!C467="","",'Frais réels'!$C467)</f>
        <v/>
      </c>
      <c r="D468" s="283" t="str">
        <f>IF('Frais réels'!D467="","",'Frais réels'!$D467)</f>
        <v/>
      </c>
      <c r="E468" s="166" t="str">
        <f>IF('Frais réels'!E467="","",'Frais réels'!$E467)</f>
        <v/>
      </c>
      <c r="F468" s="166" t="str">
        <f>IF('Frais réels'!F467="","",'Frais réels'!$F467)</f>
        <v/>
      </c>
      <c r="G468" s="185" t="str">
        <f>IF('Frais réels'!G467="","",'Frais réels'!$G467)</f>
        <v/>
      </c>
      <c r="H468" s="126"/>
      <c r="I468" s="277" t="str">
        <f t="shared" si="36"/>
        <v/>
      </c>
      <c r="J468" s="280" t="str">
        <f t="shared" si="37"/>
        <v/>
      </c>
      <c r="K468" s="193" t="str">
        <f t="shared" si="38"/>
        <v/>
      </c>
      <c r="L468" s="281" t="str">
        <f t="shared" si="39"/>
        <v/>
      </c>
      <c r="M468" s="279" t="str">
        <f t="shared" si="40"/>
        <v/>
      </c>
      <c r="N468" s="285"/>
    </row>
    <row r="469" spans="1:14" ht="20.100000000000001" customHeight="1" x14ac:dyDescent="0.25">
      <c r="A469" s="170">
        <v>463</v>
      </c>
      <c r="B469" s="283" t="str">
        <f>IF('Frais réels'!B468="","",'Frais réels'!$B468)</f>
        <v/>
      </c>
      <c r="C469" s="283" t="str">
        <f>IF('Frais réels'!C468="","",'Frais réels'!$C468)</f>
        <v/>
      </c>
      <c r="D469" s="283" t="str">
        <f>IF('Frais réels'!D468="","",'Frais réels'!$D468)</f>
        <v/>
      </c>
      <c r="E469" s="166" t="str">
        <f>IF('Frais réels'!E468="","",'Frais réels'!$E468)</f>
        <v/>
      </c>
      <c r="F469" s="166" t="str">
        <f>IF('Frais réels'!F468="","",'Frais réels'!$F468)</f>
        <v/>
      </c>
      <c r="G469" s="185" t="str">
        <f>IF('Frais réels'!G468="","",'Frais réels'!$G468)</f>
        <v/>
      </c>
      <c r="H469" s="126"/>
      <c r="I469" s="277" t="str">
        <f t="shared" si="36"/>
        <v/>
      </c>
      <c r="J469" s="280" t="str">
        <f t="shared" si="37"/>
        <v/>
      </c>
      <c r="K469" s="193" t="str">
        <f t="shared" si="38"/>
        <v/>
      </c>
      <c r="L469" s="281" t="str">
        <f t="shared" si="39"/>
        <v/>
      </c>
      <c r="M469" s="279" t="str">
        <f t="shared" si="40"/>
        <v/>
      </c>
      <c r="N469" s="285"/>
    </row>
    <row r="470" spans="1:14" ht="20.100000000000001" customHeight="1" x14ac:dyDescent="0.25">
      <c r="A470" s="170">
        <v>464</v>
      </c>
      <c r="B470" s="283" t="str">
        <f>IF('Frais réels'!B469="","",'Frais réels'!$B469)</f>
        <v/>
      </c>
      <c r="C470" s="283" t="str">
        <f>IF('Frais réels'!C469="","",'Frais réels'!$C469)</f>
        <v/>
      </c>
      <c r="D470" s="283" t="str">
        <f>IF('Frais réels'!D469="","",'Frais réels'!$D469)</f>
        <v/>
      </c>
      <c r="E470" s="166" t="str">
        <f>IF('Frais réels'!E469="","",'Frais réels'!$E469)</f>
        <v/>
      </c>
      <c r="F470" s="166" t="str">
        <f>IF('Frais réels'!F469="","",'Frais réels'!$F469)</f>
        <v/>
      </c>
      <c r="G470" s="185" t="str">
        <f>IF('Frais réels'!G469="","",'Frais réels'!$G469)</f>
        <v/>
      </c>
      <c r="H470" s="126"/>
      <c r="I470" s="277" t="str">
        <f t="shared" si="36"/>
        <v/>
      </c>
      <c r="J470" s="280" t="str">
        <f t="shared" si="37"/>
        <v/>
      </c>
      <c r="K470" s="193" t="str">
        <f t="shared" si="38"/>
        <v/>
      </c>
      <c r="L470" s="281" t="str">
        <f t="shared" si="39"/>
        <v/>
      </c>
      <c r="M470" s="279" t="str">
        <f t="shared" si="40"/>
        <v/>
      </c>
      <c r="N470" s="285"/>
    </row>
    <row r="471" spans="1:14" ht="20.100000000000001" customHeight="1" x14ac:dyDescent="0.25">
      <c r="A471" s="170">
        <v>465</v>
      </c>
      <c r="B471" s="283" t="str">
        <f>IF('Frais réels'!B470="","",'Frais réels'!$B470)</f>
        <v/>
      </c>
      <c r="C471" s="283" t="str">
        <f>IF('Frais réels'!C470="","",'Frais réels'!$C470)</f>
        <v/>
      </c>
      <c r="D471" s="283" t="str">
        <f>IF('Frais réels'!D470="","",'Frais réels'!$D470)</f>
        <v/>
      </c>
      <c r="E471" s="166" t="str">
        <f>IF('Frais réels'!E470="","",'Frais réels'!$E470)</f>
        <v/>
      </c>
      <c r="F471" s="166" t="str">
        <f>IF('Frais réels'!F470="","",'Frais réels'!$F470)</f>
        <v/>
      </c>
      <c r="G471" s="185" t="str">
        <f>IF('Frais réels'!G470="","",'Frais réels'!$G470)</f>
        <v/>
      </c>
      <c r="H471" s="126"/>
      <c r="I471" s="277" t="str">
        <f t="shared" si="36"/>
        <v/>
      </c>
      <c r="J471" s="280" t="str">
        <f t="shared" si="37"/>
        <v/>
      </c>
      <c r="K471" s="193" t="str">
        <f t="shared" si="38"/>
        <v/>
      </c>
      <c r="L471" s="281" t="str">
        <f t="shared" si="39"/>
        <v/>
      </c>
      <c r="M471" s="279" t="str">
        <f t="shared" si="40"/>
        <v/>
      </c>
      <c r="N471" s="285"/>
    </row>
    <row r="472" spans="1:14" ht="20.100000000000001" customHeight="1" x14ac:dyDescent="0.25">
      <c r="A472" s="170">
        <v>466</v>
      </c>
      <c r="B472" s="283" t="str">
        <f>IF('Frais réels'!B471="","",'Frais réels'!$B471)</f>
        <v/>
      </c>
      <c r="C472" s="283" t="str">
        <f>IF('Frais réels'!C471="","",'Frais réels'!$C471)</f>
        <v/>
      </c>
      <c r="D472" s="283" t="str">
        <f>IF('Frais réels'!D471="","",'Frais réels'!$D471)</f>
        <v/>
      </c>
      <c r="E472" s="166" t="str">
        <f>IF('Frais réels'!E471="","",'Frais réels'!$E471)</f>
        <v/>
      </c>
      <c r="F472" s="166" t="str">
        <f>IF('Frais réels'!F471="","",'Frais réels'!$F471)</f>
        <v/>
      </c>
      <c r="G472" s="185" t="str">
        <f>IF('Frais réels'!G471="","",'Frais réels'!$G471)</f>
        <v/>
      </c>
      <c r="H472" s="126"/>
      <c r="I472" s="277" t="str">
        <f t="shared" si="36"/>
        <v/>
      </c>
      <c r="J472" s="280" t="str">
        <f t="shared" si="37"/>
        <v/>
      </c>
      <c r="K472" s="193" t="str">
        <f t="shared" si="38"/>
        <v/>
      </c>
      <c r="L472" s="281" t="str">
        <f t="shared" si="39"/>
        <v/>
      </c>
      <c r="M472" s="279" t="str">
        <f t="shared" si="40"/>
        <v/>
      </c>
      <c r="N472" s="285"/>
    </row>
    <row r="473" spans="1:14" ht="20.100000000000001" customHeight="1" x14ac:dyDescent="0.25">
      <c r="A473" s="170">
        <v>467</v>
      </c>
      <c r="B473" s="283" t="str">
        <f>IF('Frais réels'!B472="","",'Frais réels'!$B472)</f>
        <v/>
      </c>
      <c r="C473" s="283" t="str">
        <f>IF('Frais réels'!C472="","",'Frais réels'!$C472)</f>
        <v/>
      </c>
      <c r="D473" s="283" t="str">
        <f>IF('Frais réels'!D472="","",'Frais réels'!$D472)</f>
        <v/>
      </c>
      <c r="E473" s="166" t="str">
        <f>IF('Frais réels'!E472="","",'Frais réels'!$E472)</f>
        <v/>
      </c>
      <c r="F473" s="166" t="str">
        <f>IF('Frais réels'!F472="","",'Frais réels'!$F472)</f>
        <v/>
      </c>
      <c r="G473" s="185" t="str">
        <f>IF('Frais réels'!G472="","",'Frais réels'!$G472)</f>
        <v/>
      </c>
      <c r="H473" s="126"/>
      <c r="I473" s="277" t="str">
        <f t="shared" si="36"/>
        <v/>
      </c>
      <c r="J473" s="280" t="str">
        <f t="shared" si="37"/>
        <v/>
      </c>
      <c r="K473" s="193" t="str">
        <f t="shared" si="38"/>
        <v/>
      </c>
      <c r="L473" s="281" t="str">
        <f t="shared" si="39"/>
        <v/>
      </c>
      <c r="M473" s="279" t="str">
        <f t="shared" si="40"/>
        <v/>
      </c>
      <c r="N473" s="285"/>
    </row>
    <row r="474" spans="1:14" ht="20.100000000000001" customHeight="1" x14ac:dyDescent="0.25">
      <c r="A474" s="170">
        <v>468</v>
      </c>
      <c r="B474" s="283" t="str">
        <f>IF('Frais réels'!B473="","",'Frais réels'!$B473)</f>
        <v/>
      </c>
      <c r="C474" s="283" t="str">
        <f>IF('Frais réels'!C473="","",'Frais réels'!$C473)</f>
        <v/>
      </c>
      <c r="D474" s="283" t="str">
        <f>IF('Frais réels'!D473="","",'Frais réels'!$D473)</f>
        <v/>
      </c>
      <c r="E474" s="166" t="str">
        <f>IF('Frais réels'!E473="","",'Frais réels'!$E473)</f>
        <v/>
      </c>
      <c r="F474" s="166" t="str">
        <f>IF('Frais réels'!F473="","",'Frais réels'!$F473)</f>
        <v/>
      </c>
      <c r="G474" s="185" t="str">
        <f>IF('Frais réels'!G473="","",'Frais réels'!$G473)</f>
        <v/>
      </c>
      <c r="H474" s="126"/>
      <c r="I474" s="277" t="str">
        <f t="shared" si="36"/>
        <v/>
      </c>
      <c r="J474" s="280" t="str">
        <f t="shared" si="37"/>
        <v/>
      </c>
      <c r="K474" s="193" t="str">
        <f t="shared" si="38"/>
        <v/>
      </c>
      <c r="L474" s="281" t="str">
        <f t="shared" si="39"/>
        <v/>
      </c>
      <c r="M474" s="279" t="str">
        <f t="shared" si="40"/>
        <v/>
      </c>
      <c r="N474" s="285"/>
    </row>
    <row r="475" spans="1:14" ht="20.100000000000001" customHeight="1" x14ac:dyDescent="0.25">
      <c r="A475" s="170">
        <v>469</v>
      </c>
      <c r="B475" s="283" t="str">
        <f>IF('Frais réels'!B474="","",'Frais réels'!$B474)</f>
        <v/>
      </c>
      <c r="C475" s="283" t="str">
        <f>IF('Frais réels'!C474="","",'Frais réels'!$C474)</f>
        <v/>
      </c>
      <c r="D475" s="283" t="str">
        <f>IF('Frais réels'!D474="","",'Frais réels'!$D474)</f>
        <v/>
      </c>
      <c r="E475" s="166" t="str">
        <f>IF('Frais réels'!E474="","",'Frais réels'!$E474)</f>
        <v/>
      </c>
      <c r="F475" s="166" t="str">
        <f>IF('Frais réels'!F474="","",'Frais réels'!$F474)</f>
        <v/>
      </c>
      <c r="G475" s="185" t="str">
        <f>IF('Frais réels'!G474="","",'Frais réels'!$G474)</f>
        <v/>
      </c>
      <c r="H475" s="126"/>
      <c r="I475" s="277" t="str">
        <f t="shared" si="36"/>
        <v/>
      </c>
      <c r="J475" s="280" t="str">
        <f t="shared" si="37"/>
        <v/>
      </c>
      <c r="K475" s="193" t="str">
        <f t="shared" si="38"/>
        <v/>
      </c>
      <c r="L475" s="281" t="str">
        <f t="shared" si="39"/>
        <v/>
      </c>
      <c r="M475" s="279" t="str">
        <f t="shared" si="40"/>
        <v/>
      </c>
      <c r="N475" s="285"/>
    </row>
    <row r="476" spans="1:14" ht="20.100000000000001" customHeight="1" x14ac:dyDescent="0.25">
      <c r="A476" s="170">
        <v>470</v>
      </c>
      <c r="B476" s="283" t="str">
        <f>IF('Frais réels'!B475="","",'Frais réels'!$B475)</f>
        <v/>
      </c>
      <c r="C476" s="283" t="str">
        <f>IF('Frais réels'!C475="","",'Frais réels'!$C475)</f>
        <v/>
      </c>
      <c r="D476" s="283" t="str">
        <f>IF('Frais réels'!D475="","",'Frais réels'!$D475)</f>
        <v/>
      </c>
      <c r="E476" s="166" t="str">
        <f>IF('Frais réels'!E475="","",'Frais réels'!$E475)</f>
        <v/>
      </c>
      <c r="F476" s="166" t="str">
        <f>IF('Frais réels'!F475="","",'Frais réels'!$F475)</f>
        <v/>
      </c>
      <c r="G476" s="185" t="str">
        <f>IF('Frais réels'!G475="","",'Frais réels'!$G475)</f>
        <v/>
      </c>
      <c r="H476" s="126"/>
      <c r="I476" s="277" t="str">
        <f t="shared" si="36"/>
        <v/>
      </c>
      <c r="J476" s="280" t="str">
        <f t="shared" si="37"/>
        <v/>
      </c>
      <c r="K476" s="193" t="str">
        <f t="shared" si="38"/>
        <v/>
      </c>
      <c r="L476" s="281" t="str">
        <f t="shared" si="39"/>
        <v/>
      </c>
      <c r="M476" s="279" t="str">
        <f t="shared" si="40"/>
        <v/>
      </c>
      <c r="N476" s="285"/>
    </row>
    <row r="477" spans="1:14" ht="20.100000000000001" customHeight="1" x14ac:dyDescent="0.25">
      <c r="A477" s="170">
        <v>471</v>
      </c>
      <c r="B477" s="283" t="str">
        <f>IF('Frais réels'!B476="","",'Frais réels'!$B476)</f>
        <v/>
      </c>
      <c r="C477" s="283" t="str">
        <f>IF('Frais réels'!C476="","",'Frais réels'!$C476)</f>
        <v/>
      </c>
      <c r="D477" s="283" t="str">
        <f>IF('Frais réels'!D476="","",'Frais réels'!$D476)</f>
        <v/>
      </c>
      <c r="E477" s="166" t="str">
        <f>IF('Frais réels'!E476="","",'Frais réels'!$E476)</f>
        <v/>
      </c>
      <c r="F477" s="166" t="str">
        <f>IF('Frais réels'!F476="","",'Frais réels'!$F476)</f>
        <v/>
      </c>
      <c r="G477" s="185" t="str">
        <f>IF('Frais réels'!G476="","",'Frais réels'!$G476)</f>
        <v/>
      </c>
      <c r="H477" s="126"/>
      <c r="I477" s="277" t="str">
        <f t="shared" si="36"/>
        <v/>
      </c>
      <c r="J477" s="280" t="str">
        <f t="shared" si="37"/>
        <v/>
      </c>
      <c r="K477" s="193" t="str">
        <f t="shared" si="38"/>
        <v/>
      </c>
      <c r="L477" s="281" t="str">
        <f t="shared" si="39"/>
        <v/>
      </c>
      <c r="M477" s="279" t="str">
        <f t="shared" si="40"/>
        <v/>
      </c>
      <c r="N477" s="285"/>
    </row>
    <row r="478" spans="1:14" ht="20.100000000000001" customHeight="1" x14ac:dyDescent="0.25">
      <c r="A478" s="170">
        <v>472</v>
      </c>
      <c r="B478" s="283" t="str">
        <f>IF('Frais réels'!B477="","",'Frais réels'!$B477)</f>
        <v/>
      </c>
      <c r="C478" s="283" t="str">
        <f>IF('Frais réels'!C477="","",'Frais réels'!$C477)</f>
        <v/>
      </c>
      <c r="D478" s="283" t="str">
        <f>IF('Frais réels'!D477="","",'Frais réels'!$D477)</f>
        <v/>
      </c>
      <c r="E478" s="166" t="str">
        <f>IF('Frais réels'!E477="","",'Frais réels'!$E477)</f>
        <v/>
      </c>
      <c r="F478" s="166" t="str">
        <f>IF('Frais réels'!F477="","",'Frais réels'!$F477)</f>
        <v/>
      </c>
      <c r="G478" s="185" t="str">
        <f>IF('Frais réels'!G477="","",'Frais réels'!$G477)</f>
        <v/>
      </c>
      <c r="H478" s="126"/>
      <c r="I478" s="277" t="str">
        <f t="shared" si="36"/>
        <v/>
      </c>
      <c r="J478" s="280" t="str">
        <f t="shared" si="37"/>
        <v/>
      </c>
      <c r="K478" s="193" t="str">
        <f t="shared" si="38"/>
        <v/>
      </c>
      <c r="L478" s="281" t="str">
        <f t="shared" si="39"/>
        <v/>
      </c>
      <c r="M478" s="279" t="str">
        <f t="shared" si="40"/>
        <v/>
      </c>
      <c r="N478" s="285"/>
    </row>
    <row r="479" spans="1:14" ht="20.100000000000001" customHeight="1" x14ac:dyDescent="0.25">
      <c r="A479" s="170">
        <v>473</v>
      </c>
      <c r="B479" s="283" t="str">
        <f>IF('Frais réels'!B478="","",'Frais réels'!$B478)</f>
        <v/>
      </c>
      <c r="C479" s="283" t="str">
        <f>IF('Frais réels'!C478="","",'Frais réels'!$C478)</f>
        <v/>
      </c>
      <c r="D479" s="283" t="str">
        <f>IF('Frais réels'!D478="","",'Frais réels'!$D478)</f>
        <v/>
      </c>
      <c r="E479" s="166" t="str">
        <f>IF('Frais réels'!E478="","",'Frais réels'!$E478)</f>
        <v/>
      </c>
      <c r="F479" s="166" t="str">
        <f>IF('Frais réels'!F478="","",'Frais réels'!$F478)</f>
        <v/>
      </c>
      <c r="G479" s="185" t="str">
        <f>IF('Frais réels'!G478="","",'Frais réels'!$G478)</f>
        <v/>
      </c>
      <c r="H479" s="126"/>
      <c r="I479" s="277" t="str">
        <f t="shared" si="36"/>
        <v/>
      </c>
      <c r="J479" s="280" t="str">
        <f t="shared" si="37"/>
        <v/>
      </c>
      <c r="K479" s="193" t="str">
        <f t="shared" si="38"/>
        <v/>
      </c>
      <c r="L479" s="281" t="str">
        <f t="shared" si="39"/>
        <v/>
      </c>
      <c r="M479" s="279" t="str">
        <f t="shared" si="40"/>
        <v/>
      </c>
      <c r="N479" s="285"/>
    </row>
    <row r="480" spans="1:14" ht="20.100000000000001" customHeight="1" x14ac:dyDescent="0.25">
      <c r="A480" s="170">
        <v>474</v>
      </c>
      <c r="B480" s="283" t="str">
        <f>IF('Frais réels'!B479="","",'Frais réels'!$B479)</f>
        <v/>
      </c>
      <c r="C480" s="283" t="str">
        <f>IF('Frais réels'!C479="","",'Frais réels'!$C479)</f>
        <v/>
      </c>
      <c r="D480" s="283" t="str">
        <f>IF('Frais réels'!D479="","",'Frais réels'!$D479)</f>
        <v/>
      </c>
      <c r="E480" s="166" t="str">
        <f>IF('Frais réels'!E479="","",'Frais réels'!$E479)</f>
        <v/>
      </c>
      <c r="F480" s="166" t="str">
        <f>IF('Frais réels'!F479="","",'Frais réels'!$F479)</f>
        <v/>
      </c>
      <c r="G480" s="185" t="str">
        <f>IF('Frais réels'!G479="","",'Frais réels'!$G479)</f>
        <v/>
      </c>
      <c r="H480" s="126"/>
      <c r="I480" s="277" t="str">
        <f t="shared" si="36"/>
        <v/>
      </c>
      <c r="J480" s="280" t="str">
        <f t="shared" si="37"/>
        <v/>
      </c>
      <c r="K480" s="193" t="str">
        <f t="shared" si="38"/>
        <v/>
      </c>
      <c r="L480" s="281" t="str">
        <f t="shared" si="39"/>
        <v/>
      </c>
      <c r="M480" s="279" t="str">
        <f t="shared" si="40"/>
        <v/>
      </c>
      <c r="N480" s="285"/>
    </row>
    <row r="481" spans="1:14" ht="20.100000000000001" customHeight="1" x14ac:dyDescent="0.25">
      <c r="A481" s="170">
        <v>475</v>
      </c>
      <c r="B481" s="283" t="str">
        <f>IF('Frais réels'!B480="","",'Frais réels'!$B480)</f>
        <v/>
      </c>
      <c r="C481" s="283" t="str">
        <f>IF('Frais réels'!C480="","",'Frais réels'!$C480)</f>
        <v/>
      </c>
      <c r="D481" s="283" t="str">
        <f>IF('Frais réels'!D480="","",'Frais réels'!$D480)</f>
        <v/>
      </c>
      <c r="E481" s="166" t="str">
        <f>IF('Frais réels'!E480="","",'Frais réels'!$E480)</f>
        <v/>
      </c>
      <c r="F481" s="166" t="str">
        <f>IF('Frais réels'!F480="","",'Frais réels'!$F480)</f>
        <v/>
      </c>
      <c r="G481" s="185" t="str">
        <f>IF('Frais réels'!G480="","",'Frais réels'!$G480)</f>
        <v/>
      </c>
      <c r="H481" s="126"/>
      <c r="I481" s="277" t="str">
        <f t="shared" si="36"/>
        <v/>
      </c>
      <c r="J481" s="280" t="str">
        <f t="shared" si="37"/>
        <v/>
      </c>
      <c r="K481" s="193" t="str">
        <f t="shared" si="38"/>
        <v/>
      </c>
      <c r="L481" s="281" t="str">
        <f t="shared" si="39"/>
        <v/>
      </c>
      <c r="M481" s="279" t="str">
        <f t="shared" si="40"/>
        <v/>
      </c>
      <c r="N481" s="285"/>
    </row>
    <row r="482" spans="1:14" ht="20.100000000000001" customHeight="1" x14ac:dyDescent="0.25">
      <c r="A482" s="170">
        <v>476</v>
      </c>
      <c r="B482" s="283" t="str">
        <f>IF('Frais réels'!B481="","",'Frais réels'!$B481)</f>
        <v/>
      </c>
      <c r="C482" s="283" t="str">
        <f>IF('Frais réels'!C481="","",'Frais réels'!$C481)</f>
        <v/>
      </c>
      <c r="D482" s="283" t="str">
        <f>IF('Frais réels'!D481="","",'Frais réels'!$D481)</f>
        <v/>
      </c>
      <c r="E482" s="166" t="str">
        <f>IF('Frais réels'!E481="","",'Frais réels'!$E481)</f>
        <v/>
      </c>
      <c r="F482" s="166" t="str">
        <f>IF('Frais réels'!F481="","",'Frais réels'!$F481)</f>
        <v/>
      </c>
      <c r="G482" s="185" t="str">
        <f>IF('Frais réels'!G481="","",'Frais réels'!$G481)</f>
        <v/>
      </c>
      <c r="H482" s="126"/>
      <c r="I482" s="277" t="str">
        <f t="shared" si="36"/>
        <v/>
      </c>
      <c r="J482" s="280" t="str">
        <f t="shared" si="37"/>
        <v/>
      </c>
      <c r="K482" s="193" t="str">
        <f t="shared" si="38"/>
        <v/>
      </c>
      <c r="L482" s="281" t="str">
        <f t="shared" si="39"/>
        <v/>
      </c>
      <c r="M482" s="279" t="str">
        <f t="shared" si="40"/>
        <v/>
      </c>
      <c r="N482" s="285"/>
    </row>
    <row r="483" spans="1:14" ht="20.100000000000001" customHeight="1" x14ac:dyDescent="0.25">
      <c r="A483" s="170">
        <v>477</v>
      </c>
      <c r="B483" s="283" t="str">
        <f>IF('Frais réels'!B482="","",'Frais réels'!$B482)</f>
        <v/>
      </c>
      <c r="C483" s="283" t="str">
        <f>IF('Frais réels'!C482="","",'Frais réels'!$C482)</f>
        <v/>
      </c>
      <c r="D483" s="283" t="str">
        <f>IF('Frais réels'!D482="","",'Frais réels'!$D482)</f>
        <v/>
      </c>
      <c r="E483" s="166" t="str">
        <f>IF('Frais réels'!E482="","",'Frais réels'!$E482)</f>
        <v/>
      </c>
      <c r="F483" s="166" t="str">
        <f>IF('Frais réels'!F482="","",'Frais réels'!$F482)</f>
        <v/>
      </c>
      <c r="G483" s="185" t="str">
        <f>IF('Frais réels'!G482="","",'Frais réels'!$G482)</f>
        <v/>
      </c>
      <c r="H483" s="126"/>
      <c r="I483" s="277" t="str">
        <f t="shared" si="36"/>
        <v/>
      </c>
      <c r="J483" s="280" t="str">
        <f t="shared" si="37"/>
        <v/>
      </c>
      <c r="K483" s="193" t="str">
        <f t="shared" si="38"/>
        <v/>
      </c>
      <c r="L483" s="281" t="str">
        <f t="shared" si="39"/>
        <v/>
      </c>
      <c r="M483" s="279" t="str">
        <f t="shared" si="40"/>
        <v/>
      </c>
      <c r="N483" s="285"/>
    </row>
    <row r="484" spans="1:14" ht="20.100000000000001" customHeight="1" x14ac:dyDescent="0.25">
      <c r="A484" s="170">
        <v>478</v>
      </c>
      <c r="B484" s="283" t="str">
        <f>IF('Frais réels'!B483="","",'Frais réels'!$B483)</f>
        <v/>
      </c>
      <c r="C484" s="283" t="str">
        <f>IF('Frais réels'!C483="","",'Frais réels'!$C483)</f>
        <v/>
      </c>
      <c r="D484" s="283" t="str">
        <f>IF('Frais réels'!D483="","",'Frais réels'!$D483)</f>
        <v/>
      </c>
      <c r="E484" s="166" t="str">
        <f>IF('Frais réels'!E483="","",'Frais réels'!$E483)</f>
        <v/>
      </c>
      <c r="F484" s="166" t="str">
        <f>IF('Frais réels'!F483="","",'Frais réels'!$F483)</f>
        <v/>
      </c>
      <c r="G484" s="185" t="str">
        <f>IF('Frais réels'!G483="","",'Frais réels'!$G483)</f>
        <v/>
      </c>
      <c r="H484" s="126"/>
      <c r="I484" s="277" t="str">
        <f t="shared" si="36"/>
        <v/>
      </c>
      <c r="J484" s="280" t="str">
        <f t="shared" si="37"/>
        <v/>
      </c>
      <c r="K484" s="193" t="str">
        <f t="shared" si="38"/>
        <v/>
      </c>
      <c r="L484" s="281" t="str">
        <f t="shared" si="39"/>
        <v/>
      </c>
      <c r="M484" s="279" t="str">
        <f t="shared" si="40"/>
        <v/>
      </c>
      <c r="N484" s="285"/>
    </row>
    <row r="485" spans="1:14" ht="20.100000000000001" customHeight="1" x14ac:dyDescent="0.25">
      <c r="A485" s="170">
        <v>479</v>
      </c>
      <c r="B485" s="283" t="str">
        <f>IF('Frais réels'!B484="","",'Frais réels'!$B484)</f>
        <v/>
      </c>
      <c r="C485" s="283" t="str">
        <f>IF('Frais réels'!C484="","",'Frais réels'!$C484)</f>
        <v/>
      </c>
      <c r="D485" s="283" t="str">
        <f>IF('Frais réels'!D484="","",'Frais réels'!$D484)</f>
        <v/>
      </c>
      <c r="E485" s="166" t="str">
        <f>IF('Frais réels'!E484="","",'Frais réels'!$E484)</f>
        <v/>
      </c>
      <c r="F485" s="166" t="str">
        <f>IF('Frais réels'!F484="","",'Frais réels'!$F484)</f>
        <v/>
      </c>
      <c r="G485" s="185" t="str">
        <f>IF('Frais réels'!G484="","",'Frais réels'!$G484)</f>
        <v/>
      </c>
      <c r="H485" s="126"/>
      <c r="I485" s="277" t="str">
        <f t="shared" si="36"/>
        <v/>
      </c>
      <c r="J485" s="280" t="str">
        <f t="shared" si="37"/>
        <v/>
      </c>
      <c r="K485" s="193" t="str">
        <f t="shared" si="38"/>
        <v/>
      </c>
      <c r="L485" s="281" t="str">
        <f t="shared" si="39"/>
        <v/>
      </c>
      <c r="M485" s="279" t="str">
        <f t="shared" si="40"/>
        <v/>
      </c>
      <c r="N485" s="285"/>
    </row>
    <row r="486" spans="1:14" ht="20.100000000000001" customHeight="1" x14ac:dyDescent="0.25">
      <c r="A486" s="170">
        <v>480</v>
      </c>
      <c r="B486" s="283" t="str">
        <f>IF('Frais réels'!B485="","",'Frais réels'!$B485)</f>
        <v/>
      </c>
      <c r="C486" s="283" t="str">
        <f>IF('Frais réels'!C485="","",'Frais réels'!$C485)</f>
        <v/>
      </c>
      <c r="D486" s="283" t="str">
        <f>IF('Frais réels'!D485="","",'Frais réels'!$D485)</f>
        <v/>
      </c>
      <c r="E486" s="166" t="str">
        <f>IF('Frais réels'!E485="","",'Frais réels'!$E485)</f>
        <v/>
      </c>
      <c r="F486" s="166" t="str">
        <f>IF('Frais réels'!F485="","",'Frais réels'!$F485)</f>
        <v/>
      </c>
      <c r="G486" s="185" t="str">
        <f>IF('Frais réels'!G485="","",'Frais réels'!$G485)</f>
        <v/>
      </c>
      <c r="H486" s="126"/>
      <c r="I486" s="277" t="str">
        <f t="shared" si="36"/>
        <v/>
      </c>
      <c r="J486" s="280" t="str">
        <f t="shared" si="37"/>
        <v/>
      </c>
      <c r="K486" s="193" t="str">
        <f t="shared" si="38"/>
        <v/>
      </c>
      <c r="L486" s="281" t="str">
        <f t="shared" si="39"/>
        <v/>
      </c>
      <c r="M486" s="279" t="str">
        <f t="shared" si="40"/>
        <v/>
      </c>
      <c r="N486" s="285"/>
    </row>
    <row r="487" spans="1:14" ht="20.100000000000001" customHeight="1" x14ac:dyDescent="0.25">
      <c r="A487" s="170">
        <v>481</v>
      </c>
      <c r="B487" s="283" t="str">
        <f>IF('Frais réels'!B486="","",'Frais réels'!$B486)</f>
        <v/>
      </c>
      <c r="C487" s="283" t="str">
        <f>IF('Frais réels'!C486="","",'Frais réels'!$C486)</f>
        <v/>
      </c>
      <c r="D487" s="283" t="str">
        <f>IF('Frais réels'!D486="","",'Frais réels'!$D486)</f>
        <v/>
      </c>
      <c r="E487" s="166" t="str">
        <f>IF('Frais réels'!E486="","",'Frais réels'!$E486)</f>
        <v/>
      </c>
      <c r="F487" s="166" t="str">
        <f>IF('Frais réels'!F486="","",'Frais réels'!$F486)</f>
        <v/>
      </c>
      <c r="G487" s="185" t="str">
        <f>IF('Frais réels'!G486="","",'Frais réels'!$G486)</f>
        <v/>
      </c>
      <c r="H487" s="126"/>
      <c r="I487" s="277" t="str">
        <f t="shared" si="36"/>
        <v/>
      </c>
      <c r="J487" s="280" t="str">
        <f t="shared" si="37"/>
        <v/>
      </c>
      <c r="K487" s="193" t="str">
        <f t="shared" si="38"/>
        <v/>
      </c>
      <c r="L487" s="281" t="str">
        <f t="shared" si="39"/>
        <v/>
      </c>
      <c r="M487" s="279" t="str">
        <f t="shared" si="40"/>
        <v/>
      </c>
      <c r="N487" s="285"/>
    </row>
    <row r="488" spans="1:14" ht="20.100000000000001" customHeight="1" x14ac:dyDescent="0.25">
      <c r="A488" s="170">
        <v>482</v>
      </c>
      <c r="B488" s="283" t="str">
        <f>IF('Frais réels'!B487="","",'Frais réels'!$B487)</f>
        <v/>
      </c>
      <c r="C488" s="283" t="str">
        <f>IF('Frais réels'!C487="","",'Frais réels'!$C487)</f>
        <v/>
      </c>
      <c r="D488" s="283" t="str">
        <f>IF('Frais réels'!D487="","",'Frais réels'!$D487)</f>
        <v/>
      </c>
      <c r="E488" s="166" t="str">
        <f>IF('Frais réels'!E487="","",'Frais réels'!$E487)</f>
        <v/>
      </c>
      <c r="F488" s="166" t="str">
        <f>IF('Frais réels'!F487="","",'Frais réels'!$F487)</f>
        <v/>
      </c>
      <c r="G488" s="185" t="str">
        <f>IF('Frais réels'!G487="","",'Frais réels'!$G487)</f>
        <v/>
      </c>
      <c r="H488" s="126"/>
      <c r="I488" s="277" t="str">
        <f t="shared" si="36"/>
        <v/>
      </c>
      <c r="J488" s="280" t="str">
        <f t="shared" si="37"/>
        <v/>
      </c>
      <c r="K488" s="193" t="str">
        <f t="shared" si="38"/>
        <v/>
      </c>
      <c r="L488" s="281" t="str">
        <f t="shared" si="39"/>
        <v/>
      </c>
      <c r="M488" s="279" t="str">
        <f t="shared" si="40"/>
        <v/>
      </c>
      <c r="N488" s="285"/>
    </row>
    <row r="489" spans="1:14" ht="20.100000000000001" customHeight="1" x14ac:dyDescent="0.25">
      <c r="A489" s="170">
        <v>483</v>
      </c>
      <c r="B489" s="283" t="str">
        <f>IF('Frais réels'!B488="","",'Frais réels'!$B488)</f>
        <v/>
      </c>
      <c r="C489" s="283" t="str">
        <f>IF('Frais réels'!C488="","",'Frais réels'!$C488)</f>
        <v/>
      </c>
      <c r="D489" s="283" t="str">
        <f>IF('Frais réels'!D488="","",'Frais réels'!$D488)</f>
        <v/>
      </c>
      <c r="E489" s="166" t="str">
        <f>IF('Frais réels'!E488="","",'Frais réels'!$E488)</f>
        <v/>
      </c>
      <c r="F489" s="166" t="str">
        <f>IF('Frais réels'!F488="","",'Frais réels'!$F488)</f>
        <v/>
      </c>
      <c r="G489" s="185" t="str">
        <f>IF('Frais réels'!G488="","",'Frais réels'!$G488)</f>
        <v/>
      </c>
      <c r="H489" s="126"/>
      <c r="I489" s="277" t="str">
        <f t="shared" si="36"/>
        <v/>
      </c>
      <c r="J489" s="280" t="str">
        <f t="shared" si="37"/>
        <v/>
      </c>
      <c r="K489" s="193" t="str">
        <f t="shared" si="38"/>
        <v/>
      </c>
      <c r="L489" s="281" t="str">
        <f t="shared" si="39"/>
        <v/>
      </c>
      <c r="M489" s="279" t="str">
        <f t="shared" si="40"/>
        <v/>
      </c>
      <c r="N489" s="285"/>
    </row>
    <row r="490" spans="1:14" ht="20.100000000000001" customHeight="1" x14ac:dyDescent="0.25">
      <c r="A490" s="170">
        <v>484</v>
      </c>
      <c r="B490" s="283" t="str">
        <f>IF('Frais réels'!B489="","",'Frais réels'!$B489)</f>
        <v/>
      </c>
      <c r="C490" s="283" t="str">
        <f>IF('Frais réels'!C489="","",'Frais réels'!$C489)</f>
        <v/>
      </c>
      <c r="D490" s="283" t="str">
        <f>IF('Frais réels'!D489="","",'Frais réels'!$D489)</f>
        <v/>
      </c>
      <c r="E490" s="166" t="str">
        <f>IF('Frais réels'!E489="","",'Frais réels'!$E489)</f>
        <v/>
      </c>
      <c r="F490" s="166" t="str">
        <f>IF('Frais réels'!F489="","",'Frais réels'!$F489)</f>
        <v/>
      </c>
      <c r="G490" s="185" t="str">
        <f>IF('Frais réels'!G489="","",'Frais réels'!$G489)</f>
        <v/>
      </c>
      <c r="H490" s="126"/>
      <c r="I490" s="277" t="str">
        <f t="shared" si="36"/>
        <v/>
      </c>
      <c r="J490" s="280" t="str">
        <f t="shared" si="37"/>
        <v/>
      </c>
      <c r="K490" s="193" t="str">
        <f t="shared" si="38"/>
        <v/>
      </c>
      <c r="L490" s="281" t="str">
        <f t="shared" si="39"/>
        <v/>
      </c>
      <c r="M490" s="279" t="str">
        <f t="shared" si="40"/>
        <v/>
      </c>
      <c r="N490" s="285"/>
    </row>
    <row r="491" spans="1:14" ht="20.100000000000001" customHeight="1" x14ac:dyDescent="0.25">
      <c r="A491" s="170">
        <v>485</v>
      </c>
      <c r="B491" s="283" t="str">
        <f>IF('Frais réels'!B490="","",'Frais réels'!$B490)</f>
        <v/>
      </c>
      <c r="C491" s="283" t="str">
        <f>IF('Frais réels'!C490="","",'Frais réels'!$C490)</f>
        <v/>
      </c>
      <c r="D491" s="283" t="str">
        <f>IF('Frais réels'!D490="","",'Frais réels'!$D490)</f>
        <v/>
      </c>
      <c r="E491" s="166" t="str">
        <f>IF('Frais réels'!E490="","",'Frais réels'!$E490)</f>
        <v/>
      </c>
      <c r="F491" s="166" t="str">
        <f>IF('Frais réels'!F490="","",'Frais réels'!$F490)</f>
        <v/>
      </c>
      <c r="G491" s="185" t="str">
        <f>IF('Frais réels'!G490="","",'Frais réels'!$G490)</f>
        <v/>
      </c>
      <c r="H491" s="126"/>
      <c r="I491" s="277" t="str">
        <f t="shared" si="36"/>
        <v/>
      </c>
      <c r="J491" s="280" t="str">
        <f t="shared" si="37"/>
        <v/>
      </c>
      <c r="K491" s="193" t="str">
        <f t="shared" si="38"/>
        <v/>
      </c>
      <c r="L491" s="281" t="str">
        <f t="shared" si="39"/>
        <v/>
      </c>
      <c r="M491" s="279" t="str">
        <f t="shared" si="40"/>
        <v/>
      </c>
      <c r="N491" s="285"/>
    </row>
    <row r="492" spans="1:14" ht="20.100000000000001" customHeight="1" x14ac:dyDescent="0.25">
      <c r="A492" s="170">
        <v>486</v>
      </c>
      <c r="B492" s="283" t="str">
        <f>IF('Frais réels'!B491="","",'Frais réels'!$B491)</f>
        <v/>
      </c>
      <c r="C492" s="283" t="str">
        <f>IF('Frais réels'!C491="","",'Frais réels'!$C491)</f>
        <v/>
      </c>
      <c r="D492" s="283" t="str">
        <f>IF('Frais réels'!D491="","",'Frais réels'!$D491)</f>
        <v/>
      </c>
      <c r="E492" s="166" t="str">
        <f>IF('Frais réels'!E491="","",'Frais réels'!$E491)</f>
        <v/>
      </c>
      <c r="F492" s="166" t="str">
        <f>IF('Frais réels'!F491="","",'Frais réels'!$F491)</f>
        <v/>
      </c>
      <c r="G492" s="185" t="str">
        <f>IF('Frais réels'!G491="","",'Frais réels'!$G491)</f>
        <v/>
      </c>
      <c r="H492" s="126"/>
      <c r="I492" s="277" t="str">
        <f t="shared" si="36"/>
        <v/>
      </c>
      <c r="J492" s="280" t="str">
        <f t="shared" si="37"/>
        <v/>
      </c>
      <c r="K492" s="193" t="str">
        <f t="shared" si="38"/>
        <v/>
      </c>
      <c r="L492" s="281" t="str">
        <f t="shared" si="39"/>
        <v/>
      </c>
      <c r="M492" s="279" t="str">
        <f t="shared" si="40"/>
        <v/>
      </c>
      <c r="N492" s="285"/>
    </row>
    <row r="493" spans="1:14" ht="20.100000000000001" customHeight="1" x14ac:dyDescent="0.25">
      <c r="A493" s="170">
        <v>487</v>
      </c>
      <c r="B493" s="283" t="str">
        <f>IF('Frais réels'!B492="","",'Frais réels'!$B492)</f>
        <v/>
      </c>
      <c r="C493" s="283" t="str">
        <f>IF('Frais réels'!C492="","",'Frais réels'!$C492)</f>
        <v/>
      </c>
      <c r="D493" s="283" t="str">
        <f>IF('Frais réels'!D492="","",'Frais réels'!$D492)</f>
        <v/>
      </c>
      <c r="E493" s="166" t="str">
        <f>IF('Frais réels'!E492="","",'Frais réels'!$E492)</f>
        <v/>
      </c>
      <c r="F493" s="166" t="str">
        <f>IF('Frais réels'!F492="","",'Frais réels'!$F492)</f>
        <v/>
      </c>
      <c r="G493" s="185" t="str">
        <f>IF('Frais réels'!G492="","",'Frais réels'!$G492)</f>
        <v/>
      </c>
      <c r="H493" s="126"/>
      <c r="I493" s="277" t="str">
        <f t="shared" si="36"/>
        <v/>
      </c>
      <c r="J493" s="280" t="str">
        <f t="shared" si="37"/>
        <v/>
      </c>
      <c r="K493" s="193" t="str">
        <f t="shared" si="38"/>
        <v/>
      </c>
      <c r="L493" s="281" t="str">
        <f t="shared" si="39"/>
        <v/>
      </c>
      <c r="M493" s="279" t="str">
        <f t="shared" si="40"/>
        <v/>
      </c>
      <c r="N493" s="285"/>
    </row>
    <row r="494" spans="1:14" ht="20.100000000000001" customHeight="1" x14ac:dyDescent="0.25">
      <c r="A494" s="170">
        <v>488</v>
      </c>
      <c r="B494" s="283" t="str">
        <f>IF('Frais réels'!B493="","",'Frais réels'!$B493)</f>
        <v/>
      </c>
      <c r="C494" s="283" t="str">
        <f>IF('Frais réels'!C493="","",'Frais réels'!$C493)</f>
        <v/>
      </c>
      <c r="D494" s="283" t="str">
        <f>IF('Frais réels'!D493="","",'Frais réels'!$D493)</f>
        <v/>
      </c>
      <c r="E494" s="166" t="str">
        <f>IF('Frais réels'!E493="","",'Frais réels'!$E493)</f>
        <v/>
      </c>
      <c r="F494" s="166" t="str">
        <f>IF('Frais réels'!F493="","",'Frais réels'!$F493)</f>
        <v/>
      </c>
      <c r="G494" s="185" t="str">
        <f>IF('Frais réels'!G493="","",'Frais réels'!$G493)</f>
        <v/>
      </c>
      <c r="H494" s="126"/>
      <c r="I494" s="277" t="str">
        <f t="shared" si="36"/>
        <v/>
      </c>
      <c r="J494" s="280" t="str">
        <f t="shared" si="37"/>
        <v/>
      </c>
      <c r="K494" s="193" t="str">
        <f t="shared" si="38"/>
        <v/>
      </c>
      <c r="L494" s="281" t="str">
        <f t="shared" si="39"/>
        <v/>
      </c>
      <c r="M494" s="279" t="str">
        <f t="shared" si="40"/>
        <v/>
      </c>
      <c r="N494" s="285"/>
    </row>
    <row r="495" spans="1:14" ht="20.100000000000001" customHeight="1" x14ac:dyDescent="0.25">
      <c r="A495" s="170">
        <v>489</v>
      </c>
      <c r="B495" s="283" t="str">
        <f>IF('Frais réels'!B494="","",'Frais réels'!$B494)</f>
        <v/>
      </c>
      <c r="C495" s="283" t="str">
        <f>IF('Frais réels'!C494="","",'Frais réels'!$C494)</f>
        <v/>
      </c>
      <c r="D495" s="283" t="str">
        <f>IF('Frais réels'!D494="","",'Frais réels'!$D494)</f>
        <v/>
      </c>
      <c r="E495" s="166" t="str">
        <f>IF('Frais réels'!E494="","",'Frais réels'!$E494)</f>
        <v/>
      </c>
      <c r="F495" s="166" t="str">
        <f>IF('Frais réels'!F494="","",'Frais réels'!$F494)</f>
        <v/>
      </c>
      <c r="G495" s="185" t="str">
        <f>IF('Frais réels'!G494="","",'Frais réels'!$G494)</f>
        <v/>
      </c>
      <c r="H495" s="126"/>
      <c r="I495" s="277" t="str">
        <f t="shared" si="36"/>
        <v/>
      </c>
      <c r="J495" s="280" t="str">
        <f t="shared" si="37"/>
        <v/>
      </c>
      <c r="K495" s="193" t="str">
        <f t="shared" si="38"/>
        <v/>
      </c>
      <c r="L495" s="281" t="str">
        <f t="shared" si="39"/>
        <v/>
      </c>
      <c r="M495" s="279" t="str">
        <f t="shared" si="40"/>
        <v/>
      </c>
      <c r="N495" s="285"/>
    </row>
    <row r="496" spans="1:14" ht="20.100000000000001" customHeight="1" x14ac:dyDescent="0.25">
      <c r="A496" s="170">
        <v>490</v>
      </c>
      <c r="B496" s="283" t="str">
        <f>IF('Frais réels'!B495="","",'Frais réels'!$B495)</f>
        <v/>
      </c>
      <c r="C496" s="283" t="str">
        <f>IF('Frais réels'!C495="","",'Frais réels'!$C495)</f>
        <v/>
      </c>
      <c r="D496" s="283" t="str">
        <f>IF('Frais réels'!D495="","",'Frais réels'!$D495)</f>
        <v/>
      </c>
      <c r="E496" s="166" t="str">
        <f>IF('Frais réels'!E495="","",'Frais réels'!$E495)</f>
        <v/>
      </c>
      <c r="F496" s="166" t="str">
        <f>IF('Frais réels'!F495="","",'Frais réels'!$F495)</f>
        <v/>
      </c>
      <c r="G496" s="185" t="str">
        <f>IF('Frais réels'!G495="","",'Frais réels'!$G495)</f>
        <v/>
      </c>
      <c r="H496" s="126"/>
      <c r="I496" s="277" t="str">
        <f t="shared" si="36"/>
        <v/>
      </c>
      <c r="J496" s="280" t="str">
        <f t="shared" si="37"/>
        <v/>
      </c>
      <c r="K496" s="193" t="str">
        <f t="shared" si="38"/>
        <v/>
      </c>
      <c r="L496" s="281" t="str">
        <f t="shared" si="39"/>
        <v/>
      </c>
      <c r="M496" s="279" t="str">
        <f t="shared" si="40"/>
        <v/>
      </c>
      <c r="N496" s="285"/>
    </row>
    <row r="497" spans="1:21" ht="20.100000000000001" customHeight="1" x14ac:dyDescent="0.3">
      <c r="A497" s="170">
        <v>491</v>
      </c>
      <c r="B497" s="283" t="str">
        <f>IF('Frais réels'!B496="","",'Frais réels'!$B496)</f>
        <v/>
      </c>
      <c r="C497" s="283" t="str">
        <f>IF('Frais réels'!C496="","",'Frais réels'!$C496)</f>
        <v/>
      </c>
      <c r="D497" s="283" t="str">
        <f>IF('Frais réels'!D496="","",'Frais réels'!$D496)</f>
        <v/>
      </c>
      <c r="E497" s="166" t="str">
        <f>IF('Frais réels'!E496="","",'Frais réels'!$E496)</f>
        <v/>
      </c>
      <c r="F497" s="166" t="str">
        <f>IF('Frais réels'!F496="","",'Frais réels'!$F496)</f>
        <v/>
      </c>
      <c r="G497" s="185" t="str">
        <f>IF('Frais réels'!G496="","",'Frais réels'!$G496)</f>
        <v/>
      </c>
      <c r="H497" s="126"/>
      <c r="I497" s="277" t="str">
        <f t="shared" si="36"/>
        <v/>
      </c>
      <c r="J497" s="280" t="str">
        <f t="shared" si="37"/>
        <v/>
      </c>
      <c r="K497" s="193" t="str">
        <f t="shared" si="38"/>
        <v/>
      </c>
      <c r="L497" s="281" t="str">
        <f t="shared" si="39"/>
        <v/>
      </c>
      <c r="M497" s="279" t="str">
        <f t="shared" si="40"/>
        <v/>
      </c>
      <c r="N497" s="285"/>
      <c r="P497" s="59"/>
      <c r="Q497" s="59"/>
      <c r="R497" s="59"/>
      <c r="S497" s="59"/>
    </row>
    <row r="498" spans="1:21" ht="20.100000000000001" customHeight="1" x14ac:dyDescent="0.25">
      <c r="A498" s="170">
        <v>492</v>
      </c>
      <c r="B498" s="283" t="str">
        <f>IF('Frais réels'!B497="","",'Frais réels'!$B497)</f>
        <v/>
      </c>
      <c r="C498" s="283" t="str">
        <f>IF('Frais réels'!C497="","",'Frais réels'!$C497)</f>
        <v/>
      </c>
      <c r="D498" s="283" t="str">
        <f>IF('Frais réels'!D497="","",'Frais réels'!$D497)</f>
        <v/>
      </c>
      <c r="E498" s="166" t="str">
        <f>IF('Frais réels'!E497="","",'Frais réels'!$E497)</f>
        <v/>
      </c>
      <c r="F498" s="166" t="str">
        <f>IF('Frais réels'!F497="","",'Frais réels'!$F497)</f>
        <v/>
      </c>
      <c r="G498" s="185" t="str">
        <f>IF('Frais réels'!G497="","",'Frais réels'!$G497)</f>
        <v/>
      </c>
      <c r="H498" s="126"/>
      <c r="I498" s="277" t="str">
        <f t="shared" si="36"/>
        <v/>
      </c>
      <c r="J498" s="280" t="str">
        <f t="shared" si="37"/>
        <v/>
      </c>
      <c r="K498" s="193" t="str">
        <f t="shared" si="38"/>
        <v/>
      </c>
      <c r="L498" s="281" t="str">
        <f t="shared" si="39"/>
        <v/>
      </c>
      <c r="M498" s="279" t="str">
        <f t="shared" si="40"/>
        <v/>
      </c>
      <c r="N498" s="285"/>
    </row>
    <row r="499" spans="1:21" ht="20.100000000000001" customHeight="1" x14ac:dyDescent="0.25">
      <c r="A499" s="170">
        <v>493</v>
      </c>
      <c r="B499" s="283" t="str">
        <f>IF('Frais réels'!B498="","",'Frais réels'!$B498)</f>
        <v/>
      </c>
      <c r="C499" s="283" t="str">
        <f>IF('Frais réels'!C498="","",'Frais réels'!$C498)</f>
        <v/>
      </c>
      <c r="D499" s="283" t="str">
        <f>IF('Frais réels'!D498="","",'Frais réels'!$D498)</f>
        <v/>
      </c>
      <c r="E499" s="166" t="str">
        <f>IF('Frais réels'!E498="","",'Frais réels'!$E498)</f>
        <v/>
      </c>
      <c r="F499" s="166" t="str">
        <f>IF('Frais réels'!F498="","",'Frais réels'!$F498)</f>
        <v/>
      </c>
      <c r="G499" s="185" t="str">
        <f>IF('Frais réels'!G498="","",'Frais réels'!$G498)</f>
        <v/>
      </c>
      <c r="H499" s="126"/>
      <c r="I499" s="277" t="str">
        <f t="shared" si="36"/>
        <v/>
      </c>
      <c r="J499" s="280" t="str">
        <f t="shared" si="37"/>
        <v/>
      </c>
      <c r="K499" s="193" t="str">
        <f t="shared" si="38"/>
        <v/>
      </c>
      <c r="L499" s="281" t="str">
        <f t="shared" si="39"/>
        <v/>
      </c>
      <c r="M499" s="279" t="str">
        <f t="shared" si="40"/>
        <v/>
      </c>
      <c r="N499" s="285"/>
    </row>
    <row r="500" spans="1:21" ht="20.100000000000001" customHeight="1" x14ac:dyDescent="0.3">
      <c r="A500" s="170">
        <v>494</v>
      </c>
      <c r="B500" s="283" t="str">
        <f>IF('Frais réels'!B499="","",'Frais réels'!$B499)</f>
        <v/>
      </c>
      <c r="C500" s="283" t="str">
        <f>IF('Frais réels'!C499="","",'Frais réels'!$C499)</f>
        <v/>
      </c>
      <c r="D500" s="283" t="str">
        <f>IF('Frais réels'!D499="","",'Frais réels'!$D499)</f>
        <v/>
      </c>
      <c r="E500" s="166" t="str">
        <f>IF('Frais réels'!E499="","",'Frais réels'!$E499)</f>
        <v/>
      </c>
      <c r="F500" s="166" t="str">
        <f>IF('Frais réels'!F499="","",'Frais réels'!$F499)</f>
        <v/>
      </c>
      <c r="G500" s="185" t="str">
        <f>IF('Frais réels'!G499="","",'Frais réels'!$G499)</f>
        <v/>
      </c>
      <c r="H500" s="126"/>
      <c r="I500" s="277" t="str">
        <f t="shared" si="36"/>
        <v/>
      </c>
      <c r="J500" s="280" t="str">
        <f t="shared" si="37"/>
        <v/>
      </c>
      <c r="K500" s="193" t="str">
        <f t="shared" si="38"/>
        <v/>
      </c>
      <c r="L500" s="281" t="str">
        <f t="shared" si="39"/>
        <v/>
      </c>
      <c r="M500" s="279" t="str">
        <f t="shared" si="40"/>
        <v/>
      </c>
      <c r="N500" s="285"/>
      <c r="T500" s="59"/>
      <c r="U500" s="59"/>
    </row>
    <row r="501" spans="1:21" ht="20.100000000000001" customHeight="1" x14ac:dyDescent="0.25">
      <c r="A501" s="170">
        <v>495</v>
      </c>
      <c r="B501" s="283" t="str">
        <f>IF('Frais réels'!B500="","",'Frais réels'!$B500)</f>
        <v/>
      </c>
      <c r="C501" s="283" t="str">
        <f>IF('Frais réels'!C500="","",'Frais réels'!$C500)</f>
        <v/>
      </c>
      <c r="D501" s="283" t="str">
        <f>IF('Frais réels'!D500="","",'Frais réels'!$D500)</f>
        <v/>
      </c>
      <c r="E501" s="166" t="str">
        <f>IF('Frais réels'!E500="","",'Frais réels'!$E500)</f>
        <v/>
      </c>
      <c r="F501" s="166" t="str">
        <f>IF('Frais réels'!F500="","",'Frais réels'!$F500)</f>
        <v/>
      </c>
      <c r="G501" s="185" t="str">
        <f>IF('Frais réels'!G500="","",'Frais réels'!$G500)</f>
        <v/>
      </c>
      <c r="H501" s="126"/>
      <c r="I501" s="277" t="str">
        <f t="shared" si="36"/>
        <v/>
      </c>
      <c r="J501" s="280" t="str">
        <f t="shared" si="37"/>
        <v/>
      </c>
      <c r="K501" s="193" t="str">
        <f t="shared" si="38"/>
        <v/>
      </c>
      <c r="L501" s="281" t="str">
        <f t="shared" si="39"/>
        <v/>
      </c>
      <c r="M501" s="279" t="str">
        <f t="shared" si="40"/>
        <v/>
      </c>
      <c r="N501" s="285"/>
    </row>
    <row r="502" spans="1:21" ht="20.100000000000001" customHeight="1" x14ac:dyDescent="0.25">
      <c r="A502" s="170">
        <v>496</v>
      </c>
      <c r="B502" s="283" t="str">
        <f>IF('Frais réels'!B501="","",'Frais réels'!$B501)</f>
        <v/>
      </c>
      <c r="C502" s="283" t="str">
        <f>IF('Frais réels'!C501="","",'Frais réels'!$C501)</f>
        <v/>
      </c>
      <c r="D502" s="283" t="str">
        <f>IF('Frais réels'!D501="","",'Frais réels'!$D501)</f>
        <v/>
      </c>
      <c r="E502" s="166" t="str">
        <f>IF('Frais réels'!E501="","",'Frais réels'!$E501)</f>
        <v/>
      </c>
      <c r="F502" s="166" t="str">
        <f>IF('Frais réels'!F501="","",'Frais réels'!$F501)</f>
        <v/>
      </c>
      <c r="G502" s="185" t="str">
        <f>IF('Frais réels'!G501="","",'Frais réels'!$G501)</f>
        <v/>
      </c>
      <c r="H502" s="126"/>
      <c r="I502" s="277" t="str">
        <f t="shared" si="36"/>
        <v/>
      </c>
      <c r="J502" s="280" t="str">
        <f t="shared" si="37"/>
        <v/>
      </c>
      <c r="K502" s="193" t="str">
        <f t="shared" si="38"/>
        <v/>
      </c>
      <c r="L502" s="281" t="str">
        <f t="shared" si="39"/>
        <v/>
      </c>
      <c r="M502" s="279" t="str">
        <f t="shared" si="40"/>
        <v/>
      </c>
      <c r="N502" s="285"/>
    </row>
    <row r="503" spans="1:21" ht="20.100000000000001" customHeight="1" x14ac:dyDescent="0.25">
      <c r="A503" s="170">
        <v>497</v>
      </c>
      <c r="B503" s="283" t="str">
        <f>IF('Frais réels'!B502="","",'Frais réels'!$B502)</f>
        <v/>
      </c>
      <c r="C503" s="283" t="str">
        <f>IF('Frais réels'!C502="","",'Frais réels'!$C502)</f>
        <v/>
      </c>
      <c r="D503" s="283" t="str">
        <f>IF('Frais réels'!D502="","",'Frais réels'!$D502)</f>
        <v/>
      </c>
      <c r="E503" s="166" t="str">
        <f>IF('Frais réels'!E502="","",'Frais réels'!$E502)</f>
        <v/>
      </c>
      <c r="F503" s="166" t="str">
        <f>IF('Frais réels'!F502="","",'Frais réels'!$F502)</f>
        <v/>
      </c>
      <c r="G503" s="185" t="str">
        <f>IF('Frais réels'!G502="","",'Frais réels'!$G502)</f>
        <v/>
      </c>
      <c r="H503" s="126"/>
      <c r="I503" s="277" t="str">
        <f t="shared" si="36"/>
        <v/>
      </c>
      <c r="J503" s="280" t="str">
        <f t="shared" si="37"/>
        <v/>
      </c>
      <c r="K503" s="193" t="str">
        <f t="shared" si="38"/>
        <v/>
      </c>
      <c r="L503" s="281" t="str">
        <f t="shared" si="39"/>
        <v/>
      </c>
      <c r="M503" s="279" t="str">
        <f t="shared" si="40"/>
        <v/>
      </c>
      <c r="N503" s="285"/>
    </row>
    <row r="504" spans="1:21" ht="20.100000000000001" customHeight="1" x14ac:dyDescent="0.25">
      <c r="A504" s="170">
        <v>498</v>
      </c>
      <c r="B504" s="283" t="str">
        <f>IF('Frais réels'!B503="","",'Frais réels'!$B503)</f>
        <v/>
      </c>
      <c r="C504" s="283" t="str">
        <f>IF('Frais réels'!C503="","",'Frais réels'!$C503)</f>
        <v/>
      </c>
      <c r="D504" s="283" t="str">
        <f>IF('Frais réels'!D503="","",'Frais réels'!$D503)</f>
        <v/>
      </c>
      <c r="E504" s="166" t="str">
        <f>IF('Frais réels'!E503="","",'Frais réels'!$E503)</f>
        <v/>
      </c>
      <c r="F504" s="166" t="str">
        <f>IF('Frais réels'!F503="","",'Frais réels'!$F503)</f>
        <v/>
      </c>
      <c r="G504" s="185" t="str">
        <f>IF('Frais réels'!G503="","",'Frais réels'!$G503)</f>
        <v/>
      </c>
      <c r="H504" s="126"/>
      <c r="I504" s="277" t="str">
        <f t="shared" si="36"/>
        <v/>
      </c>
      <c r="J504" s="280" t="str">
        <f t="shared" si="37"/>
        <v/>
      </c>
      <c r="K504" s="193" t="str">
        <f t="shared" si="38"/>
        <v/>
      </c>
      <c r="L504" s="281" t="str">
        <f t="shared" si="39"/>
        <v/>
      </c>
      <c r="M504" s="279" t="str">
        <f t="shared" si="40"/>
        <v/>
      </c>
      <c r="N504" s="285"/>
    </row>
    <row r="505" spans="1:21" ht="20.100000000000001" customHeight="1" x14ac:dyDescent="0.25">
      <c r="A505" s="170">
        <v>499</v>
      </c>
      <c r="B505" s="283" t="str">
        <f>IF('Frais réels'!B504="","",'Frais réels'!$B504)</f>
        <v/>
      </c>
      <c r="C505" s="283" t="str">
        <f>IF('Frais réels'!C504="","",'Frais réels'!$C504)</f>
        <v/>
      </c>
      <c r="D505" s="283" t="str">
        <f>IF('Frais réels'!D504="","",'Frais réels'!$D504)</f>
        <v/>
      </c>
      <c r="E505" s="166" t="str">
        <f>IF('Frais réels'!E504="","",'Frais réels'!$E504)</f>
        <v/>
      </c>
      <c r="F505" s="166" t="str">
        <f>IF('Frais réels'!F504="","",'Frais réels'!$F504)</f>
        <v/>
      </c>
      <c r="G505" s="185" t="str">
        <f>IF('Frais réels'!G504="","",'Frais réels'!$G504)</f>
        <v/>
      </c>
      <c r="H505" s="126"/>
      <c r="I505" s="277" t="str">
        <f t="shared" si="36"/>
        <v/>
      </c>
      <c r="J505" s="280" t="str">
        <f t="shared" si="37"/>
        <v/>
      </c>
      <c r="K505" s="193" t="str">
        <f t="shared" si="38"/>
        <v/>
      </c>
      <c r="L505" s="281" t="str">
        <f t="shared" si="39"/>
        <v/>
      </c>
      <c r="M505" s="279" t="str">
        <f t="shared" si="40"/>
        <v/>
      </c>
      <c r="N505" s="285"/>
    </row>
    <row r="506" spans="1:21" ht="20.100000000000001" customHeight="1" thickBot="1" x14ac:dyDescent="0.3">
      <c r="A506" s="171">
        <v>500</v>
      </c>
      <c r="B506" s="283" t="str">
        <f>IF('Frais réels'!B505="","",'Frais réels'!$B505)</f>
        <v/>
      </c>
      <c r="C506" s="283" t="str">
        <f>IF('Frais réels'!C505="","",'Frais réels'!$C505)</f>
        <v/>
      </c>
      <c r="D506" s="283" t="str">
        <f>IF('Frais réels'!D505="","",'Frais réels'!$D505)</f>
        <v/>
      </c>
      <c r="E506" s="166" t="str">
        <f>IF('Frais réels'!E505="","",'Frais réels'!$E505)</f>
        <v/>
      </c>
      <c r="F506" s="166" t="str">
        <f>IF('Frais réels'!F505="","",'Frais réels'!$F505)</f>
        <v/>
      </c>
      <c r="G506" s="185" t="str">
        <f>IF('Frais réels'!G505="","",'Frais réels'!$G505)</f>
        <v/>
      </c>
      <c r="H506" s="126"/>
      <c r="I506" s="277" t="str">
        <f t="shared" si="36"/>
        <v/>
      </c>
      <c r="J506" s="280" t="str">
        <f t="shared" si="37"/>
        <v/>
      </c>
      <c r="K506" s="193" t="str">
        <f t="shared" si="38"/>
        <v/>
      </c>
      <c r="L506" s="281" t="str">
        <f t="shared" si="39"/>
        <v/>
      </c>
      <c r="M506" s="279" t="str">
        <f t="shared" si="40"/>
        <v/>
      </c>
      <c r="N506" s="285"/>
    </row>
    <row r="507" spans="1:21" s="59" customFormat="1" ht="20.100000000000001" customHeight="1" thickBot="1" x14ac:dyDescent="0.35">
      <c r="A507" s="173"/>
      <c r="B507" s="173"/>
      <c r="C507" s="194"/>
      <c r="D507" s="195"/>
      <c r="E507" s="195"/>
      <c r="F507" s="196"/>
      <c r="G507" s="197" t="s">
        <v>52</v>
      </c>
      <c r="H507" s="198">
        <f>SUM(H7:H506)</f>
        <v>0</v>
      </c>
      <c r="I507" s="199"/>
      <c r="J507" s="194"/>
      <c r="K507" s="197" t="s">
        <v>52</v>
      </c>
      <c r="L507" s="198">
        <f>SUM(L7:L506)</f>
        <v>0</v>
      </c>
      <c r="M507" s="173"/>
      <c r="N507" s="200"/>
      <c r="P507" s="42"/>
      <c r="Q507" s="42"/>
      <c r="R507" s="42"/>
      <c r="S507" s="42"/>
      <c r="T507" s="42"/>
      <c r="U507" s="42"/>
    </row>
    <row r="508" spans="1:21" x14ac:dyDescent="0.25">
      <c r="D508" s="41"/>
      <c r="F508" s="41"/>
      <c r="I508" s="41"/>
      <c r="N508" s="41"/>
    </row>
  </sheetData>
  <mergeCells count="4">
    <mergeCell ref="A3:A4"/>
    <mergeCell ref="C4:D4"/>
    <mergeCell ref="A2:N2"/>
    <mergeCell ref="A1:N1"/>
  </mergeCells>
  <conditionalFormatting sqref="H7:H506">
    <cfRule type="cellIs" dxfId="34" priority="45" operator="notEqual">
      <formula>G7</formula>
    </cfRule>
  </conditionalFormatting>
  <conditionalFormatting sqref="M7:M506">
    <cfRule type="cellIs" dxfId="33" priority="44" operator="equal">
      <formula>"Le montant éligible retenu ne peut pas être supérieur au montant raisonnable"</formula>
    </cfRule>
  </conditionalFormatting>
  <conditionalFormatting sqref="M7:N506 H7:I506 B7:D506">
    <cfRule type="expression" dxfId="32" priority="83">
      <formula>$N7="Oui"</formula>
    </cfRule>
  </conditionalFormatting>
  <conditionalFormatting sqref="E7:E506">
    <cfRule type="expression" dxfId="31" priority="30">
      <formula>$N7="Oui"</formula>
    </cfRule>
  </conditionalFormatting>
  <conditionalFormatting sqref="F7:F506">
    <cfRule type="expression" dxfId="30" priority="26">
      <formula>$N7="Oui"</formula>
    </cfRule>
  </conditionalFormatting>
  <conditionalFormatting sqref="G7:G506">
    <cfRule type="expression" dxfId="29" priority="24">
      <formula>$N7="Oui"</formula>
    </cfRule>
  </conditionalFormatting>
  <conditionalFormatting sqref="J7:K506">
    <cfRule type="expression" dxfId="28" priority="129">
      <formula>#REF!="Oui"</formula>
    </cfRule>
  </conditionalFormatting>
  <conditionalFormatting sqref="L7:L506">
    <cfRule type="expression" dxfId="27" priority="37">
      <formula>AND(L7&lt;&gt;H7,L7&lt;&gt;K7)</formula>
    </cfRule>
  </conditionalFormatting>
  <conditionalFormatting sqref="M7:M506">
    <cfRule type="cellIs" dxfId="26" priority="11" operator="equal">
      <formula>"Le montant éligible retenu ne peut pas être supérieur au montant du plafond"</formula>
    </cfRule>
  </conditionalFormatting>
  <conditionalFormatting sqref="E6:F6">
    <cfRule type="expression" dxfId="25" priority="7">
      <formula>$N6="Oui"</formula>
    </cfRule>
  </conditionalFormatting>
  <conditionalFormatting sqref="A6">
    <cfRule type="expression" dxfId="24" priority="6">
      <formula>$N6="Oui"</formula>
    </cfRule>
  </conditionalFormatting>
  <conditionalFormatting sqref="B6:D6">
    <cfRule type="expression" dxfId="23" priority="5">
      <formula>$S6="Oui"</formula>
    </cfRule>
  </conditionalFormatting>
  <conditionalFormatting sqref="I6">
    <cfRule type="expression" dxfId="22" priority="4">
      <formula>$S6="Oui"</formula>
    </cfRule>
  </conditionalFormatting>
  <conditionalFormatting sqref="J6">
    <cfRule type="expression" dxfId="21" priority="3">
      <formula>$S6="Oui"</formula>
    </cfRule>
  </conditionalFormatting>
  <conditionalFormatting sqref="M6:N6">
    <cfRule type="expression" dxfId="20" priority="1">
      <formula>$N6="Oui"</formula>
    </cfRule>
  </conditionalFormatting>
  <pageMargins left="0.7" right="0.7" top="0.75" bottom="0.75" header="0.3" footer="0.3"/>
  <pageSetup paperSize="9" scale="2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38" id="{600C1A1C-428F-47DF-83D4-F6635871AE14}">
            <xm:f>'Instruction Frais de personnel'!$S7="Oui"</xm:f>
            <x14:dxf>
              <fill>
                <patternFill>
                  <bgColor theme="9" tint="0.59996337778862885"/>
                </patternFill>
              </fill>
            </x14:dxf>
          </x14:cfRule>
          <xm:sqref>L7:L506</xm:sqref>
        </x14:conditionalFormatting>
        <x14:conditionalFormatting xmlns:xm="http://schemas.microsoft.com/office/excel/2006/main">
          <x14:cfRule type="cellIs" priority="8" operator="notEqual" id="{400B6CB3-9CD8-4352-85AA-EDDC376BA302}">
            <xm:f>Devis!$B5</xm:f>
            <x14:dxf>
              <font>
                <color rgb="FFFF0000"/>
              </font>
            </x14:dxf>
          </x14:cfRule>
          <xm:sqref>E6:F6 M6:N6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I7:I506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R508"/>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42" customWidth="1"/>
    <col min="2" max="2" width="50.7109375" style="42" customWidth="1"/>
    <col min="3" max="3" width="35" style="42" bestFit="1" customWidth="1"/>
    <col min="4" max="5" width="15.7109375" style="42" customWidth="1"/>
    <col min="6" max="6" width="52.85546875" style="42" bestFit="1" customWidth="1"/>
    <col min="7" max="7" width="45.5703125" style="42" bestFit="1" customWidth="1"/>
    <col min="8" max="8" width="15.7109375" style="42" customWidth="1"/>
    <col min="9" max="11" width="15.7109375" style="42" hidden="1" customWidth="1"/>
    <col min="12" max="12" width="15.7109375" style="42" customWidth="1"/>
    <col min="13" max="13" width="17.7109375" style="42" customWidth="1"/>
    <col min="14" max="14" width="72.28515625" style="42" bestFit="1" customWidth="1"/>
    <col min="15" max="15" width="26" style="42" customWidth="1"/>
    <col min="16" max="16" width="31.28515625" style="42" customWidth="1"/>
    <col min="17" max="17" width="75.7109375" style="42" customWidth="1"/>
    <col min="18" max="18" width="10.7109375" style="42" customWidth="1"/>
    <col min="19" max="16384" width="11.42578125" style="42"/>
  </cols>
  <sheetData>
    <row r="1" spans="1:18" ht="29.25" thickBot="1" x14ac:dyDescent="0.3">
      <c r="A1" s="426" t="s">
        <v>230</v>
      </c>
      <c r="B1" s="427"/>
      <c r="C1" s="427"/>
      <c r="D1" s="427"/>
      <c r="E1" s="427"/>
      <c r="F1" s="427"/>
      <c r="G1" s="427"/>
      <c r="H1" s="427"/>
      <c r="I1" s="427"/>
      <c r="J1" s="427"/>
      <c r="K1" s="427"/>
      <c r="L1" s="427"/>
      <c r="M1" s="427"/>
      <c r="N1" s="427"/>
      <c r="O1" s="427"/>
      <c r="P1" s="427"/>
      <c r="Q1" s="427"/>
      <c r="R1" s="428"/>
    </row>
    <row r="2" spans="1:18" ht="45" customHeight="1" thickBot="1" x14ac:dyDescent="0.3">
      <c r="A2" s="429" t="s">
        <v>219</v>
      </c>
      <c r="B2" s="430"/>
      <c r="C2" s="430"/>
      <c r="D2" s="430"/>
      <c r="E2" s="430"/>
      <c r="F2" s="430"/>
      <c r="G2" s="430"/>
      <c r="H2" s="430"/>
      <c r="I2" s="430"/>
      <c r="J2" s="430"/>
      <c r="K2" s="430"/>
      <c r="L2" s="430"/>
      <c r="M2" s="430"/>
      <c r="N2" s="430"/>
      <c r="O2" s="430"/>
      <c r="P2" s="430"/>
      <c r="Q2" s="430"/>
      <c r="R2" s="431"/>
    </row>
    <row r="3" spans="1:18" ht="30" customHeight="1" x14ac:dyDescent="0.25">
      <c r="A3" s="432" t="s">
        <v>0</v>
      </c>
      <c r="B3" s="149" t="s">
        <v>99</v>
      </c>
      <c r="C3" s="149" t="s">
        <v>152</v>
      </c>
      <c r="D3" s="149" t="s">
        <v>146</v>
      </c>
      <c r="E3" s="149" t="s">
        <v>147</v>
      </c>
      <c r="F3" s="149" t="s">
        <v>148</v>
      </c>
      <c r="G3" s="149" t="s">
        <v>48</v>
      </c>
      <c r="H3" s="149" t="s">
        <v>149</v>
      </c>
      <c r="I3" s="440" t="s">
        <v>177</v>
      </c>
      <c r="J3" s="441"/>
      <c r="K3" s="442"/>
      <c r="L3" s="149" t="s">
        <v>105</v>
      </c>
      <c r="M3" s="150" t="s">
        <v>64</v>
      </c>
      <c r="N3" s="150" t="s">
        <v>5</v>
      </c>
      <c r="O3" s="150" t="s">
        <v>238</v>
      </c>
      <c r="P3" s="150" t="s">
        <v>243</v>
      </c>
      <c r="Q3" s="150" t="s">
        <v>23</v>
      </c>
      <c r="R3" s="151" t="s">
        <v>73</v>
      </c>
    </row>
    <row r="4" spans="1:18" ht="30" customHeight="1" x14ac:dyDescent="0.25">
      <c r="A4" s="433"/>
      <c r="B4" s="251" t="s">
        <v>150</v>
      </c>
      <c r="C4" s="251" t="s">
        <v>151</v>
      </c>
      <c r="D4" s="443" t="s">
        <v>153</v>
      </c>
      <c r="E4" s="444"/>
      <c r="F4" s="251" t="s">
        <v>154</v>
      </c>
      <c r="G4" s="251" t="s">
        <v>106</v>
      </c>
      <c r="H4" s="251"/>
      <c r="I4" s="443" t="s">
        <v>178</v>
      </c>
      <c r="J4" s="445"/>
      <c r="K4" s="444"/>
      <c r="L4" s="251" t="s">
        <v>155</v>
      </c>
      <c r="M4" s="252"/>
      <c r="N4" s="154" t="s">
        <v>72</v>
      </c>
      <c r="O4" s="154"/>
      <c r="P4" s="252"/>
      <c r="Q4" s="252"/>
      <c r="R4" s="253"/>
    </row>
    <row r="5" spans="1:18" ht="20.100000000000001" customHeight="1" thickBot="1" x14ac:dyDescent="0.3">
      <c r="A5" s="156" t="s">
        <v>43</v>
      </c>
      <c r="B5" s="157" t="s">
        <v>179</v>
      </c>
      <c r="C5" s="157" t="s">
        <v>133</v>
      </c>
      <c r="D5" s="157" t="s">
        <v>126</v>
      </c>
      <c r="E5" s="157">
        <v>24</v>
      </c>
      <c r="F5" s="157"/>
      <c r="G5" s="157" t="s">
        <v>92</v>
      </c>
      <c r="H5" s="157">
        <v>4</v>
      </c>
      <c r="I5" s="254"/>
      <c r="J5" s="254"/>
      <c r="K5" s="254"/>
      <c r="L5" s="159">
        <v>11.23</v>
      </c>
      <c r="M5" s="160">
        <v>11.23</v>
      </c>
      <c r="N5" s="161" t="s">
        <v>17</v>
      </c>
      <c r="O5" s="161"/>
      <c r="P5" s="184">
        <f>11.23-2.25</f>
        <v>8.98</v>
      </c>
      <c r="Q5" s="163" t="s">
        <v>75</v>
      </c>
      <c r="R5" s="164" t="s">
        <v>74</v>
      </c>
    </row>
    <row r="6" spans="1:18" ht="20.100000000000001" customHeight="1" thickBot="1" x14ac:dyDescent="0.35">
      <c r="A6" s="165"/>
      <c r="B6" s="167"/>
      <c r="C6" s="167"/>
      <c r="D6" s="167"/>
      <c r="E6" s="167"/>
      <c r="F6" s="167"/>
      <c r="G6" s="167"/>
      <c r="H6" s="167"/>
      <c r="I6" s="297"/>
      <c r="J6" s="297"/>
      <c r="K6" s="299"/>
      <c r="L6" s="289" t="s">
        <v>2</v>
      </c>
      <c r="M6" s="290">
        <f>SUM(M7:M506)</f>
        <v>0</v>
      </c>
      <c r="N6" s="300"/>
      <c r="O6" s="289" t="s">
        <v>2</v>
      </c>
      <c r="P6" s="290">
        <f>SUM(P7:P506)</f>
        <v>0</v>
      </c>
      <c r="Q6" s="294"/>
      <c r="R6" s="291"/>
    </row>
    <row r="7" spans="1:18" ht="20.100000000000001" customHeight="1" x14ac:dyDescent="0.25">
      <c r="A7" s="292">
        <v>1</v>
      </c>
      <c r="B7" s="283" t="str">
        <f>IF(Forfaitaires!B6="","",Forfaitaires!B6)</f>
        <v/>
      </c>
      <c r="C7" s="283" t="str">
        <f>IF(Forfaitaires!C6="","",Forfaitaires!C6)</f>
        <v/>
      </c>
      <c r="D7" s="283" t="str">
        <f>IF(Forfaitaires!D6="","",Forfaitaires!D6)</f>
        <v/>
      </c>
      <c r="E7" s="283" t="str">
        <f>IF(Forfaitaires!E6="","",Forfaitaires!E6)</f>
        <v/>
      </c>
      <c r="F7" s="283" t="str">
        <f>IF(Forfaitaires!F6="","",Forfaitaires!F6)</f>
        <v/>
      </c>
      <c r="G7" s="283" t="str">
        <f>IF(Forfaitaires!G6="","",Forfaitaires!G6)</f>
        <v/>
      </c>
      <c r="H7" s="283" t="str">
        <f>IF(Forfaitaires!H6="","",Forfaitaires!H6)</f>
        <v/>
      </c>
      <c r="I7" s="167" t="str">
        <f>IF($G7="","",IF($C7=Listes!$B$32,IF('Instruction Forfaitaires'!$E7&lt;Listes!$B$53,('Instruction Forfaitaires'!$E7*(VLOOKUP('Instruction Forfaitaires'!$D7,Listes!$A$54:$E$60,2,FALSE))),IF('Instruction Forfaitaires'!$E7&gt;Listes!$E$53,('Instruction Forfaitaires'!$E7*(VLOOKUP('Instruction Forfaitaires'!$D7,Listes!$A$54:$E$60,5,FALSE))),('Instruction Forfaitaires'!$E7*(VLOOKUP('Instruction Forfaitaires'!$D7,Listes!$A$54:$E$60,3,FALSE))+(VLOOKUP('Instruction Forfaitaires'!$D7,Listes!$A$54:$E$60,4,FALSE)))))))</f>
        <v/>
      </c>
      <c r="J7" s="255" t="str">
        <f>IF($G7="","",IF($C7=Listes!$B$31,IF('Instruction Forfaitaires'!$E7&lt;Listes!$B$42,('Instruction Forfaitaires'!$E7*(VLOOKUP('Instruction Forfaitaires'!$D7,Listes!$A$43:$E$49,2,FALSE))),IF('Instruction Forfaitaires'!$E7&gt;Listes!$D$42,('Instruction Forfaitaires'!$E7*(VLOOKUP('Instruction Forfaitaires'!$D7,Listes!$A$43:$E$49,5,FALSE))),('Instruction Forfaitaires'!$E7*(VLOOKUP('Instruction Forfaitaires'!$D7,Listes!$A$43:$E$49,3,FALSE))+(VLOOKUP('Instruction Forfaitaires'!$D7,Listes!$A$43:$E$49,4,FALSE)))))))</f>
        <v/>
      </c>
      <c r="K7" s="256" t="str">
        <f>IF($G7="","",IF($C7=Listes!$B$34,Listes!$I$31,IF($C7=Listes!$B$35,(VLOOKUP('Instruction Forfaitaires'!$F7,Listes!$E$31:$F$36,2,FALSE)),IF($C7=Listes!$B$33,IF('Instruction Forfaitaires'!$E7&lt;Listes!$A$64,'Instruction Forfaitaires'!$E7*Listes!$A$65,IF('Instruction Forfaitaires'!$E7&gt;Listes!$D$64,'Instruction Forfaitaires'!$E7*Listes!$D$65,(('Instruction Forfaitaires'!$E7*Listes!$B$65)+Listes!$C$65)))))))</f>
        <v/>
      </c>
      <c r="L7" s="185" t="str">
        <f>IF(Forfaitaires!M6="","",Forfaitaires!M6)</f>
        <v/>
      </c>
      <c r="M7" s="282" t="str">
        <f t="shared" ref="M7:M71" si="0">IF($H7="","",($K7+$J7+$I7)*$H7)</f>
        <v/>
      </c>
      <c r="N7" s="277" t="str">
        <f>IF($L7="","",IF($M7&gt;$L7,"Le montant éligible ne peut etre supérieur au montant présenté",""))</f>
        <v/>
      </c>
      <c r="O7" s="298" t="str">
        <f>M7</f>
        <v/>
      </c>
      <c r="P7" s="280" t="str">
        <f>IF($M7="","",$M7)</f>
        <v/>
      </c>
      <c r="Q7" s="284" t="str">
        <f>IF($P7 &gt; $M7, "Le montant éligible retenu ne peut pas être supérieur au montant éligible","")</f>
        <v/>
      </c>
      <c r="R7" s="285"/>
    </row>
    <row r="8" spans="1:18" ht="20.100000000000001" customHeight="1" x14ac:dyDescent="0.25">
      <c r="A8" s="170">
        <v>2</v>
      </c>
      <c r="B8" s="166" t="str">
        <f>IF(Forfaitaires!B7="","",Forfaitaires!B7)</f>
        <v/>
      </c>
      <c r="C8" s="166" t="str">
        <f>IF(Forfaitaires!C7="","",Forfaitaires!C7)</f>
        <v/>
      </c>
      <c r="D8" s="166" t="str">
        <f>IF(Forfaitaires!D7="","",Forfaitaires!D7)</f>
        <v/>
      </c>
      <c r="E8" s="166" t="str">
        <f>IF(Forfaitaires!E7="","",Forfaitaires!E7)</f>
        <v/>
      </c>
      <c r="F8" s="166" t="str">
        <f>IF(Forfaitaires!F7="","",Forfaitaires!F7)</f>
        <v/>
      </c>
      <c r="G8" s="166" t="str">
        <f>IF(Forfaitaires!G7="","",Forfaitaires!G7)</f>
        <v/>
      </c>
      <c r="H8" s="166" t="str">
        <f>IF(Forfaitaires!H7="","",Forfaitaires!H7)</f>
        <v/>
      </c>
      <c r="I8" s="166" t="str">
        <f>IF($G8="","",IF($C8=Listes!$B$32,IF('Instruction Forfaitaires'!$E8&lt;Listes!$B$53,('Instruction Forfaitaires'!$E8*(VLOOKUP('Instruction Forfaitaires'!$D8,Listes!$A$54:$E$60,2,FALSE))),IF('Instruction Forfaitaires'!$E8&gt;Listes!$E$53,('Instruction Forfaitaires'!$E8*(VLOOKUP('Instruction Forfaitaires'!$D8,Listes!$A$54:$E$60,5,FALSE))),('Instruction Forfaitaires'!$E8*(VLOOKUP('Instruction Forfaitaires'!$D8,Listes!$A$54:$E$60,3,FALSE))+(VLOOKUP('Instruction Forfaitaires'!$D8,Listes!$A$54:$E$60,4,FALSE)))))))</f>
        <v/>
      </c>
      <c r="J8" s="166" t="str">
        <f>IF($G8="","",IF($C8=Listes!$B$31,IF('Instruction Forfaitaires'!$E8&lt;Listes!$B$42,('Instruction Forfaitaires'!$E8*(VLOOKUP('Instruction Forfaitaires'!$D8,Listes!$A$43:$E$49,2,FALSE))),IF('Instruction Forfaitaires'!$E8&gt;Listes!$D$42,('Instruction Forfaitaires'!$E8*(VLOOKUP('Instruction Forfaitaires'!$D8,Listes!$A$43:$E$49,5,FALSE))),('Instruction Forfaitaires'!$E8*(VLOOKUP('Instruction Forfaitaires'!$D8,Listes!$A$43:$E$49,3,FALSE))+(VLOOKUP('Instruction Forfaitaires'!$D8,Listes!$A$43:$E$49,4,FALSE)))))))</f>
        <v/>
      </c>
      <c r="K8" s="257" t="str">
        <f>IF($G8="","",IF($C8=Listes!$B$34,Listes!$I$31,IF($C8=Listes!$B$35,(VLOOKUP('Instruction Forfaitaires'!$F8,Listes!$E$31:$F$36,2,FALSE)),IF($C8=Listes!$B$33,IF('Instruction Forfaitaires'!$E8&lt;Listes!$A$64,'Instruction Forfaitaires'!$E8*Listes!$A$65,IF('Instruction Forfaitaires'!$E8&gt;Listes!$D$64,'Instruction Forfaitaires'!$E8*Listes!$D$65,(('Instruction Forfaitaires'!$E8*Listes!$B$65)+Listes!$C$65)))))))</f>
        <v/>
      </c>
      <c r="L8" s="185" t="str">
        <f>IF(Forfaitaires!M7="","",Forfaitaires!M7)</f>
        <v/>
      </c>
      <c r="M8" s="282" t="str">
        <f t="shared" si="0"/>
        <v/>
      </c>
      <c r="N8" s="277" t="str">
        <f t="shared" ref="N8:N71" si="1">IF($L8="","",IF($M8&gt;$L8,"Le montant éligible ne peut etre supérieur au montant présenté",""))</f>
        <v/>
      </c>
      <c r="O8" s="298" t="str">
        <f t="shared" ref="O8:O71" si="2">M8</f>
        <v/>
      </c>
      <c r="P8" s="280" t="str">
        <f t="shared" ref="P8:P71" si="3">IF($M8="","",$M8)</f>
        <v/>
      </c>
      <c r="Q8" s="284" t="str">
        <f t="shared" ref="Q8:Q71" si="4">IF($P8 &gt; $M8, "Le montant éligible retenu ne peut pas être supérieur au montant éligible","")</f>
        <v/>
      </c>
      <c r="R8" s="285"/>
    </row>
    <row r="9" spans="1:18" ht="20.100000000000001" customHeight="1" x14ac:dyDescent="0.25">
      <c r="A9" s="170">
        <v>3</v>
      </c>
      <c r="B9" s="166" t="str">
        <f>IF(Forfaitaires!B8="","",Forfaitaires!B8)</f>
        <v/>
      </c>
      <c r="C9" s="166" t="str">
        <f>IF(Forfaitaires!C8="","",Forfaitaires!C8)</f>
        <v/>
      </c>
      <c r="D9" s="166" t="str">
        <f>IF(Forfaitaires!D8="","",Forfaitaires!D8)</f>
        <v/>
      </c>
      <c r="E9" s="166" t="str">
        <f>IF(Forfaitaires!E8="","",Forfaitaires!E8)</f>
        <v/>
      </c>
      <c r="F9" s="166" t="str">
        <f>IF(Forfaitaires!F8="","",Forfaitaires!F8)</f>
        <v/>
      </c>
      <c r="G9" s="166" t="str">
        <f>IF(Forfaitaires!G8="","",Forfaitaires!G8)</f>
        <v/>
      </c>
      <c r="H9" s="166" t="str">
        <f>IF(Forfaitaires!H8="","",Forfaitaires!H8)</f>
        <v/>
      </c>
      <c r="I9" s="166" t="str">
        <f>IF($G9="","",IF($C9=Listes!$B$32,IF('Instruction Forfaitaires'!$E9&lt;Listes!$B$53,('Instruction Forfaitaires'!$E9*(VLOOKUP('Instruction Forfaitaires'!$D9,Listes!$A$54:$E$60,2,FALSE))),IF('Instruction Forfaitaires'!$E9&gt;Listes!$E$53,('Instruction Forfaitaires'!$E9*(VLOOKUP('Instruction Forfaitaires'!$D9,Listes!$A$54:$E$60,5,FALSE))),('Instruction Forfaitaires'!$E9*(VLOOKUP('Instruction Forfaitaires'!$D9,Listes!$A$54:$E$60,3,FALSE))+(VLOOKUP('Instruction Forfaitaires'!$D9,Listes!$A$54:$E$60,4,FALSE)))))))</f>
        <v/>
      </c>
      <c r="J9" s="166" t="str">
        <f>IF($G9="","",IF($C9=Listes!$B$31,IF('Instruction Forfaitaires'!$E9&lt;Listes!$B$42,('Instruction Forfaitaires'!$E9*(VLOOKUP('Instruction Forfaitaires'!$D9,Listes!$A$43:$E$49,2,FALSE))),IF('Instruction Forfaitaires'!$E9&gt;Listes!$D$42,('Instruction Forfaitaires'!$E9*(VLOOKUP('Instruction Forfaitaires'!$D9,Listes!$A$43:$E$49,5,FALSE))),('Instruction Forfaitaires'!$E9*(VLOOKUP('Instruction Forfaitaires'!$D9,Listes!$A$43:$E$49,3,FALSE))+(VLOOKUP('Instruction Forfaitaires'!$D9,Listes!$A$43:$E$49,4,FALSE)))))))</f>
        <v/>
      </c>
      <c r="K9" s="257" t="str">
        <f>IF($G9="","",IF($C9=Listes!$B$34,Listes!$I$31,IF($C9=Listes!$B$35,(VLOOKUP('Instruction Forfaitaires'!$F9,Listes!$E$31:$F$36,2,FALSE)),IF($C9=Listes!$B$33,IF('Instruction Forfaitaires'!$E9&lt;Listes!$A$64,'Instruction Forfaitaires'!$E9*Listes!$A$65,IF('Instruction Forfaitaires'!$E9&gt;Listes!$D$64,'Instruction Forfaitaires'!$E9*Listes!$D$65,(('Instruction Forfaitaires'!$E9*Listes!$B$65)+Listes!$C$65)))))))</f>
        <v/>
      </c>
      <c r="L9" s="185" t="str">
        <f>IF(Forfaitaires!M8="","",Forfaitaires!M8)</f>
        <v/>
      </c>
      <c r="M9" s="282" t="str">
        <f t="shared" si="0"/>
        <v/>
      </c>
      <c r="N9" s="277" t="str">
        <f t="shared" si="1"/>
        <v/>
      </c>
      <c r="O9" s="298" t="str">
        <f t="shared" si="2"/>
        <v/>
      </c>
      <c r="P9" s="280" t="str">
        <f t="shared" si="3"/>
        <v/>
      </c>
      <c r="Q9" s="284" t="str">
        <f t="shared" si="4"/>
        <v/>
      </c>
      <c r="R9" s="285"/>
    </row>
    <row r="10" spans="1:18" ht="20.100000000000001" customHeight="1" x14ac:dyDescent="0.25">
      <c r="A10" s="170">
        <v>4</v>
      </c>
      <c r="B10" s="166" t="str">
        <f>IF(Forfaitaires!B9="","",Forfaitaires!B9)</f>
        <v/>
      </c>
      <c r="C10" s="166" t="str">
        <f>IF(Forfaitaires!C9="","",Forfaitaires!C9)</f>
        <v/>
      </c>
      <c r="D10" s="166" t="str">
        <f>IF(Forfaitaires!D9="","",Forfaitaires!D9)</f>
        <v/>
      </c>
      <c r="E10" s="166" t="str">
        <f>IF(Forfaitaires!E9="","",Forfaitaires!E9)</f>
        <v/>
      </c>
      <c r="F10" s="166" t="str">
        <f>IF(Forfaitaires!F9="","",Forfaitaires!F9)</f>
        <v/>
      </c>
      <c r="G10" s="166" t="str">
        <f>IF(Forfaitaires!G9="","",Forfaitaires!G9)</f>
        <v/>
      </c>
      <c r="H10" s="166" t="str">
        <f>IF(Forfaitaires!H9="","",Forfaitaires!H9)</f>
        <v/>
      </c>
      <c r="I10" s="166" t="str">
        <f>IF($G10="","",IF($C10=Listes!$B$32,IF('Instruction Forfaitaires'!$E10&lt;Listes!$B$53,('Instruction Forfaitaires'!$E10*(VLOOKUP('Instruction Forfaitaires'!$D10,Listes!$A$54:$E$60,2,FALSE))),IF('Instruction Forfaitaires'!$E10&gt;Listes!$E$53,('Instruction Forfaitaires'!$E10*(VLOOKUP('Instruction Forfaitaires'!$D10,Listes!$A$54:$E$60,5,FALSE))),('Instruction Forfaitaires'!$E10*(VLOOKUP('Instruction Forfaitaires'!$D10,Listes!$A$54:$E$60,3,FALSE))+(VLOOKUP('Instruction Forfaitaires'!$D10,Listes!$A$54:$E$60,4,FALSE)))))))</f>
        <v/>
      </c>
      <c r="J10" s="166" t="str">
        <f>IF($G10="","",IF($C10=Listes!$B$31,IF('Instruction Forfaitaires'!$E10&lt;Listes!$B$42,('Instruction Forfaitaires'!$E10*(VLOOKUP('Instruction Forfaitaires'!$D10,Listes!$A$43:$E$49,2,FALSE))),IF('Instruction Forfaitaires'!$E10&gt;Listes!$D$42,('Instruction Forfaitaires'!$E10*(VLOOKUP('Instruction Forfaitaires'!$D10,Listes!$A$43:$E$49,5,FALSE))),('Instruction Forfaitaires'!$E10*(VLOOKUP('Instruction Forfaitaires'!$D10,Listes!$A$43:$E$49,3,FALSE))+(VLOOKUP('Instruction Forfaitaires'!$D10,Listes!$A$43:$E$49,4,FALSE)))))))</f>
        <v/>
      </c>
      <c r="K10" s="257" t="str">
        <f>IF($G10="","",IF($C10=Listes!$B$34,Listes!$I$31,IF($C10=Listes!$B$35,(VLOOKUP('Instruction Forfaitaires'!$F10,Listes!$E$31:$F$36,2,FALSE)),IF($C10=Listes!$B$33,IF('Instruction Forfaitaires'!$E10&lt;Listes!$A$64,'Instruction Forfaitaires'!$E10*Listes!$A$65,IF('Instruction Forfaitaires'!$E10&gt;Listes!$D$64,'Instruction Forfaitaires'!$E10*Listes!$D$65,(('Instruction Forfaitaires'!$E10*Listes!$B$65)+Listes!$C$65)))))))</f>
        <v/>
      </c>
      <c r="L10" s="185" t="str">
        <f>IF(Forfaitaires!M9="","",Forfaitaires!M9)</f>
        <v/>
      </c>
      <c r="M10" s="282" t="str">
        <f t="shared" si="0"/>
        <v/>
      </c>
      <c r="N10" s="277" t="str">
        <f t="shared" si="1"/>
        <v/>
      </c>
      <c r="O10" s="298" t="str">
        <f t="shared" si="2"/>
        <v/>
      </c>
      <c r="P10" s="280" t="str">
        <f t="shared" si="3"/>
        <v/>
      </c>
      <c r="Q10" s="284" t="str">
        <f t="shared" si="4"/>
        <v/>
      </c>
      <c r="R10" s="285"/>
    </row>
    <row r="11" spans="1:18" ht="20.100000000000001" customHeight="1" x14ac:dyDescent="0.25">
      <c r="A11" s="170">
        <v>5</v>
      </c>
      <c r="B11" s="166" t="str">
        <f>IF(Forfaitaires!B10="","",Forfaitaires!B10)</f>
        <v/>
      </c>
      <c r="C11" s="166" t="str">
        <f>IF(Forfaitaires!C10="","",Forfaitaires!C10)</f>
        <v/>
      </c>
      <c r="D11" s="166" t="str">
        <f>IF(Forfaitaires!D10="","",Forfaitaires!D10)</f>
        <v/>
      </c>
      <c r="E11" s="166" t="str">
        <f>IF(Forfaitaires!E10="","",Forfaitaires!E10)</f>
        <v/>
      </c>
      <c r="F11" s="166" t="str">
        <f>IF(Forfaitaires!F10="","",Forfaitaires!F10)</f>
        <v/>
      </c>
      <c r="G11" s="166" t="str">
        <f>IF(Forfaitaires!G10="","",Forfaitaires!G10)</f>
        <v/>
      </c>
      <c r="H11" s="166" t="str">
        <f>IF(Forfaitaires!H10="","",Forfaitaires!H10)</f>
        <v/>
      </c>
      <c r="I11" s="166" t="str">
        <f>IF($G11="","",IF($C11=Listes!$B$32,IF('Instruction Forfaitaires'!$E11&lt;Listes!$B$53,('Instruction Forfaitaires'!$E11*(VLOOKUP('Instruction Forfaitaires'!$D11,Listes!$A$54:$E$60,2,FALSE))),IF('Instruction Forfaitaires'!$E11&gt;Listes!$E$53,('Instruction Forfaitaires'!$E11*(VLOOKUP('Instruction Forfaitaires'!$D11,Listes!$A$54:$E$60,5,FALSE))),('Instruction Forfaitaires'!$E11*(VLOOKUP('Instruction Forfaitaires'!$D11,Listes!$A$54:$E$60,3,FALSE))+(VLOOKUP('Instruction Forfaitaires'!$D11,Listes!$A$54:$E$60,4,FALSE)))))))</f>
        <v/>
      </c>
      <c r="J11" s="166" t="str">
        <f>IF($G11="","",IF($C11=Listes!$B$31,IF('Instruction Forfaitaires'!$E11&lt;Listes!$B$42,('Instruction Forfaitaires'!$E11*(VLOOKUP('Instruction Forfaitaires'!$D11,Listes!$A$43:$E$49,2,FALSE))),IF('Instruction Forfaitaires'!$E11&gt;Listes!$D$42,('Instruction Forfaitaires'!$E11*(VLOOKUP('Instruction Forfaitaires'!$D11,Listes!$A$43:$E$49,5,FALSE))),('Instruction Forfaitaires'!$E11*(VLOOKUP('Instruction Forfaitaires'!$D11,Listes!$A$43:$E$49,3,FALSE))+(VLOOKUP('Instruction Forfaitaires'!$D11,Listes!$A$43:$E$49,4,FALSE)))))))</f>
        <v/>
      </c>
      <c r="K11" s="257" t="str">
        <f>IF($G11="","",IF($C11=Listes!$B$34,Listes!$I$31,IF($C11=Listes!$B$35,(VLOOKUP('Instruction Forfaitaires'!$F11,Listes!$E$31:$F$36,2,FALSE)),IF($C11=Listes!$B$33,IF('Instruction Forfaitaires'!$E11&lt;Listes!$A$64,'Instruction Forfaitaires'!$E11*Listes!$A$65,IF('Instruction Forfaitaires'!$E11&gt;Listes!$D$64,'Instruction Forfaitaires'!$E11*Listes!$D$65,(('Instruction Forfaitaires'!$E11*Listes!$B$65)+Listes!$C$65)))))))</f>
        <v/>
      </c>
      <c r="L11" s="185" t="str">
        <f>IF(Forfaitaires!M10="","",Forfaitaires!M10)</f>
        <v/>
      </c>
      <c r="M11" s="282" t="str">
        <f t="shared" si="0"/>
        <v/>
      </c>
      <c r="N11" s="277" t="str">
        <f t="shared" si="1"/>
        <v/>
      </c>
      <c r="O11" s="298" t="str">
        <f t="shared" si="2"/>
        <v/>
      </c>
      <c r="P11" s="280" t="str">
        <f t="shared" si="3"/>
        <v/>
      </c>
      <c r="Q11" s="284" t="str">
        <f t="shared" si="4"/>
        <v/>
      </c>
      <c r="R11" s="285"/>
    </row>
    <row r="12" spans="1:18" ht="20.100000000000001" customHeight="1" x14ac:dyDescent="0.25">
      <c r="A12" s="170">
        <v>6</v>
      </c>
      <c r="B12" s="166" t="str">
        <f>IF(Forfaitaires!B11="","",Forfaitaires!B11)</f>
        <v/>
      </c>
      <c r="C12" s="166" t="str">
        <f>IF(Forfaitaires!C11="","",Forfaitaires!C11)</f>
        <v/>
      </c>
      <c r="D12" s="166" t="str">
        <f>IF(Forfaitaires!D11="","",Forfaitaires!D11)</f>
        <v/>
      </c>
      <c r="E12" s="166" t="str">
        <f>IF(Forfaitaires!E11="","",Forfaitaires!E11)</f>
        <v/>
      </c>
      <c r="F12" s="166" t="str">
        <f>IF(Forfaitaires!F11="","",Forfaitaires!F11)</f>
        <v/>
      </c>
      <c r="G12" s="166" t="str">
        <f>IF(Forfaitaires!G11="","",Forfaitaires!G11)</f>
        <v/>
      </c>
      <c r="H12" s="166" t="str">
        <f>IF(Forfaitaires!H11="","",Forfaitaires!H11)</f>
        <v/>
      </c>
      <c r="I12" s="166" t="str">
        <f>IF($G12="","",IF($C12=Listes!$B$32,IF('Instruction Forfaitaires'!$E12&lt;Listes!$B$53,('Instruction Forfaitaires'!$E12*(VLOOKUP('Instruction Forfaitaires'!$D12,Listes!$A$54:$E$60,2,FALSE))),IF('Instruction Forfaitaires'!$E12&gt;Listes!$E$53,('Instruction Forfaitaires'!$E12*(VLOOKUP('Instruction Forfaitaires'!$D12,Listes!$A$54:$E$60,5,FALSE))),('Instruction Forfaitaires'!$E12*(VLOOKUP('Instruction Forfaitaires'!$D12,Listes!$A$54:$E$60,3,FALSE))+(VLOOKUP('Instruction Forfaitaires'!$D12,Listes!$A$54:$E$60,4,FALSE)))))))</f>
        <v/>
      </c>
      <c r="J12" s="166" t="str">
        <f>IF($G12="","",IF($C12=Listes!$B$31,IF('Instruction Forfaitaires'!$E12&lt;Listes!$B$42,('Instruction Forfaitaires'!$E12*(VLOOKUP('Instruction Forfaitaires'!$D12,Listes!$A$43:$E$49,2,FALSE))),IF('Instruction Forfaitaires'!$E12&gt;Listes!$D$42,('Instruction Forfaitaires'!$E12*(VLOOKUP('Instruction Forfaitaires'!$D12,Listes!$A$43:$E$49,5,FALSE))),('Instruction Forfaitaires'!$E12*(VLOOKUP('Instruction Forfaitaires'!$D12,Listes!$A$43:$E$49,3,FALSE))+(VLOOKUP('Instruction Forfaitaires'!$D12,Listes!$A$43:$E$49,4,FALSE)))))))</f>
        <v/>
      </c>
      <c r="K12" s="257" t="str">
        <f>IF($G12="","",IF($C12=Listes!$B$34,Listes!$I$31,IF($C12=Listes!$B$35,(VLOOKUP('Instruction Forfaitaires'!$F12,Listes!$E$31:$F$36,2,FALSE)),IF($C12=Listes!$B$33,IF('Instruction Forfaitaires'!$E12&lt;Listes!$A$64,'Instruction Forfaitaires'!$E12*Listes!$A$65,IF('Instruction Forfaitaires'!$E12&gt;Listes!$D$64,'Instruction Forfaitaires'!$E12*Listes!$D$65,(('Instruction Forfaitaires'!$E12*Listes!$B$65)+Listes!$C$65)))))))</f>
        <v/>
      </c>
      <c r="L12" s="185" t="str">
        <f>IF(Forfaitaires!M11="","",Forfaitaires!M11)</f>
        <v/>
      </c>
      <c r="M12" s="282" t="str">
        <f t="shared" si="0"/>
        <v/>
      </c>
      <c r="N12" s="277" t="str">
        <f t="shared" si="1"/>
        <v/>
      </c>
      <c r="O12" s="298" t="str">
        <f t="shared" si="2"/>
        <v/>
      </c>
      <c r="P12" s="280" t="str">
        <f t="shared" si="3"/>
        <v/>
      </c>
      <c r="Q12" s="284" t="str">
        <f t="shared" si="4"/>
        <v/>
      </c>
      <c r="R12" s="285"/>
    </row>
    <row r="13" spans="1:18" ht="20.100000000000001" customHeight="1" x14ac:dyDescent="0.25">
      <c r="A13" s="170">
        <v>7</v>
      </c>
      <c r="B13" s="166" t="str">
        <f>IF(Forfaitaires!B12="","",Forfaitaires!B12)</f>
        <v/>
      </c>
      <c r="C13" s="166" t="str">
        <f>IF(Forfaitaires!C12="","",Forfaitaires!C12)</f>
        <v/>
      </c>
      <c r="D13" s="166" t="str">
        <f>IF(Forfaitaires!D12="","",Forfaitaires!D12)</f>
        <v/>
      </c>
      <c r="E13" s="166" t="str">
        <f>IF(Forfaitaires!E12="","",Forfaitaires!E12)</f>
        <v/>
      </c>
      <c r="F13" s="166" t="str">
        <f>IF(Forfaitaires!F12="","",Forfaitaires!F12)</f>
        <v/>
      </c>
      <c r="G13" s="166" t="str">
        <f>IF(Forfaitaires!G12="","",Forfaitaires!G12)</f>
        <v/>
      </c>
      <c r="H13" s="166" t="str">
        <f>IF(Forfaitaires!H12="","",Forfaitaires!H12)</f>
        <v/>
      </c>
      <c r="I13" s="166" t="str">
        <f>IF($G13="","",IF($C13=Listes!$B$32,IF('Instruction Forfaitaires'!$E13&lt;Listes!$B$53,('Instruction Forfaitaires'!$E13*(VLOOKUP('Instruction Forfaitaires'!$D13,Listes!$A$54:$E$60,2,FALSE))),IF('Instruction Forfaitaires'!$E13&gt;Listes!$E$53,('Instruction Forfaitaires'!$E13*(VLOOKUP('Instruction Forfaitaires'!$D13,Listes!$A$54:$E$60,5,FALSE))),('Instruction Forfaitaires'!$E13*(VLOOKUP('Instruction Forfaitaires'!$D13,Listes!$A$54:$E$60,3,FALSE))+(VLOOKUP('Instruction Forfaitaires'!$D13,Listes!$A$54:$E$60,4,FALSE)))))))</f>
        <v/>
      </c>
      <c r="J13" s="166" t="str">
        <f>IF($G13="","",IF($C13=Listes!$B$31,IF('Instruction Forfaitaires'!$E13&lt;Listes!$B$42,('Instruction Forfaitaires'!$E13*(VLOOKUP('Instruction Forfaitaires'!$D13,Listes!$A$43:$E$49,2,FALSE))),IF('Instruction Forfaitaires'!$E13&gt;Listes!$D$42,('Instruction Forfaitaires'!$E13*(VLOOKUP('Instruction Forfaitaires'!$D13,Listes!$A$43:$E$49,5,FALSE))),('Instruction Forfaitaires'!$E13*(VLOOKUP('Instruction Forfaitaires'!$D13,Listes!$A$43:$E$49,3,FALSE))+(VLOOKUP('Instruction Forfaitaires'!$D13,Listes!$A$43:$E$49,4,FALSE)))))))</f>
        <v/>
      </c>
      <c r="K13" s="257" t="str">
        <f>IF($G13="","",IF($C13=Listes!$B$34,Listes!$I$31,IF($C13=Listes!$B$35,(VLOOKUP('Instruction Forfaitaires'!$F13,Listes!$E$31:$F$36,2,FALSE)),IF($C13=Listes!$B$33,IF('Instruction Forfaitaires'!$E13&lt;Listes!$A$64,'Instruction Forfaitaires'!$E13*Listes!$A$65,IF('Instruction Forfaitaires'!$E13&gt;Listes!$D$64,'Instruction Forfaitaires'!$E13*Listes!$D$65,(('Instruction Forfaitaires'!$E13*Listes!$B$65)+Listes!$C$65)))))))</f>
        <v/>
      </c>
      <c r="L13" s="185" t="str">
        <f>IF(Forfaitaires!M12="","",Forfaitaires!M12)</f>
        <v/>
      </c>
      <c r="M13" s="282" t="str">
        <f t="shared" si="0"/>
        <v/>
      </c>
      <c r="N13" s="277" t="str">
        <f t="shared" si="1"/>
        <v/>
      </c>
      <c r="O13" s="298" t="str">
        <f t="shared" si="2"/>
        <v/>
      </c>
      <c r="P13" s="280" t="str">
        <f t="shared" si="3"/>
        <v/>
      </c>
      <c r="Q13" s="284" t="str">
        <f t="shared" si="4"/>
        <v/>
      </c>
      <c r="R13" s="285"/>
    </row>
    <row r="14" spans="1:18" ht="20.100000000000001" customHeight="1" x14ac:dyDescent="0.25">
      <c r="A14" s="170">
        <v>8</v>
      </c>
      <c r="B14" s="166" t="str">
        <f>IF(Forfaitaires!B13="","",Forfaitaires!B13)</f>
        <v/>
      </c>
      <c r="C14" s="166" t="str">
        <f>IF(Forfaitaires!C13="","",Forfaitaires!C13)</f>
        <v/>
      </c>
      <c r="D14" s="166" t="str">
        <f>IF(Forfaitaires!D13="","",Forfaitaires!D13)</f>
        <v/>
      </c>
      <c r="E14" s="166" t="str">
        <f>IF(Forfaitaires!E13="","",Forfaitaires!E13)</f>
        <v/>
      </c>
      <c r="F14" s="166" t="str">
        <f>IF(Forfaitaires!F13="","",Forfaitaires!F13)</f>
        <v/>
      </c>
      <c r="G14" s="166" t="str">
        <f>IF(Forfaitaires!G13="","",Forfaitaires!G13)</f>
        <v/>
      </c>
      <c r="H14" s="166" t="str">
        <f>IF(Forfaitaires!H13="","",Forfaitaires!H13)</f>
        <v/>
      </c>
      <c r="I14" s="166" t="str">
        <f>IF($G14="","",IF($C14=Listes!$B$32,IF('Instruction Forfaitaires'!$E14&lt;Listes!$B$53,('Instruction Forfaitaires'!$E14*(VLOOKUP('Instruction Forfaitaires'!$D14,Listes!$A$54:$E$60,2,FALSE))),IF('Instruction Forfaitaires'!$E14&gt;Listes!$E$53,('Instruction Forfaitaires'!$E14*(VLOOKUP('Instruction Forfaitaires'!$D14,Listes!$A$54:$E$60,5,FALSE))),('Instruction Forfaitaires'!$E14*(VLOOKUP('Instruction Forfaitaires'!$D14,Listes!$A$54:$E$60,3,FALSE))+(VLOOKUP('Instruction Forfaitaires'!$D14,Listes!$A$54:$E$60,4,FALSE)))))))</f>
        <v/>
      </c>
      <c r="J14" s="166" t="str">
        <f>IF($G14="","",IF($C14=Listes!$B$31,IF('Instruction Forfaitaires'!$E14&lt;Listes!$B$42,('Instruction Forfaitaires'!$E14*(VLOOKUP('Instruction Forfaitaires'!$D14,Listes!$A$43:$E$49,2,FALSE))),IF('Instruction Forfaitaires'!$E14&gt;Listes!$D$42,('Instruction Forfaitaires'!$E14*(VLOOKUP('Instruction Forfaitaires'!$D14,Listes!$A$43:$E$49,5,FALSE))),('Instruction Forfaitaires'!$E14*(VLOOKUP('Instruction Forfaitaires'!$D14,Listes!$A$43:$E$49,3,FALSE))+(VLOOKUP('Instruction Forfaitaires'!$D14,Listes!$A$43:$E$49,4,FALSE)))))))</f>
        <v/>
      </c>
      <c r="K14" s="257" t="str">
        <f>IF($G14="","",IF($C14=Listes!$B$34,Listes!$I$31,IF($C14=Listes!$B$35,(VLOOKUP('Instruction Forfaitaires'!$F14,Listes!$E$31:$F$36,2,FALSE)),IF($C14=Listes!$B$33,IF('Instruction Forfaitaires'!$E14&lt;Listes!$A$64,'Instruction Forfaitaires'!$E14*Listes!$A$65,IF('Instruction Forfaitaires'!$E14&gt;Listes!$D$64,'Instruction Forfaitaires'!$E14*Listes!$D$65,(('Instruction Forfaitaires'!$E14*Listes!$B$65)+Listes!$C$65)))))))</f>
        <v/>
      </c>
      <c r="L14" s="185" t="str">
        <f>IF(Forfaitaires!M13="","",Forfaitaires!M13)</f>
        <v/>
      </c>
      <c r="M14" s="282" t="str">
        <f t="shared" si="0"/>
        <v/>
      </c>
      <c r="N14" s="277" t="str">
        <f t="shared" si="1"/>
        <v/>
      </c>
      <c r="O14" s="298" t="str">
        <f t="shared" si="2"/>
        <v/>
      </c>
      <c r="P14" s="280" t="str">
        <f t="shared" si="3"/>
        <v/>
      </c>
      <c r="Q14" s="284" t="str">
        <f t="shared" si="4"/>
        <v/>
      </c>
      <c r="R14" s="285"/>
    </row>
    <row r="15" spans="1:18" ht="20.100000000000001" customHeight="1" x14ac:dyDescent="0.25">
      <c r="A15" s="170">
        <v>9</v>
      </c>
      <c r="B15" s="166" t="str">
        <f>IF(Forfaitaires!B14="","",Forfaitaires!B14)</f>
        <v/>
      </c>
      <c r="C15" s="166" t="str">
        <f>IF(Forfaitaires!C14="","",Forfaitaires!C14)</f>
        <v/>
      </c>
      <c r="D15" s="166" t="str">
        <f>IF(Forfaitaires!D14="","",Forfaitaires!D14)</f>
        <v/>
      </c>
      <c r="E15" s="166" t="str">
        <f>IF(Forfaitaires!E14="","",Forfaitaires!E14)</f>
        <v/>
      </c>
      <c r="F15" s="166" t="str">
        <f>IF(Forfaitaires!F14="","",Forfaitaires!F14)</f>
        <v/>
      </c>
      <c r="G15" s="166" t="str">
        <f>IF(Forfaitaires!G14="","",Forfaitaires!G14)</f>
        <v/>
      </c>
      <c r="H15" s="166" t="str">
        <f>IF(Forfaitaires!H14="","",Forfaitaires!H14)</f>
        <v/>
      </c>
      <c r="I15" s="166" t="str">
        <f>IF($G15="","",IF($C15=Listes!$B$32,IF('Instruction Forfaitaires'!$E15&lt;Listes!$B$53,('Instruction Forfaitaires'!$E15*(VLOOKUP('Instruction Forfaitaires'!$D15,Listes!$A$54:$E$60,2,FALSE))),IF('Instruction Forfaitaires'!$E15&gt;Listes!$E$53,('Instruction Forfaitaires'!$E15*(VLOOKUP('Instruction Forfaitaires'!$D15,Listes!$A$54:$E$60,5,FALSE))),('Instruction Forfaitaires'!$E15*(VLOOKUP('Instruction Forfaitaires'!$D15,Listes!$A$54:$E$60,3,FALSE))+(VLOOKUP('Instruction Forfaitaires'!$D15,Listes!$A$54:$E$60,4,FALSE)))))))</f>
        <v/>
      </c>
      <c r="J15" s="166" t="str">
        <f>IF($G15="","",IF($C15=Listes!$B$31,IF('Instruction Forfaitaires'!$E15&lt;Listes!$B$42,('Instruction Forfaitaires'!$E15*(VLOOKUP('Instruction Forfaitaires'!$D15,Listes!$A$43:$E$49,2,FALSE))),IF('Instruction Forfaitaires'!$E15&gt;Listes!$D$42,('Instruction Forfaitaires'!$E15*(VLOOKUP('Instruction Forfaitaires'!$D15,Listes!$A$43:$E$49,5,FALSE))),('Instruction Forfaitaires'!$E15*(VLOOKUP('Instruction Forfaitaires'!$D15,Listes!$A$43:$E$49,3,FALSE))+(VLOOKUP('Instruction Forfaitaires'!$D15,Listes!$A$43:$E$49,4,FALSE)))))))</f>
        <v/>
      </c>
      <c r="K15" s="257" t="str">
        <f>IF($G15="","",IF($C15=Listes!$B$34,Listes!$I$31,IF($C15=Listes!$B$35,(VLOOKUP('Instruction Forfaitaires'!$F15,Listes!$E$31:$F$36,2,FALSE)),IF($C15=Listes!$B$33,IF('Instruction Forfaitaires'!$E15&lt;Listes!$A$64,'Instruction Forfaitaires'!$E15*Listes!$A$65,IF('Instruction Forfaitaires'!$E15&gt;Listes!$D$64,'Instruction Forfaitaires'!$E15*Listes!$D$65,(('Instruction Forfaitaires'!$E15*Listes!$B$65)+Listes!$C$65)))))))</f>
        <v/>
      </c>
      <c r="L15" s="185" t="str">
        <f>IF(Forfaitaires!M14="","",Forfaitaires!M14)</f>
        <v/>
      </c>
      <c r="M15" s="282" t="str">
        <f t="shared" si="0"/>
        <v/>
      </c>
      <c r="N15" s="277" t="str">
        <f t="shared" si="1"/>
        <v/>
      </c>
      <c r="O15" s="298" t="str">
        <f t="shared" si="2"/>
        <v/>
      </c>
      <c r="P15" s="280" t="str">
        <f t="shared" si="3"/>
        <v/>
      </c>
      <c r="Q15" s="284" t="str">
        <f t="shared" si="4"/>
        <v/>
      </c>
      <c r="R15" s="285"/>
    </row>
    <row r="16" spans="1:18" ht="20.100000000000001" customHeight="1" x14ac:dyDescent="0.25">
      <c r="A16" s="170">
        <v>10</v>
      </c>
      <c r="B16" s="166" t="str">
        <f>IF(Forfaitaires!B15="","",Forfaitaires!B15)</f>
        <v/>
      </c>
      <c r="C16" s="166" t="str">
        <f>IF(Forfaitaires!C15="","",Forfaitaires!C15)</f>
        <v/>
      </c>
      <c r="D16" s="166" t="str">
        <f>IF(Forfaitaires!D15="","",Forfaitaires!D15)</f>
        <v/>
      </c>
      <c r="E16" s="166" t="str">
        <f>IF(Forfaitaires!E15="","",Forfaitaires!E15)</f>
        <v/>
      </c>
      <c r="F16" s="166" t="str">
        <f>IF(Forfaitaires!F15="","",Forfaitaires!F15)</f>
        <v/>
      </c>
      <c r="G16" s="166" t="str">
        <f>IF(Forfaitaires!G15="","",Forfaitaires!G15)</f>
        <v/>
      </c>
      <c r="H16" s="166" t="str">
        <f>IF(Forfaitaires!H15="","",Forfaitaires!H15)</f>
        <v/>
      </c>
      <c r="I16" s="166" t="str">
        <f>IF($G16="","",IF($C16=Listes!$B$32,IF('Instruction Forfaitaires'!$E16&lt;Listes!$B$53,('Instruction Forfaitaires'!$E16*(VLOOKUP('Instruction Forfaitaires'!$D16,Listes!$A$54:$E$60,2,FALSE))),IF('Instruction Forfaitaires'!$E16&gt;Listes!$E$53,('Instruction Forfaitaires'!$E16*(VLOOKUP('Instruction Forfaitaires'!$D16,Listes!$A$54:$E$60,5,FALSE))),('Instruction Forfaitaires'!$E16*(VLOOKUP('Instruction Forfaitaires'!$D16,Listes!$A$54:$E$60,3,FALSE))+(VLOOKUP('Instruction Forfaitaires'!$D16,Listes!$A$54:$E$60,4,FALSE)))))))</f>
        <v/>
      </c>
      <c r="J16" s="166" t="str">
        <f>IF($G16="","",IF($C16=Listes!$B$31,IF('Instruction Forfaitaires'!$E16&lt;Listes!$B$42,('Instruction Forfaitaires'!$E16*(VLOOKUP('Instruction Forfaitaires'!$D16,Listes!$A$43:$E$49,2,FALSE))),IF('Instruction Forfaitaires'!$E16&gt;Listes!$D$42,('Instruction Forfaitaires'!$E16*(VLOOKUP('Instruction Forfaitaires'!$D16,Listes!$A$43:$E$49,5,FALSE))),('Instruction Forfaitaires'!$E16*(VLOOKUP('Instruction Forfaitaires'!$D16,Listes!$A$43:$E$49,3,FALSE))+(VLOOKUP('Instruction Forfaitaires'!$D16,Listes!$A$43:$E$49,4,FALSE)))))))</f>
        <v/>
      </c>
      <c r="K16" s="257" t="str">
        <f>IF($G16="","",IF($C16=Listes!$B$34,Listes!$I$31,IF($C16=Listes!$B$35,(VLOOKUP('Instruction Forfaitaires'!$F16,Listes!$E$31:$F$36,2,FALSE)),IF($C16=Listes!$B$33,IF('Instruction Forfaitaires'!$E16&lt;Listes!$A$64,'Instruction Forfaitaires'!$E16*Listes!$A$65,IF('Instruction Forfaitaires'!$E16&gt;Listes!$D$64,'Instruction Forfaitaires'!$E16*Listes!$D$65,(('Instruction Forfaitaires'!$E16*Listes!$B$65)+Listes!$C$65)))))))</f>
        <v/>
      </c>
      <c r="L16" s="185" t="str">
        <f>IF(Forfaitaires!M15="","",Forfaitaires!M15)</f>
        <v/>
      </c>
      <c r="M16" s="282" t="str">
        <f t="shared" si="0"/>
        <v/>
      </c>
      <c r="N16" s="277" t="str">
        <f t="shared" si="1"/>
        <v/>
      </c>
      <c r="O16" s="298" t="str">
        <f t="shared" si="2"/>
        <v/>
      </c>
      <c r="P16" s="280" t="str">
        <f t="shared" si="3"/>
        <v/>
      </c>
      <c r="Q16" s="284" t="str">
        <f t="shared" si="4"/>
        <v/>
      </c>
      <c r="R16" s="285"/>
    </row>
    <row r="17" spans="1:18" ht="20.100000000000001" customHeight="1" x14ac:dyDescent="0.25">
      <c r="A17" s="170">
        <v>11</v>
      </c>
      <c r="B17" s="166" t="str">
        <f>IF(Forfaitaires!B16="","",Forfaitaires!B16)</f>
        <v/>
      </c>
      <c r="C17" s="166" t="str">
        <f>IF(Forfaitaires!C16="","",Forfaitaires!C16)</f>
        <v/>
      </c>
      <c r="D17" s="166" t="str">
        <f>IF(Forfaitaires!D16="","",Forfaitaires!D16)</f>
        <v/>
      </c>
      <c r="E17" s="166" t="str">
        <f>IF(Forfaitaires!E16="","",Forfaitaires!E16)</f>
        <v/>
      </c>
      <c r="F17" s="166" t="str">
        <f>IF(Forfaitaires!F16="","",Forfaitaires!F16)</f>
        <v/>
      </c>
      <c r="G17" s="166" t="str">
        <f>IF(Forfaitaires!G16="","",Forfaitaires!G16)</f>
        <v/>
      </c>
      <c r="H17" s="166" t="str">
        <f>IF(Forfaitaires!H16="","",Forfaitaires!H16)</f>
        <v/>
      </c>
      <c r="I17" s="166" t="str">
        <f>IF($G17="","",IF($C17=Listes!$B$32,IF('Instruction Forfaitaires'!$E17&lt;Listes!$B$53,('Instruction Forfaitaires'!$E17*(VLOOKUP('Instruction Forfaitaires'!$D17,Listes!$A$54:$E$60,2,FALSE))),IF('Instruction Forfaitaires'!$E17&gt;Listes!$E$53,('Instruction Forfaitaires'!$E17*(VLOOKUP('Instruction Forfaitaires'!$D17,Listes!$A$54:$E$60,5,FALSE))),('Instruction Forfaitaires'!$E17*(VLOOKUP('Instruction Forfaitaires'!$D17,Listes!$A$54:$E$60,3,FALSE))+(VLOOKUP('Instruction Forfaitaires'!$D17,Listes!$A$54:$E$60,4,FALSE)))))))</f>
        <v/>
      </c>
      <c r="J17" s="166" t="str">
        <f>IF($G17="","",IF($C17=Listes!$B$31,IF('Instruction Forfaitaires'!$E17&lt;Listes!$B$42,('Instruction Forfaitaires'!$E17*(VLOOKUP('Instruction Forfaitaires'!$D17,Listes!$A$43:$E$49,2,FALSE))),IF('Instruction Forfaitaires'!$E17&gt;Listes!$D$42,('Instruction Forfaitaires'!$E17*(VLOOKUP('Instruction Forfaitaires'!$D17,Listes!$A$43:$E$49,5,FALSE))),('Instruction Forfaitaires'!$E17*(VLOOKUP('Instruction Forfaitaires'!$D17,Listes!$A$43:$E$49,3,FALSE))+(VLOOKUP('Instruction Forfaitaires'!$D17,Listes!$A$43:$E$49,4,FALSE)))))))</f>
        <v/>
      </c>
      <c r="K17" s="257" t="str">
        <f>IF($G17="","",IF($C17=Listes!$B$34,Listes!$I$31,IF($C17=Listes!$B$35,(VLOOKUP('Instruction Forfaitaires'!$F17,Listes!$E$31:$F$36,2,FALSE)),IF($C17=Listes!$B$33,IF('Instruction Forfaitaires'!$E17&lt;Listes!$A$64,'Instruction Forfaitaires'!$E17*Listes!$A$65,IF('Instruction Forfaitaires'!$E17&gt;Listes!$D$64,'Instruction Forfaitaires'!$E17*Listes!$D$65,(('Instruction Forfaitaires'!$E17*Listes!$B$65)+Listes!$C$65)))))))</f>
        <v/>
      </c>
      <c r="L17" s="185" t="str">
        <f>IF(Forfaitaires!M16="","",Forfaitaires!M16)</f>
        <v/>
      </c>
      <c r="M17" s="282" t="str">
        <f t="shared" si="0"/>
        <v/>
      </c>
      <c r="N17" s="277" t="str">
        <f t="shared" si="1"/>
        <v/>
      </c>
      <c r="O17" s="298" t="str">
        <f t="shared" si="2"/>
        <v/>
      </c>
      <c r="P17" s="280" t="str">
        <f t="shared" si="3"/>
        <v/>
      </c>
      <c r="Q17" s="284" t="str">
        <f t="shared" si="4"/>
        <v/>
      </c>
      <c r="R17" s="285"/>
    </row>
    <row r="18" spans="1:18" ht="20.100000000000001" customHeight="1" x14ac:dyDescent="0.25">
      <c r="A18" s="170">
        <v>12</v>
      </c>
      <c r="B18" s="166" t="str">
        <f>IF(Forfaitaires!B17="","",Forfaitaires!B17)</f>
        <v/>
      </c>
      <c r="C18" s="166" t="str">
        <f>IF(Forfaitaires!C17="","",Forfaitaires!C17)</f>
        <v/>
      </c>
      <c r="D18" s="166" t="str">
        <f>IF(Forfaitaires!D17="","",Forfaitaires!D17)</f>
        <v/>
      </c>
      <c r="E18" s="166" t="str">
        <f>IF(Forfaitaires!E17="","",Forfaitaires!E17)</f>
        <v/>
      </c>
      <c r="F18" s="166" t="str">
        <f>IF(Forfaitaires!F17="","",Forfaitaires!F17)</f>
        <v/>
      </c>
      <c r="G18" s="166" t="str">
        <f>IF(Forfaitaires!G17="","",Forfaitaires!G17)</f>
        <v/>
      </c>
      <c r="H18" s="166" t="str">
        <f>IF(Forfaitaires!H17="","",Forfaitaires!H17)</f>
        <v/>
      </c>
      <c r="I18" s="166" t="str">
        <f>IF($G18="","",IF($C18=Listes!$B$32,IF('Instruction Forfaitaires'!$E18&lt;Listes!$B$53,('Instruction Forfaitaires'!$E18*(VLOOKUP('Instruction Forfaitaires'!$D18,Listes!$A$54:$E$60,2,FALSE))),IF('Instruction Forfaitaires'!$E18&gt;Listes!$E$53,('Instruction Forfaitaires'!$E18*(VLOOKUP('Instruction Forfaitaires'!$D18,Listes!$A$54:$E$60,5,FALSE))),('Instruction Forfaitaires'!$E18*(VLOOKUP('Instruction Forfaitaires'!$D18,Listes!$A$54:$E$60,3,FALSE))+(VLOOKUP('Instruction Forfaitaires'!$D18,Listes!$A$54:$E$60,4,FALSE)))))))</f>
        <v/>
      </c>
      <c r="J18" s="166" t="str">
        <f>IF($G18="","",IF($C18=Listes!$B$31,IF('Instruction Forfaitaires'!$E18&lt;Listes!$B$42,('Instruction Forfaitaires'!$E18*(VLOOKUP('Instruction Forfaitaires'!$D18,Listes!$A$43:$E$49,2,FALSE))),IF('Instruction Forfaitaires'!$E18&gt;Listes!$D$42,('Instruction Forfaitaires'!$E18*(VLOOKUP('Instruction Forfaitaires'!$D18,Listes!$A$43:$E$49,5,FALSE))),('Instruction Forfaitaires'!$E18*(VLOOKUP('Instruction Forfaitaires'!$D18,Listes!$A$43:$E$49,3,FALSE))+(VLOOKUP('Instruction Forfaitaires'!$D18,Listes!$A$43:$E$49,4,FALSE)))))))</f>
        <v/>
      </c>
      <c r="K18" s="257" t="str">
        <f>IF($G18="","",IF($C18=Listes!$B$34,Listes!$I$31,IF($C18=Listes!$B$35,(VLOOKUP('Instruction Forfaitaires'!$F18,Listes!$E$31:$F$36,2,FALSE)),IF($C18=Listes!$B$33,IF('Instruction Forfaitaires'!$E18&lt;Listes!$A$64,'Instruction Forfaitaires'!$E18*Listes!$A$65,IF('Instruction Forfaitaires'!$E18&gt;Listes!$D$64,'Instruction Forfaitaires'!$E18*Listes!$D$65,(('Instruction Forfaitaires'!$E18*Listes!$B$65)+Listes!$C$65)))))))</f>
        <v/>
      </c>
      <c r="L18" s="185" t="str">
        <f>IF(Forfaitaires!M17="","",Forfaitaires!M17)</f>
        <v/>
      </c>
      <c r="M18" s="282" t="str">
        <f t="shared" si="0"/>
        <v/>
      </c>
      <c r="N18" s="277" t="str">
        <f t="shared" si="1"/>
        <v/>
      </c>
      <c r="O18" s="298" t="str">
        <f t="shared" si="2"/>
        <v/>
      </c>
      <c r="P18" s="280" t="str">
        <f t="shared" si="3"/>
        <v/>
      </c>
      <c r="Q18" s="284" t="str">
        <f t="shared" si="4"/>
        <v/>
      </c>
      <c r="R18" s="285"/>
    </row>
    <row r="19" spans="1:18" ht="20.100000000000001" customHeight="1" x14ac:dyDescent="0.25">
      <c r="A19" s="170">
        <v>13</v>
      </c>
      <c r="B19" s="166" t="str">
        <f>IF(Forfaitaires!B18="","",Forfaitaires!B18)</f>
        <v/>
      </c>
      <c r="C19" s="166" t="str">
        <f>IF(Forfaitaires!C18="","",Forfaitaires!C18)</f>
        <v/>
      </c>
      <c r="D19" s="166" t="str">
        <f>IF(Forfaitaires!D18="","",Forfaitaires!D18)</f>
        <v/>
      </c>
      <c r="E19" s="166" t="str">
        <f>IF(Forfaitaires!E18="","",Forfaitaires!E18)</f>
        <v/>
      </c>
      <c r="F19" s="166" t="str">
        <f>IF(Forfaitaires!F18="","",Forfaitaires!F18)</f>
        <v/>
      </c>
      <c r="G19" s="166" t="str">
        <f>IF(Forfaitaires!G18="","",Forfaitaires!G18)</f>
        <v/>
      </c>
      <c r="H19" s="166" t="str">
        <f>IF(Forfaitaires!H18="","",Forfaitaires!H18)</f>
        <v/>
      </c>
      <c r="I19" s="166" t="str">
        <f>IF($G19="","",IF($C19=Listes!$B$32,IF('Instruction Forfaitaires'!$E19&lt;Listes!$B$53,('Instruction Forfaitaires'!$E19*(VLOOKUP('Instruction Forfaitaires'!$D19,Listes!$A$54:$E$60,2,FALSE))),IF('Instruction Forfaitaires'!$E19&gt;Listes!$E$53,('Instruction Forfaitaires'!$E19*(VLOOKUP('Instruction Forfaitaires'!$D19,Listes!$A$54:$E$60,5,FALSE))),('Instruction Forfaitaires'!$E19*(VLOOKUP('Instruction Forfaitaires'!$D19,Listes!$A$54:$E$60,3,FALSE))+(VLOOKUP('Instruction Forfaitaires'!$D19,Listes!$A$54:$E$60,4,FALSE)))))))</f>
        <v/>
      </c>
      <c r="J19" s="166" t="str">
        <f>IF($G19="","",IF($C19=Listes!$B$31,IF('Instruction Forfaitaires'!$E19&lt;Listes!$B$42,('Instruction Forfaitaires'!$E19*(VLOOKUP('Instruction Forfaitaires'!$D19,Listes!$A$43:$E$49,2,FALSE))),IF('Instruction Forfaitaires'!$E19&gt;Listes!$D$42,('Instruction Forfaitaires'!$E19*(VLOOKUP('Instruction Forfaitaires'!$D19,Listes!$A$43:$E$49,5,FALSE))),('Instruction Forfaitaires'!$E19*(VLOOKUP('Instruction Forfaitaires'!$D19,Listes!$A$43:$E$49,3,FALSE))+(VLOOKUP('Instruction Forfaitaires'!$D19,Listes!$A$43:$E$49,4,FALSE)))))))</f>
        <v/>
      </c>
      <c r="K19" s="257" t="str">
        <f>IF($G19="","",IF($C19=Listes!$B$34,Listes!$I$31,IF($C19=Listes!$B$35,(VLOOKUP('Instruction Forfaitaires'!$F19,Listes!$E$31:$F$36,2,FALSE)),IF($C19=Listes!$B$33,IF('Instruction Forfaitaires'!$E19&lt;Listes!$A$64,'Instruction Forfaitaires'!$E19*Listes!$A$65,IF('Instruction Forfaitaires'!$E19&gt;Listes!$D$64,'Instruction Forfaitaires'!$E19*Listes!$D$65,(('Instruction Forfaitaires'!$E19*Listes!$B$65)+Listes!$C$65)))))))</f>
        <v/>
      </c>
      <c r="L19" s="185" t="str">
        <f>IF(Forfaitaires!M18="","",Forfaitaires!M18)</f>
        <v/>
      </c>
      <c r="M19" s="282" t="str">
        <f t="shared" si="0"/>
        <v/>
      </c>
      <c r="N19" s="277" t="str">
        <f t="shared" si="1"/>
        <v/>
      </c>
      <c r="O19" s="298" t="str">
        <f t="shared" si="2"/>
        <v/>
      </c>
      <c r="P19" s="280" t="str">
        <f t="shared" si="3"/>
        <v/>
      </c>
      <c r="Q19" s="284" t="str">
        <f t="shared" si="4"/>
        <v/>
      </c>
      <c r="R19" s="285"/>
    </row>
    <row r="20" spans="1:18" ht="20.100000000000001" customHeight="1" x14ac:dyDescent="0.25">
      <c r="A20" s="170">
        <v>14</v>
      </c>
      <c r="B20" s="166" t="str">
        <f>IF(Forfaitaires!B19="","",Forfaitaires!B19)</f>
        <v/>
      </c>
      <c r="C20" s="166" t="str">
        <f>IF(Forfaitaires!C19="","",Forfaitaires!C19)</f>
        <v/>
      </c>
      <c r="D20" s="166" t="str">
        <f>IF(Forfaitaires!D19="","",Forfaitaires!D19)</f>
        <v/>
      </c>
      <c r="E20" s="166" t="str">
        <f>IF(Forfaitaires!E19="","",Forfaitaires!E19)</f>
        <v/>
      </c>
      <c r="F20" s="166" t="str">
        <f>IF(Forfaitaires!F19="","",Forfaitaires!F19)</f>
        <v/>
      </c>
      <c r="G20" s="166" t="str">
        <f>IF(Forfaitaires!G19="","",Forfaitaires!G19)</f>
        <v/>
      </c>
      <c r="H20" s="166" t="str">
        <f>IF(Forfaitaires!H19="","",Forfaitaires!H19)</f>
        <v/>
      </c>
      <c r="I20" s="166" t="str">
        <f>IF($G20="","",IF($C20=Listes!$B$32,IF('Instruction Forfaitaires'!$E20&lt;Listes!$B$53,('Instruction Forfaitaires'!$E20*(VLOOKUP('Instruction Forfaitaires'!$D20,Listes!$A$54:$E$60,2,FALSE))),IF('Instruction Forfaitaires'!$E20&gt;Listes!$E$53,('Instruction Forfaitaires'!$E20*(VLOOKUP('Instruction Forfaitaires'!$D20,Listes!$A$54:$E$60,5,FALSE))),('Instruction Forfaitaires'!$E20*(VLOOKUP('Instruction Forfaitaires'!$D20,Listes!$A$54:$E$60,3,FALSE))+(VLOOKUP('Instruction Forfaitaires'!$D20,Listes!$A$54:$E$60,4,FALSE)))))))</f>
        <v/>
      </c>
      <c r="J20" s="166" t="str">
        <f>IF($G20="","",IF($C20=Listes!$B$31,IF('Instruction Forfaitaires'!$E20&lt;Listes!$B$42,('Instruction Forfaitaires'!$E20*(VLOOKUP('Instruction Forfaitaires'!$D20,Listes!$A$43:$E$49,2,FALSE))),IF('Instruction Forfaitaires'!$E20&gt;Listes!$D$42,('Instruction Forfaitaires'!$E20*(VLOOKUP('Instruction Forfaitaires'!$D20,Listes!$A$43:$E$49,5,FALSE))),('Instruction Forfaitaires'!$E20*(VLOOKUP('Instruction Forfaitaires'!$D20,Listes!$A$43:$E$49,3,FALSE))+(VLOOKUP('Instruction Forfaitaires'!$D20,Listes!$A$43:$E$49,4,FALSE)))))))</f>
        <v/>
      </c>
      <c r="K20" s="257" t="str">
        <f>IF($G20="","",IF($C20=Listes!$B$34,Listes!$I$31,IF($C20=Listes!$B$35,(VLOOKUP('Instruction Forfaitaires'!$F20,Listes!$E$31:$F$36,2,FALSE)),IF($C20=Listes!$B$33,IF('Instruction Forfaitaires'!$E20&lt;Listes!$A$64,'Instruction Forfaitaires'!$E20*Listes!$A$65,IF('Instruction Forfaitaires'!$E20&gt;Listes!$D$64,'Instruction Forfaitaires'!$E20*Listes!$D$65,(('Instruction Forfaitaires'!$E20*Listes!$B$65)+Listes!$C$65)))))))</f>
        <v/>
      </c>
      <c r="L20" s="185" t="str">
        <f>IF(Forfaitaires!M19="","",Forfaitaires!M19)</f>
        <v/>
      </c>
      <c r="M20" s="282" t="str">
        <f t="shared" si="0"/>
        <v/>
      </c>
      <c r="N20" s="277" t="str">
        <f t="shared" si="1"/>
        <v/>
      </c>
      <c r="O20" s="298" t="str">
        <f t="shared" si="2"/>
        <v/>
      </c>
      <c r="P20" s="280" t="str">
        <f t="shared" si="3"/>
        <v/>
      </c>
      <c r="Q20" s="284" t="str">
        <f t="shared" si="4"/>
        <v/>
      </c>
      <c r="R20" s="285"/>
    </row>
    <row r="21" spans="1:18" ht="20.100000000000001" customHeight="1" x14ac:dyDescent="0.25">
      <c r="A21" s="170">
        <v>15</v>
      </c>
      <c r="B21" s="166" t="str">
        <f>IF(Forfaitaires!B20="","",Forfaitaires!B20)</f>
        <v/>
      </c>
      <c r="C21" s="166" t="str">
        <f>IF(Forfaitaires!C20="","",Forfaitaires!C20)</f>
        <v/>
      </c>
      <c r="D21" s="166" t="str">
        <f>IF(Forfaitaires!D20="","",Forfaitaires!D20)</f>
        <v/>
      </c>
      <c r="E21" s="166" t="str">
        <f>IF(Forfaitaires!E20="","",Forfaitaires!E20)</f>
        <v/>
      </c>
      <c r="F21" s="166" t="str">
        <f>IF(Forfaitaires!F20="","",Forfaitaires!F20)</f>
        <v/>
      </c>
      <c r="G21" s="166" t="str">
        <f>IF(Forfaitaires!G20="","",Forfaitaires!G20)</f>
        <v/>
      </c>
      <c r="H21" s="166" t="str">
        <f>IF(Forfaitaires!H20="","",Forfaitaires!H20)</f>
        <v/>
      </c>
      <c r="I21" s="166" t="str">
        <f>IF($G21="","",IF($C21=Listes!$B$32,IF('Instruction Forfaitaires'!$E21&lt;Listes!$B$53,('Instruction Forfaitaires'!$E21*(VLOOKUP('Instruction Forfaitaires'!$D21,Listes!$A$54:$E$60,2,FALSE))),IF('Instruction Forfaitaires'!$E21&gt;Listes!$E$53,('Instruction Forfaitaires'!$E21*(VLOOKUP('Instruction Forfaitaires'!$D21,Listes!$A$54:$E$60,5,FALSE))),('Instruction Forfaitaires'!$E21*(VLOOKUP('Instruction Forfaitaires'!$D21,Listes!$A$54:$E$60,3,FALSE))+(VLOOKUP('Instruction Forfaitaires'!$D21,Listes!$A$54:$E$60,4,FALSE)))))))</f>
        <v/>
      </c>
      <c r="J21" s="166" t="str">
        <f>IF($G21="","",IF($C21=Listes!$B$31,IF('Instruction Forfaitaires'!$E21&lt;Listes!$B$42,('Instruction Forfaitaires'!$E21*(VLOOKUP('Instruction Forfaitaires'!$D21,Listes!$A$43:$E$49,2,FALSE))),IF('Instruction Forfaitaires'!$E21&gt;Listes!$D$42,('Instruction Forfaitaires'!$E21*(VLOOKUP('Instruction Forfaitaires'!$D21,Listes!$A$43:$E$49,5,FALSE))),('Instruction Forfaitaires'!$E21*(VLOOKUP('Instruction Forfaitaires'!$D21,Listes!$A$43:$E$49,3,FALSE))+(VLOOKUP('Instruction Forfaitaires'!$D21,Listes!$A$43:$E$49,4,FALSE)))))))</f>
        <v/>
      </c>
      <c r="K21" s="257" t="str">
        <f>IF($G21="","",IF($C21=Listes!$B$34,Listes!$I$31,IF($C21=Listes!$B$35,(VLOOKUP('Instruction Forfaitaires'!$F21,Listes!$E$31:$F$36,2,FALSE)),IF($C21=Listes!$B$33,IF('Instruction Forfaitaires'!$E21&lt;Listes!$A$64,'Instruction Forfaitaires'!$E21*Listes!$A$65,IF('Instruction Forfaitaires'!$E21&gt;Listes!$D$64,'Instruction Forfaitaires'!$E21*Listes!$D$65,(('Instruction Forfaitaires'!$E21*Listes!$B$65)+Listes!$C$65)))))))</f>
        <v/>
      </c>
      <c r="L21" s="185" t="str">
        <f>IF(Forfaitaires!M20="","",Forfaitaires!M20)</f>
        <v/>
      </c>
      <c r="M21" s="282" t="str">
        <f t="shared" si="0"/>
        <v/>
      </c>
      <c r="N21" s="277" t="str">
        <f t="shared" si="1"/>
        <v/>
      </c>
      <c r="O21" s="298" t="str">
        <f t="shared" si="2"/>
        <v/>
      </c>
      <c r="P21" s="280" t="str">
        <f t="shared" si="3"/>
        <v/>
      </c>
      <c r="Q21" s="284" t="str">
        <f t="shared" si="4"/>
        <v/>
      </c>
      <c r="R21" s="285"/>
    </row>
    <row r="22" spans="1:18" ht="20.100000000000001" customHeight="1" x14ac:dyDescent="0.25">
      <c r="A22" s="170">
        <v>16</v>
      </c>
      <c r="B22" s="166" t="str">
        <f>IF(Forfaitaires!B21="","",Forfaitaires!B21)</f>
        <v/>
      </c>
      <c r="C22" s="166" t="str">
        <f>IF(Forfaitaires!C21="","",Forfaitaires!C21)</f>
        <v/>
      </c>
      <c r="D22" s="166" t="str">
        <f>IF(Forfaitaires!D21="","",Forfaitaires!D21)</f>
        <v/>
      </c>
      <c r="E22" s="166" t="str">
        <f>IF(Forfaitaires!E21="","",Forfaitaires!E21)</f>
        <v/>
      </c>
      <c r="F22" s="166" t="str">
        <f>IF(Forfaitaires!F21="","",Forfaitaires!F21)</f>
        <v/>
      </c>
      <c r="G22" s="166" t="str">
        <f>IF(Forfaitaires!G21="","",Forfaitaires!G21)</f>
        <v/>
      </c>
      <c r="H22" s="166" t="str">
        <f>IF(Forfaitaires!H21="","",Forfaitaires!H21)</f>
        <v/>
      </c>
      <c r="I22" s="166" t="str">
        <f>IF($G22="","",IF($C22=Listes!$B$32,IF('Instruction Forfaitaires'!$E22&lt;Listes!$B$53,('Instruction Forfaitaires'!$E22*(VLOOKUP('Instruction Forfaitaires'!$D22,Listes!$A$54:$E$60,2,FALSE))),IF('Instruction Forfaitaires'!$E22&gt;Listes!$E$53,('Instruction Forfaitaires'!$E22*(VLOOKUP('Instruction Forfaitaires'!$D22,Listes!$A$54:$E$60,5,FALSE))),('Instruction Forfaitaires'!$E22*(VLOOKUP('Instruction Forfaitaires'!$D22,Listes!$A$54:$E$60,3,FALSE))+(VLOOKUP('Instruction Forfaitaires'!$D22,Listes!$A$54:$E$60,4,FALSE)))))))</f>
        <v/>
      </c>
      <c r="J22" s="166" t="str">
        <f>IF($G22="","",IF($C22=Listes!$B$31,IF('Instruction Forfaitaires'!$E22&lt;Listes!$B$42,('Instruction Forfaitaires'!$E22*(VLOOKUP('Instruction Forfaitaires'!$D22,Listes!$A$43:$E$49,2,FALSE))),IF('Instruction Forfaitaires'!$E22&gt;Listes!$D$42,('Instruction Forfaitaires'!$E22*(VLOOKUP('Instruction Forfaitaires'!$D22,Listes!$A$43:$E$49,5,FALSE))),('Instruction Forfaitaires'!$E22*(VLOOKUP('Instruction Forfaitaires'!$D22,Listes!$A$43:$E$49,3,FALSE))+(VLOOKUP('Instruction Forfaitaires'!$D22,Listes!$A$43:$E$49,4,FALSE)))))))</f>
        <v/>
      </c>
      <c r="K22" s="257" t="str">
        <f>IF($G22="","",IF($C22=Listes!$B$34,Listes!$I$31,IF($C22=Listes!$B$35,(VLOOKUP('Instruction Forfaitaires'!$F22,Listes!$E$31:$F$36,2,FALSE)),IF($C22=Listes!$B$33,IF('Instruction Forfaitaires'!$E22&lt;Listes!$A$64,'Instruction Forfaitaires'!$E22*Listes!$A$65,IF('Instruction Forfaitaires'!$E22&gt;Listes!$D$64,'Instruction Forfaitaires'!$E22*Listes!$D$65,(('Instruction Forfaitaires'!$E22*Listes!$B$65)+Listes!$C$65)))))))</f>
        <v/>
      </c>
      <c r="L22" s="185" t="str">
        <f>IF(Forfaitaires!M21="","",Forfaitaires!M21)</f>
        <v/>
      </c>
      <c r="M22" s="282" t="str">
        <f t="shared" si="0"/>
        <v/>
      </c>
      <c r="N22" s="277" t="str">
        <f t="shared" si="1"/>
        <v/>
      </c>
      <c r="O22" s="298" t="str">
        <f t="shared" si="2"/>
        <v/>
      </c>
      <c r="P22" s="280" t="str">
        <f t="shared" si="3"/>
        <v/>
      </c>
      <c r="Q22" s="284" t="str">
        <f t="shared" si="4"/>
        <v/>
      </c>
      <c r="R22" s="285"/>
    </row>
    <row r="23" spans="1:18" ht="20.100000000000001" customHeight="1" x14ac:dyDescent="0.25">
      <c r="A23" s="170">
        <v>17</v>
      </c>
      <c r="B23" s="166" t="str">
        <f>IF(Forfaitaires!B22="","",Forfaitaires!B22)</f>
        <v/>
      </c>
      <c r="C23" s="166" t="str">
        <f>IF(Forfaitaires!C22="","",Forfaitaires!C22)</f>
        <v/>
      </c>
      <c r="D23" s="166" t="str">
        <f>IF(Forfaitaires!D22="","",Forfaitaires!D22)</f>
        <v/>
      </c>
      <c r="E23" s="166" t="str">
        <f>IF(Forfaitaires!E22="","",Forfaitaires!E22)</f>
        <v/>
      </c>
      <c r="F23" s="166" t="str">
        <f>IF(Forfaitaires!F22="","",Forfaitaires!F22)</f>
        <v/>
      </c>
      <c r="G23" s="166" t="str">
        <f>IF(Forfaitaires!G22="","",Forfaitaires!G22)</f>
        <v/>
      </c>
      <c r="H23" s="166" t="str">
        <f>IF(Forfaitaires!H22="","",Forfaitaires!H22)</f>
        <v/>
      </c>
      <c r="I23" s="166" t="str">
        <f>IF($G23="","",IF($C23=Listes!$B$32,IF('Instruction Forfaitaires'!$E23&lt;Listes!$B$53,('Instruction Forfaitaires'!$E23*(VLOOKUP('Instruction Forfaitaires'!$D23,Listes!$A$54:$E$60,2,FALSE))),IF('Instruction Forfaitaires'!$E23&gt;Listes!$E$53,('Instruction Forfaitaires'!$E23*(VLOOKUP('Instruction Forfaitaires'!$D23,Listes!$A$54:$E$60,5,FALSE))),('Instruction Forfaitaires'!$E23*(VLOOKUP('Instruction Forfaitaires'!$D23,Listes!$A$54:$E$60,3,FALSE))+(VLOOKUP('Instruction Forfaitaires'!$D23,Listes!$A$54:$E$60,4,FALSE)))))))</f>
        <v/>
      </c>
      <c r="J23" s="166" t="str">
        <f>IF($G23="","",IF($C23=Listes!$B$31,IF('Instruction Forfaitaires'!$E23&lt;Listes!$B$42,('Instruction Forfaitaires'!$E23*(VLOOKUP('Instruction Forfaitaires'!$D23,Listes!$A$43:$E$49,2,FALSE))),IF('Instruction Forfaitaires'!$E23&gt;Listes!$D$42,('Instruction Forfaitaires'!$E23*(VLOOKUP('Instruction Forfaitaires'!$D23,Listes!$A$43:$E$49,5,FALSE))),('Instruction Forfaitaires'!$E23*(VLOOKUP('Instruction Forfaitaires'!$D23,Listes!$A$43:$E$49,3,FALSE))+(VLOOKUP('Instruction Forfaitaires'!$D23,Listes!$A$43:$E$49,4,FALSE)))))))</f>
        <v/>
      </c>
      <c r="K23" s="257" t="str">
        <f>IF($G23="","",IF($C23=Listes!$B$34,Listes!$I$31,IF($C23=Listes!$B$35,(VLOOKUP('Instruction Forfaitaires'!$F23,Listes!$E$31:$F$36,2,FALSE)),IF($C23=Listes!$B$33,IF('Instruction Forfaitaires'!$E23&lt;Listes!$A$64,'Instruction Forfaitaires'!$E23*Listes!$A$65,IF('Instruction Forfaitaires'!$E23&gt;Listes!$D$64,'Instruction Forfaitaires'!$E23*Listes!$D$65,(('Instruction Forfaitaires'!$E23*Listes!$B$65)+Listes!$C$65)))))))</f>
        <v/>
      </c>
      <c r="L23" s="185" t="str">
        <f>IF(Forfaitaires!M22="","",Forfaitaires!M22)</f>
        <v/>
      </c>
      <c r="M23" s="282" t="str">
        <f t="shared" si="0"/>
        <v/>
      </c>
      <c r="N23" s="277" t="str">
        <f t="shared" si="1"/>
        <v/>
      </c>
      <c r="O23" s="298" t="str">
        <f t="shared" si="2"/>
        <v/>
      </c>
      <c r="P23" s="280" t="str">
        <f t="shared" si="3"/>
        <v/>
      </c>
      <c r="Q23" s="284" t="str">
        <f t="shared" si="4"/>
        <v/>
      </c>
      <c r="R23" s="285"/>
    </row>
    <row r="24" spans="1:18" ht="20.100000000000001" customHeight="1" x14ac:dyDescent="0.25">
      <c r="A24" s="170">
        <v>18</v>
      </c>
      <c r="B24" s="166" t="str">
        <f>IF(Forfaitaires!B23="","",Forfaitaires!B23)</f>
        <v/>
      </c>
      <c r="C24" s="166" t="str">
        <f>IF(Forfaitaires!C23="","",Forfaitaires!C23)</f>
        <v/>
      </c>
      <c r="D24" s="166" t="str">
        <f>IF(Forfaitaires!D23="","",Forfaitaires!D23)</f>
        <v/>
      </c>
      <c r="E24" s="166" t="str">
        <f>IF(Forfaitaires!E23="","",Forfaitaires!E23)</f>
        <v/>
      </c>
      <c r="F24" s="166" t="str">
        <f>IF(Forfaitaires!F23="","",Forfaitaires!F23)</f>
        <v/>
      </c>
      <c r="G24" s="166" t="str">
        <f>IF(Forfaitaires!G23="","",Forfaitaires!G23)</f>
        <v/>
      </c>
      <c r="H24" s="166" t="str">
        <f>IF(Forfaitaires!H23="","",Forfaitaires!H23)</f>
        <v/>
      </c>
      <c r="I24" s="166" t="str">
        <f>IF($G24="","",IF($C24=Listes!$B$32,IF('Instruction Forfaitaires'!$E24&lt;Listes!$B$53,('Instruction Forfaitaires'!$E24*(VLOOKUP('Instruction Forfaitaires'!$D24,Listes!$A$54:$E$60,2,FALSE))),IF('Instruction Forfaitaires'!$E24&gt;Listes!$E$53,('Instruction Forfaitaires'!$E24*(VLOOKUP('Instruction Forfaitaires'!$D24,Listes!$A$54:$E$60,5,FALSE))),('Instruction Forfaitaires'!$E24*(VLOOKUP('Instruction Forfaitaires'!$D24,Listes!$A$54:$E$60,3,FALSE))+(VLOOKUP('Instruction Forfaitaires'!$D24,Listes!$A$54:$E$60,4,FALSE)))))))</f>
        <v/>
      </c>
      <c r="J24" s="166" t="str">
        <f>IF($G24="","",IF($C24=Listes!$B$31,IF('Instruction Forfaitaires'!$E24&lt;Listes!$B$42,('Instruction Forfaitaires'!$E24*(VLOOKUP('Instruction Forfaitaires'!$D24,Listes!$A$43:$E$49,2,FALSE))),IF('Instruction Forfaitaires'!$E24&gt;Listes!$D$42,('Instruction Forfaitaires'!$E24*(VLOOKUP('Instruction Forfaitaires'!$D24,Listes!$A$43:$E$49,5,FALSE))),('Instruction Forfaitaires'!$E24*(VLOOKUP('Instruction Forfaitaires'!$D24,Listes!$A$43:$E$49,3,FALSE))+(VLOOKUP('Instruction Forfaitaires'!$D24,Listes!$A$43:$E$49,4,FALSE)))))))</f>
        <v/>
      </c>
      <c r="K24" s="257" t="str">
        <f>IF($G24="","",IF($C24=Listes!$B$34,Listes!$I$31,IF($C24=Listes!$B$35,(VLOOKUP('Instruction Forfaitaires'!$F24,Listes!$E$31:$F$36,2,FALSE)),IF($C24=Listes!$B$33,IF('Instruction Forfaitaires'!$E24&lt;Listes!$A$64,'Instruction Forfaitaires'!$E24*Listes!$A$65,IF('Instruction Forfaitaires'!$E24&gt;Listes!$D$64,'Instruction Forfaitaires'!$E24*Listes!$D$65,(('Instruction Forfaitaires'!$E24*Listes!$B$65)+Listes!$C$65)))))))</f>
        <v/>
      </c>
      <c r="L24" s="185" t="str">
        <f>IF(Forfaitaires!M23="","",Forfaitaires!M23)</f>
        <v/>
      </c>
      <c r="M24" s="282" t="str">
        <f t="shared" si="0"/>
        <v/>
      </c>
      <c r="N24" s="277" t="str">
        <f t="shared" si="1"/>
        <v/>
      </c>
      <c r="O24" s="298" t="str">
        <f t="shared" si="2"/>
        <v/>
      </c>
      <c r="P24" s="280" t="str">
        <f t="shared" si="3"/>
        <v/>
      </c>
      <c r="Q24" s="284" t="str">
        <f t="shared" si="4"/>
        <v/>
      </c>
      <c r="R24" s="285"/>
    </row>
    <row r="25" spans="1:18" ht="20.100000000000001" customHeight="1" x14ac:dyDescent="0.25">
      <c r="A25" s="170">
        <v>19</v>
      </c>
      <c r="B25" s="166" t="str">
        <f>IF(Forfaitaires!B24="","",Forfaitaires!B24)</f>
        <v/>
      </c>
      <c r="C25" s="166" t="str">
        <f>IF(Forfaitaires!C24="","",Forfaitaires!C24)</f>
        <v/>
      </c>
      <c r="D25" s="166" t="str">
        <f>IF(Forfaitaires!D24="","",Forfaitaires!D24)</f>
        <v/>
      </c>
      <c r="E25" s="166" t="str">
        <f>IF(Forfaitaires!E24="","",Forfaitaires!E24)</f>
        <v/>
      </c>
      <c r="F25" s="166" t="str">
        <f>IF(Forfaitaires!F24="","",Forfaitaires!F24)</f>
        <v/>
      </c>
      <c r="G25" s="166" t="str">
        <f>IF(Forfaitaires!G24="","",Forfaitaires!G24)</f>
        <v/>
      </c>
      <c r="H25" s="166" t="str">
        <f>IF(Forfaitaires!H24="","",Forfaitaires!H24)</f>
        <v/>
      </c>
      <c r="I25" s="166" t="str">
        <f>IF($G25="","",IF($C25=Listes!$B$32,IF('Instruction Forfaitaires'!$E25&lt;Listes!$B$53,('Instruction Forfaitaires'!$E25*(VLOOKUP('Instruction Forfaitaires'!$D25,Listes!$A$54:$E$60,2,FALSE))),IF('Instruction Forfaitaires'!$E25&gt;Listes!$E$53,('Instruction Forfaitaires'!$E25*(VLOOKUP('Instruction Forfaitaires'!$D25,Listes!$A$54:$E$60,5,FALSE))),('Instruction Forfaitaires'!$E25*(VLOOKUP('Instruction Forfaitaires'!$D25,Listes!$A$54:$E$60,3,FALSE))+(VLOOKUP('Instruction Forfaitaires'!$D25,Listes!$A$54:$E$60,4,FALSE)))))))</f>
        <v/>
      </c>
      <c r="J25" s="166" t="str">
        <f>IF($G25="","",IF($C25=Listes!$B$31,IF('Instruction Forfaitaires'!$E25&lt;Listes!$B$42,('Instruction Forfaitaires'!$E25*(VLOOKUP('Instruction Forfaitaires'!$D25,Listes!$A$43:$E$49,2,FALSE))),IF('Instruction Forfaitaires'!$E25&gt;Listes!$D$42,('Instruction Forfaitaires'!$E25*(VLOOKUP('Instruction Forfaitaires'!$D25,Listes!$A$43:$E$49,5,FALSE))),('Instruction Forfaitaires'!$E25*(VLOOKUP('Instruction Forfaitaires'!$D25,Listes!$A$43:$E$49,3,FALSE))+(VLOOKUP('Instruction Forfaitaires'!$D25,Listes!$A$43:$E$49,4,FALSE)))))))</f>
        <v/>
      </c>
      <c r="K25" s="257" t="str">
        <f>IF($G25="","",IF($C25=Listes!$B$34,Listes!$I$31,IF($C25=Listes!$B$35,(VLOOKUP('Instruction Forfaitaires'!$F25,Listes!$E$31:$F$36,2,FALSE)),IF($C25=Listes!$B$33,IF('Instruction Forfaitaires'!$E25&lt;Listes!$A$64,'Instruction Forfaitaires'!$E25*Listes!$A$65,IF('Instruction Forfaitaires'!$E25&gt;Listes!$D$64,'Instruction Forfaitaires'!$E25*Listes!$D$65,(('Instruction Forfaitaires'!$E25*Listes!$B$65)+Listes!$C$65)))))))</f>
        <v/>
      </c>
      <c r="L25" s="185" t="str">
        <f>IF(Forfaitaires!M24="","",Forfaitaires!M24)</f>
        <v/>
      </c>
      <c r="M25" s="282" t="str">
        <f t="shared" si="0"/>
        <v/>
      </c>
      <c r="N25" s="277" t="str">
        <f t="shared" si="1"/>
        <v/>
      </c>
      <c r="O25" s="298" t="str">
        <f t="shared" si="2"/>
        <v/>
      </c>
      <c r="P25" s="280" t="str">
        <f t="shared" si="3"/>
        <v/>
      </c>
      <c r="Q25" s="284" t="str">
        <f t="shared" si="4"/>
        <v/>
      </c>
      <c r="R25" s="285"/>
    </row>
    <row r="26" spans="1:18" ht="20.100000000000001" customHeight="1" x14ac:dyDescent="0.25">
      <c r="A26" s="170">
        <v>20</v>
      </c>
      <c r="B26" s="166" t="str">
        <f>IF(Forfaitaires!B25="","",Forfaitaires!B25)</f>
        <v/>
      </c>
      <c r="C26" s="166" t="str">
        <f>IF(Forfaitaires!C25="","",Forfaitaires!C25)</f>
        <v/>
      </c>
      <c r="D26" s="166" t="str">
        <f>IF(Forfaitaires!D25="","",Forfaitaires!D25)</f>
        <v/>
      </c>
      <c r="E26" s="166" t="str">
        <f>IF(Forfaitaires!E25="","",Forfaitaires!E25)</f>
        <v/>
      </c>
      <c r="F26" s="166" t="str">
        <f>IF(Forfaitaires!F25="","",Forfaitaires!F25)</f>
        <v/>
      </c>
      <c r="G26" s="166" t="str">
        <f>IF(Forfaitaires!G25="","",Forfaitaires!G25)</f>
        <v/>
      </c>
      <c r="H26" s="166" t="str">
        <f>IF(Forfaitaires!H25="","",Forfaitaires!H25)</f>
        <v/>
      </c>
      <c r="I26" s="166" t="str">
        <f>IF($G26="","",IF($C26=Listes!$B$32,IF('Instruction Forfaitaires'!$E26&lt;Listes!$B$53,('Instruction Forfaitaires'!$E26*(VLOOKUP('Instruction Forfaitaires'!$D26,Listes!$A$54:$E$60,2,FALSE))),IF('Instruction Forfaitaires'!$E26&gt;Listes!$E$53,('Instruction Forfaitaires'!$E26*(VLOOKUP('Instruction Forfaitaires'!$D26,Listes!$A$54:$E$60,5,FALSE))),('Instruction Forfaitaires'!$E26*(VLOOKUP('Instruction Forfaitaires'!$D26,Listes!$A$54:$E$60,3,FALSE))+(VLOOKUP('Instruction Forfaitaires'!$D26,Listes!$A$54:$E$60,4,FALSE)))))))</f>
        <v/>
      </c>
      <c r="J26" s="166" t="str">
        <f>IF($G26="","",IF($C26=Listes!$B$31,IF('Instruction Forfaitaires'!$E26&lt;Listes!$B$42,('Instruction Forfaitaires'!$E26*(VLOOKUP('Instruction Forfaitaires'!$D26,Listes!$A$43:$E$49,2,FALSE))),IF('Instruction Forfaitaires'!$E26&gt;Listes!$D$42,('Instruction Forfaitaires'!$E26*(VLOOKUP('Instruction Forfaitaires'!$D26,Listes!$A$43:$E$49,5,FALSE))),('Instruction Forfaitaires'!$E26*(VLOOKUP('Instruction Forfaitaires'!$D26,Listes!$A$43:$E$49,3,FALSE))+(VLOOKUP('Instruction Forfaitaires'!$D26,Listes!$A$43:$E$49,4,FALSE)))))))</f>
        <v/>
      </c>
      <c r="K26" s="257" t="str">
        <f>IF($G26="","",IF($C26=Listes!$B$34,Listes!$I$31,IF($C26=Listes!$B$35,(VLOOKUP('Instruction Forfaitaires'!$F26,Listes!$E$31:$F$36,2,FALSE)),IF($C26=Listes!$B$33,IF('Instruction Forfaitaires'!$E26&lt;Listes!$A$64,'Instruction Forfaitaires'!$E26*Listes!$A$65,IF('Instruction Forfaitaires'!$E26&gt;Listes!$D$64,'Instruction Forfaitaires'!$E26*Listes!$D$65,(('Instruction Forfaitaires'!$E26*Listes!$B$65)+Listes!$C$65)))))))</f>
        <v/>
      </c>
      <c r="L26" s="185" t="str">
        <f>IF(Forfaitaires!M25="","",Forfaitaires!M25)</f>
        <v/>
      </c>
      <c r="M26" s="282" t="str">
        <f t="shared" si="0"/>
        <v/>
      </c>
      <c r="N26" s="277" t="str">
        <f t="shared" si="1"/>
        <v/>
      </c>
      <c r="O26" s="298" t="str">
        <f t="shared" si="2"/>
        <v/>
      </c>
      <c r="P26" s="280" t="str">
        <f t="shared" si="3"/>
        <v/>
      </c>
      <c r="Q26" s="284" t="str">
        <f t="shared" si="4"/>
        <v/>
      </c>
      <c r="R26" s="285"/>
    </row>
    <row r="27" spans="1:18" ht="20.100000000000001" customHeight="1" x14ac:dyDescent="0.25">
      <c r="A27" s="170">
        <v>21</v>
      </c>
      <c r="B27" s="166" t="str">
        <f>IF(Forfaitaires!B26="","",Forfaitaires!B26)</f>
        <v/>
      </c>
      <c r="C27" s="166" t="str">
        <f>IF(Forfaitaires!C26="","",Forfaitaires!C26)</f>
        <v/>
      </c>
      <c r="D27" s="166" t="str">
        <f>IF(Forfaitaires!D26="","",Forfaitaires!D26)</f>
        <v/>
      </c>
      <c r="E27" s="166" t="str">
        <f>IF(Forfaitaires!E26="","",Forfaitaires!E26)</f>
        <v/>
      </c>
      <c r="F27" s="166" t="str">
        <f>IF(Forfaitaires!F26="","",Forfaitaires!F26)</f>
        <v/>
      </c>
      <c r="G27" s="166" t="str">
        <f>IF(Forfaitaires!G26="","",Forfaitaires!G26)</f>
        <v/>
      </c>
      <c r="H27" s="166" t="str">
        <f>IF(Forfaitaires!H26="","",Forfaitaires!H26)</f>
        <v/>
      </c>
      <c r="I27" s="166" t="str">
        <f>IF($G27="","",IF($C27=Listes!$B$32,IF('Instruction Forfaitaires'!$E27&lt;Listes!$B$53,('Instruction Forfaitaires'!$E27*(VLOOKUP('Instruction Forfaitaires'!$D27,Listes!$A$54:$E$60,2,FALSE))),IF('Instruction Forfaitaires'!$E27&gt;Listes!$E$53,('Instruction Forfaitaires'!$E27*(VLOOKUP('Instruction Forfaitaires'!$D27,Listes!$A$54:$E$60,5,FALSE))),('Instruction Forfaitaires'!$E27*(VLOOKUP('Instruction Forfaitaires'!$D27,Listes!$A$54:$E$60,3,FALSE))+(VLOOKUP('Instruction Forfaitaires'!$D27,Listes!$A$54:$E$60,4,FALSE)))))))</f>
        <v/>
      </c>
      <c r="J27" s="166" t="str">
        <f>IF($G27="","",IF($C27=Listes!$B$31,IF('Instruction Forfaitaires'!$E27&lt;Listes!$B$42,('Instruction Forfaitaires'!$E27*(VLOOKUP('Instruction Forfaitaires'!$D27,Listes!$A$43:$E$49,2,FALSE))),IF('Instruction Forfaitaires'!$E27&gt;Listes!$D$42,('Instruction Forfaitaires'!$E27*(VLOOKUP('Instruction Forfaitaires'!$D27,Listes!$A$43:$E$49,5,FALSE))),('Instruction Forfaitaires'!$E27*(VLOOKUP('Instruction Forfaitaires'!$D27,Listes!$A$43:$E$49,3,FALSE))+(VLOOKUP('Instruction Forfaitaires'!$D27,Listes!$A$43:$E$49,4,FALSE)))))))</f>
        <v/>
      </c>
      <c r="K27" s="257" t="str">
        <f>IF($G27="","",IF($C27=Listes!$B$34,Listes!$I$31,IF($C27=Listes!$B$35,(VLOOKUP('Instruction Forfaitaires'!$F27,Listes!$E$31:$F$36,2,FALSE)),IF($C27=Listes!$B$33,IF('Instruction Forfaitaires'!$E27&lt;Listes!$A$64,'Instruction Forfaitaires'!$E27*Listes!$A$65,IF('Instruction Forfaitaires'!$E27&gt;Listes!$D$64,'Instruction Forfaitaires'!$E27*Listes!$D$65,(('Instruction Forfaitaires'!$E27*Listes!$B$65)+Listes!$C$65)))))))</f>
        <v/>
      </c>
      <c r="L27" s="185" t="str">
        <f>IF(Forfaitaires!M26="","",Forfaitaires!M26)</f>
        <v/>
      </c>
      <c r="M27" s="282" t="str">
        <f t="shared" si="0"/>
        <v/>
      </c>
      <c r="N27" s="277" t="str">
        <f t="shared" si="1"/>
        <v/>
      </c>
      <c r="O27" s="298" t="str">
        <f t="shared" si="2"/>
        <v/>
      </c>
      <c r="P27" s="280" t="str">
        <f t="shared" si="3"/>
        <v/>
      </c>
      <c r="Q27" s="284" t="str">
        <f t="shared" si="4"/>
        <v/>
      </c>
      <c r="R27" s="285"/>
    </row>
    <row r="28" spans="1:18" ht="20.100000000000001" customHeight="1" x14ac:dyDescent="0.25">
      <c r="A28" s="170">
        <v>22</v>
      </c>
      <c r="B28" s="166" t="str">
        <f>IF(Forfaitaires!B27="","",Forfaitaires!B27)</f>
        <v/>
      </c>
      <c r="C28" s="166" t="str">
        <f>IF(Forfaitaires!C27="","",Forfaitaires!C27)</f>
        <v/>
      </c>
      <c r="D28" s="166" t="str">
        <f>IF(Forfaitaires!D27="","",Forfaitaires!D27)</f>
        <v/>
      </c>
      <c r="E28" s="166" t="str">
        <f>IF(Forfaitaires!E27="","",Forfaitaires!E27)</f>
        <v/>
      </c>
      <c r="F28" s="166" t="str">
        <f>IF(Forfaitaires!F27="","",Forfaitaires!F27)</f>
        <v/>
      </c>
      <c r="G28" s="166" t="str">
        <f>IF(Forfaitaires!G27="","",Forfaitaires!G27)</f>
        <v/>
      </c>
      <c r="H28" s="166" t="str">
        <f>IF(Forfaitaires!H27="","",Forfaitaires!H27)</f>
        <v/>
      </c>
      <c r="I28" s="166" t="str">
        <f>IF($G28="","",IF($C28=Listes!$B$32,IF('Instruction Forfaitaires'!$E28&lt;Listes!$B$53,('Instruction Forfaitaires'!$E28*(VLOOKUP('Instruction Forfaitaires'!$D28,Listes!$A$54:$E$60,2,FALSE))),IF('Instruction Forfaitaires'!$E28&gt;Listes!$E$53,('Instruction Forfaitaires'!$E28*(VLOOKUP('Instruction Forfaitaires'!$D28,Listes!$A$54:$E$60,5,FALSE))),('Instruction Forfaitaires'!$E28*(VLOOKUP('Instruction Forfaitaires'!$D28,Listes!$A$54:$E$60,3,FALSE))+(VLOOKUP('Instruction Forfaitaires'!$D28,Listes!$A$54:$E$60,4,FALSE)))))))</f>
        <v/>
      </c>
      <c r="J28" s="166" t="str">
        <f>IF($G28="","",IF($C28=Listes!$B$31,IF('Instruction Forfaitaires'!$E28&lt;Listes!$B$42,('Instruction Forfaitaires'!$E28*(VLOOKUP('Instruction Forfaitaires'!$D28,Listes!$A$43:$E$49,2,FALSE))),IF('Instruction Forfaitaires'!$E28&gt;Listes!$D$42,('Instruction Forfaitaires'!$E28*(VLOOKUP('Instruction Forfaitaires'!$D28,Listes!$A$43:$E$49,5,FALSE))),('Instruction Forfaitaires'!$E28*(VLOOKUP('Instruction Forfaitaires'!$D28,Listes!$A$43:$E$49,3,FALSE))+(VLOOKUP('Instruction Forfaitaires'!$D28,Listes!$A$43:$E$49,4,FALSE)))))))</f>
        <v/>
      </c>
      <c r="K28" s="257" t="str">
        <f>IF($G28="","",IF($C28=Listes!$B$34,Listes!$I$31,IF($C28=Listes!$B$35,(VLOOKUP('Instruction Forfaitaires'!$F28,Listes!$E$31:$F$36,2,FALSE)),IF($C28=Listes!$B$33,IF('Instruction Forfaitaires'!$E28&lt;Listes!$A$64,'Instruction Forfaitaires'!$E28*Listes!$A$65,IF('Instruction Forfaitaires'!$E28&gt;Listes!$D$64,'Instruction Forfaitaires'!$E28*Listes!$D$65,(('Instruction Forfaitaires'!$E28*Listes!$B$65)+Listes!$C$65)))))))</f>
        <v/>
      </c>
      <c r="L28" s="185" t="str">
        <f>IF(Forfaitaires!M27="","",Forfaitaires!M27)</f>
        <v/>
      </c>
      <c r="M28" s="282" t="str">
        <f t="shared" si="0"/>
        <v/>
      </c>
      <c r="N28" s="277" t="str">
        <f t="shared" si="1"/>
        <v/>
      </c>
      <c r="O28" s="298" t="str">
        <f t="shared" si="2"/>
        <v/>
      </c>
      <c r="P28" s="280" t="str">
        <f t="shared" si="3"/>
        <v/>
      </c>
      <c r="Q28" s="284" t="str">
        <f t="shared" si="4"/>
        <v/>
      </c>
      <c r="R28" s="285"/>
    </row>
    <row r="29" spans="1:18" ht="20.100000000000001" customHeight="1" x14ac:dyDescent="0.25">
      <c r="A29" s="170">
        <v>23</v>
      </c>
      <c r="B29" s="166" t="str">
        <f>IF(Forfaitaires!B28="","",Forfaitaires!B28)</f>
        <v/>
      </c>
      <c r="C29" s="166" t="str">
        <f>IF(Forfaitaires!C28="","",Forfaitaires!C28)</f>
        <v/>
      </c>
      <c r="D29" s="166" t="str">
        <f>IF(Forfaitaires!D28="","",Forfaitaires!D28)</f>
        <v/>
      </c>
      <c r="E29" s="166" t="str">
        <f>IF(Forfaitaires!E28="","",Forfaitaires!E28)</f>
        <v/>
      </c>
      <c r="F29" s="166" t="str">
        <f>IF(Forfaitaires!F28="","",Forfaitaires!F28)</f>
        <v/>
      </c>
      <c r="G29" s="166" t="str">
        <f>IF(Forfaitaires!G28="","",Forfaitaires!G28)</f>
        <v/>
      </c>
      <c r="H29" s="166" t="str">
        <f>IF(Forfaitaires!H28="","",Forfaitaires!H28)</f>
        <v/>
      </c>
      <c r="I29" s="166" t="str">
        <f>IF($G29="","",IF($C29=Listes!$B$32,IF('Instruction Forfaitaires'!$E29&lt;Listes!$B$53,('Instruction Forfaitaires'!$E29*(VLOOKUP('Instruction Forfaitaires'!$D29,Listes!$A$54:$E$60,2,FALSE))),IF('Instruction Forfaitaires'!$E29&gt;Listes!$E$53,('Instruction Forfaitaires'!$E29*(VLOOKUP('Instruction Forfaitaires'!$D29,Listes!$A$54:$E$60,5,FALSE))),('Instruction Forfaitaires'!$E29*(VLOOKUP('Instruction Forfaitaires'!$D29,Listes!$A$54:$E$60,3,FALSE))+(VLOOKUP('Instruction Forfaitaires'!$D29,Listes!$A$54:$E$60,4,FALSE)))))))</f>
        <v/>
      </c>
      <c r="J29" s="166" t="str">
        <f>IF($G29="","",IF($C29=Listes!$B$31,IF('Instruction Forfaitaires'!$E29&lt;Listes!$B$42,('Instruction Forfaitaires'!$E29*(VLOOKUP('Instruction Forfaitaires'!$D29,Listes!$A$43:$E$49,2,FALSE))),IF('Instruction Forfaitaires'!$E29&gt;Listes!$D$42,('Instruction Forfaitaires'!$E29*(VLOOKUP('Instruction Forfaitaires'!$D29,Listes!$A$43:$E$49,5,FALSE))),('Instruction Forfaitaires'!$E29*(VLOOKUP('Instruction Forfaitaires'!$D29,Listes!$A$43:$E$49,3,FALSE))+(VLOOKUP('Instruction Forfaitaires'!$D29,Listes!$A$43:$E$49,4,FALSE)))))))</f>
        <v/>
      </c>
      <c r="K29" s="257" t="str">
        <f>IF($G29="","",IF($C29=Listes!$B$34,Listes!$I$31,IF($C29=Listes!$B$35,(VLOOKUP('Instruction Forfaitaires'!$F29,Listes!$E$31:$F$36,2,FALSE)),IF($C29=Listes!$B$33,IF('Instruction Forfaitaires'!$E29&lt;Listes!$A$64,'Instruction Forfaitaires'!$E29*Listes!$A$65,IF('Instruction Forfaitaires'!$E29&gt;Listes!$D$64,'Instruction Forfaitaires'!$E29*Listes!$D$65,(('Instruction Forfaitaires'!$E29*Listes!$B$65)+Listes!$C$65)))))))</f>
        <v/>
      </c>
      <c r="L29" s="185" t="str">
        <f>IF(Forfaitaires!M28="","",Forfaitaires!M28)</f>
        <v/>
      </c>
      <c r="M29" s="282" t="str">
        <f t="shared" si="0"/>
        <v/>
      </c>
      <c r="N29" s="277" t="str">
        <f t="shared" si="1"/>
        <v/>
      </c>
      <c r="O29" s="298" t="str">
        <f t="shared" si="2"/>
        <v/>
      </c>
      <c r="P29" s="280" t="str">
        <f t="shared" si="3"/>
        <v/>
      </c>
      <c r="Q29" s="284" t="str">
        <f t="shared" si="4"/>
        <v/>
      </c>
      <c r="R29" s="285"/>
    </row>
    <row r="30" spans="1:18" ht="20.100000000000001" customHeight="1" x14ac:dyDescent="0.25">
      <c r="A30" s="170">
        <v>24</v>
      </c>
      <c r="B30" s="166" t="str">
        <f>IF(Forfaitaires!B29="","",Forfaitaires!B29)</f>
        <v/>
      </c>
      <c r="C30" s="166" t="str">
        <f>IF(Forfaitaires!C29="","",Forfaitaires!C29)</f>
        <v/>
      </c>
      <c r="D30" s="166" t="str">
        <f>IF(Forfaitaires!D29="","",Forfaitaires!D29)</f>
        <v/>
      </c>
      <c r="E30" s="166" t="str">
        <f>IF(Forfaitaires!E29="","",Forfaitaires!E29)</f>
        <v/>
      </c>
      <c r="F30" s="166" t="str">
        <f>IF(Forfaitaires!F29="","",Forfaitaires!F29)</f>
        <v/>
      </c>
      <c r="G30" s="166" t="str">
        <f>IF(Forfaitaires!G29="","",Forfaitaires!G29)</f>
        <v/>
      </c>
      <c r="H30" s="166" t="str">
        <f>IF(Forfaitaires!H29="","",Forfaitaires!H29)</f>
        <v/>
      </c>
      <c r="I30" s="166" t="str">
        <f>IF($G30="","",IF($C30=Listes!$B$32,IF('Instruction Forfaitaires'!$E30&lt;Listes!$B$53,('Instruction Forfaitaires'!$E30*(VLOOKUP('Instruction Forfaitaires'!$D30,Listes!$A$54:$E$60,2,FALSE))),IF('Instruction Forfaitaires'!$E30&gt;Listes!$E$53,('Instruction Forfaitaires'!$E30*(VLOOKUP('Instruction Forfaitaires'!$D30,Listes!$A$54:$E$60,5,FALSE))),('Instruction Forfaitaires'!$E30*(VLOOKUP('Instruction Forfaitaires'!$D30,Listes!$A$54:$E$60,3,FALSE))+(VLOOKUP('Instruction Forfaitaires'!$D30,Listes!$A$54:$E$60,4,FALSE)))))))</f>
        <v/>
      </c>
      <c r="J30" s="166" t="str">
        <f>IF($G30="","",IF($C30=Listes!$B$31,IF('Instruction Forfaitaires'!$E30&lt;Listes!$B$42,('Instruction Forfaitaires'!$E30*(VLOOKUP('Instruction Forfaitaires'!$D30,Listes!$A$43:$E$49,2,FALSE))),IF('Instruction Forfaitaires'!$E30&gt;Listes!$D$42,('Instruction Forfaitaires'!$E30*(VLOOKUP('Instruction Forfaitaires'!$D30,Listes!$A$43:$E$49,5,FALSE))),('Instruction Forfaitaires'!$E30*(VLOOKUP('Instruction Forfaitaires'!$D30,Listes!$A$43:$E$49,3,FALSE))+(VLOOKUP('Instruction Forfaitaires'!$D30,Listes!$A$43:$E$49,4,FALSE)))))))</f>
        <v/>
      </c>
      <c r="K30" s="257" t="str">
        <f>IF($G30="","",IF($C30=Listes!$B$34,Listes!$I$31,IF($C30=Listes!$B$35,(VLOOKUP('Instruction Forfaitaires'!$F30,Listes!$E$31:$F$36,2,FALSE)),IF($C30=Listes!$B$33,IF('Instruction Forfaitaires'!$E30&lt;Listes!$A$64,'Instruction Forfaitaires'!$E30*Listes!$A$65,IF('Instruction Forfaitaires'!$E30&gt;Listes!$D$64,'Instruction Forfaitaires'!$E30*Listes!$D$65,(('Instruction Forfaitaires'!$E30*Listes!$B$65)+Listes!$C$65)))))))</f>
        <v/>
      </c>
      <c r="L30" s="185" t="str">
        <f>IF(Forfaitaires!M29="","",Forfaitaires!M29)</f>
        <v/>
      </c>
      <c r="M30" s="282" t="str">
        <f t="shared" si="0"/>
        <v/>
      </c>
      <c r="N30" s="277" t="str">
        <f t="shared" si="1"/>
        <v/>
      </c>
      <c r="O30" s="298" t="str">
        <f t="shared" si="2"/>
        <v/>
      </c>
      <c r="P30" s="280" t="str">
        <f t="shared" si="3"/>
        <v/>
      </c>
      <c r="Q30" s="284" t="str">
        <f t="shared" si="4"/>
        <v/>
      </c>
      <c r="R30" s="285"/>
    </row>
    <row r="31" spans="1:18" ht="20.100000000000001" customHeight="1" x14ac:dyDescent="0.25">
      <c r="A31" s="170">
        <v>25</v>
      </c>
      <c r="B31" s="166" t="str">
        <f>IF(Forfaitaires!B30="","",Forfaitaires!B30)</f>
        <v/>
      </c>
      <c r="C31" s="166" t="str">
        <f>IF(Forfaitaires!C30="","",Forfaitaires!C30)</f>
        <v/>
      </c>
      <c r="D31" s="166" t="str">
        <f>IF(Forfaitaires!D30="","",Forfaitaires!D30)</f>
        <v/>
      </c>
      <c r="E31" s="166" t="str">
        <f>IF(Forfaitaires!E30="","",Forfaitaires!E30)</f>
        <v/>
      </c>
      <c r="F31" s="166" t="str">
        <f>IF(Forfaitaires!F30="","",Forfaitaires!F30)</f>
        <v/>
      </c>
      <c r="G31" s="166" t="str">
        <f>IF(Forfaitaires!G30="","",Forfaitaires!G30)</f>
        <v/>
      </c>
      <c r="H31" s="166" t="str">
        <f>IF(Forfaitaires!H30="","",Forfaitaires!H30)</f>
        <v/>
      </c>
      <c r="I31" s="166" t="str">
        <f>IF($G31="","",IF($C31=Listes!$B$32,IF('Instruction Forfaitaires'!$E31&lt;Listes!$B$53,('Instruction Forfaitaires'!$E31*(VLOOKUP('Instruction Forfaitaires'!$D31,Listes!$A$54:$E$60,2,FALSE))),IF('Instruction Forfaitaires'!$E31&gt;Listes!$E$53,('Instruction Forfaitaires'!$E31*(VLOOKUP('Instruction Forfaitaires'!$D31,Listes!$A$54:$E$60,5,FALSE))),('Instruction Forfaitaires'!$E31*(VLOOKUP('Instruction Forfaitaires'!$D31,Listes!$A$54:$E$60,3,FALSE))+(VLOOKUP('Instruction Forfaitaires'!$D31,Listes!$A$54:$E$60,4,FALSE)))))))</f>
        <v/>
      </c>
      <c r="J31" s="166" t="str">
        <f>IF($G31="","",IF($C31=Listes!$B$31,IF('Instruction Forfaitaires'!$E31&lt;Listes!$B$42,('Instruction Forfaitaires'!$E31*(VLOOKUP('Instruction Forfaitaires'!$D31,Listes!$A$43:$E$49,2,FALSE))),IF('Instruction Forfaitaires'!$E31&gt;Listes!$D$42,('Instruction Forfaitaires'!$E31*(VLOOKUP('Instruction Forfaitaires'!$D31,Listes!$A$43:$E$49,5,FALSE))),('Instruction Forfaitaires'!$E31*(VLOOKUP('Instruction Forfaitaires'!$D31,Listes!$A$43:$E$49,3,FALSE))+(VLOOKUP('Instruction Forfaitaires'!$D31,Listes!$A$43:$E$49,4,FALSE)))))))</f>
        <v/>
      </c>
      <c r="K31" s="257" t="str">
        <f>IF($G31="","",IF($C31=Listes!$B$34,Listes!$I$31,IF($C31=Listes!$B$35,(VLOOKUP('Instruction Forfaitaires'!$F31,Listes!$E$31:$F$36,2,FALSE)),IF($C31=Listes!$B$33,IF('Instruction Forfaitaires'!$E31&lt;Listes!$A$64,'Instruction Forfaitaires'!$E31*Listes!$A$65,IF('Instruction Forfaitaires'!$E31&gt;Listes!$D$64,'Instruction Forfaitaires'!$E31*Listes!$D$65,(('Instruction Forfaitaires'!$E31*Listes!$B$65)+Listes!$C$65)))))))</f>
        <v/>
      </c>
      <c r="L31" s="185" t="str">
        <f>IF(Forfaitaires!M30="","",Forfaitaires!M30)</f>
        <v/>
      </c>
      <c r="M31" s="282" t="str">
        <f t="shared" si="0"/>
        <v/>
      </c>
      <c r="N31" s="277" t="str">
        <f t="shared" si="1"/>
        <v/>
      </c>
      <c r="O31" s="298" t="str">
        <f t="shared" si="2"/>
        <v/>
      </c>
      <c r="P31" s="280" t="str">
        <f t="shared" si="3"/>
        <v/>
      </c>
      <c r="Q31" s="284" t="str">
        <f t="shared" si="4"/>
        <v/>
      </c>
      <c r="R31" s="285"/>
    </row>
    <row r="32" spans="1:18" ht="20.100000000000001" customHeight="1" x14ac:dyDescent="0.25">
      <c r="A32" s="170">
        <v>26</v>
      </c>
      <c r="B32" s="166" t="str">
        <f>IF(Forfaitaires!B31="","",Forfaitaires!B31)</f>
        <v/>
      </c>
      <c r="C32" s="166" t="str">
        <f>IF(Forfaitaires!C31="","",Forfaitaires!C31)</f>
        <v/>
      </c>
      <c r="D32" s="166" t="str">
        <f>IF(Forfaitaires!D31="","",Forfaitaires!D31)</f>
        <v/>
      </c>
      <c r="E32" s="166" t="str">
        <f>IF(Forfaitaires!E31="","",Forfaitaires!E31)</f>
        <v/>
      </c>
      <c r="F32" s="166" t="str">
        <f>IF(Forfaitaires!F31="","",Forfaitaires!F31)</f>
        <v/>
      </c>
      <c r="G32" s="166" t="str">
        <f>IF(Forfaitaires!G31="","",Forfaitaires!G31)</f>
        <v/>
      </c>
      <c r="H32" s="166" t="str">
        <f>IF(Forfaitaires!H31="","",Forfaitaires!H31)</f>
        <v/>
      </c>
      <c r="I32" s="166" t="str">
        <f>IF($G32="","",IF($C32=Listes!$B$32,IF('Instruction Forfaitaires'!$E32&lt;Listes!$B$53,('Instruction Forfaitaires'!$E32*(VLOOKUP('Instruction Forfaitaires'!$D32,Listes!$A$54:$E$60,2,FALSE))),IF('Instruction Forfaitaires'!$E32&gt;Listes!$E$53,('Instruction Forfaitaires'!$E32*(VLOOKUP('Instruction Forfaitaires'!$D32,Listes!$A$54:$E$60,5,FALSE))),('Instruction Forfaitaires'!$E32*(VLOOKUP('Instruction Forfaitaires'!$D32,Listes!$A$54:$E$60,3,FALSE))+(VLOOKUP('Instruction Forfaitaires'!$D32,Listes!$A$54:$E$60,4,FALSE)))))))</f>
        <v/>
      </c>
      <c r="J32" s="166" t="str">
        <f>IF($G32="","",IF($C32=Listes!$B$31,IF('Instruction Forfaitaires'!$E32&lt;Listes!$B$42,('Instruction Forfaitaires'!$E32*(VLOOKUP('Instruction Forfaitaires'!$D32,Listes!$A$43:$E$49,2,FALSE))),IF('Instruction Forfaitaires'!$E32&gt;Listes!$D$42,('Instruction Forfaitaires'!$E32*(VLOOKUP('Instruction Forfaitaires'!$D32,Listes!$A$43:$E$49,5,FALSE))),('Instruction Forfaitaires'!$E32*(VLOOKUP('Instruction Forfaitaires'!$D32,Listes!$A$43:$E$49,3,FALSE))+(VLOOKUP('Instruction Forfaitaires'!$D32,Listes!$A$43:$E$49,4,FALSE)))))))</f>
        <v/>
      </c>
      <c r="K32" s="257" t="str">
        <f>IF($G32="","",IF($C32=Listes!$B$34,Listes!$I$31,IF($C32=Listes!$B$35,(VLOOKUP('Instruction Forfaitaires'!$F32,Listes!$E$31:$F$36,2,FALSE)),IF($C32=Listes!$B$33,IF('Instruction Forfaitaires'!$E32&lt;Listes!$A$64,'Instruction Forfaitaires'!$E32*Listes!$A$65,IF('Instruction Forfaitaires'!$E32&gt;Listes!$D$64,'Instruction Forfaitaires'!$E32*Listes!$D$65,(('Instruction Forfaitaires'!$E32*Listes!$B$65)+Listes!$C$65)))))))</f>
        <v/>
      </c>
      <c r="L32" s="185" t="str">
        <f>IF(Forfaitaires!M31="","",Forfaitaires!M31)</f>
        <v/>
      </c>
      <c r="M32" s="282" t="str">
        <f t="shared" si="0"/>
        <v/>
      </c>
      <c r="N32" s="277" t="str">
        <f t="shared" si="1"/>
        <v/>
      </c>
      <c r="O32" s="298" t="str">
        <f t="shared" si="2"/>
        <v/>
      </c>
      <c r="P32" s="280" t="str">
        <f t="shared" si="3"/>
        <v/>
      </c>
      <c r="Q32" s="284" t="str">
        <f t="shared" si="4"/>
        <v/>
      </c>
      <c r="R32" s="285"/>
    </row>
    <row r="33" spans="1:18" ht="20.100000000000001" customHeight="1" x14ac:dyDescent="0.25">
      <c r="A33" s="170">
        <v>27</v>
      </c>
      <c r="B33" s="166" t="str">
        <f>IF(Forfaitaires!B32="","",Forfaitaires!B32)</f>
        <v/>
      </c>
      <c r="C33" s="166" t="str">
        <f>IF(Forfaitaires!C32="","",Forfaitaires!C32)</f>
        <v/>
      </c>
      <c r="D33" s="166" t="str">
        <f>IF(Forfaitaires!D32="","",Forfaitaires!D32)</f>
        <v/>
      </c>
      <c r="E33" s="166" t="str">
        <f>IF(Forfaitaires!E32="","",Forfaitaires!E32)</f>
        <v/>
      </c>
      <c r="F33" s="166" t="str">
        <f>IF(Forfaitaires!F32="","",Forfaitaires!F32)</f>
        <v/>
      </c>
      <c r="G33" s="166" t="str">
        <f>IF(Forfaitaires!G32="","",Forfaitaires!G32)</f>
        <v/>
      </c>
      <c r="H33" s="166" t="str">
        <f>IF(Forfaitaires!H32="","",Forfaitaires!H32)</f>
        <v/>
      </c>
      <c r="I33" s="166" t="str">
        <f>IF($G33="","",IF($C33=Listes!$B$32,IF('Instruction Forfaitaires'!$E33&lt;Listes!$B$53,('Instruction Forfaitaires'!$E33*(VLOOKUP('Instruction Forfaitaires'!$D33,Listes!$A$54:$E$60,2,FALSE))),IF('Instruction Forfaitaires'!$E33&gt;Listes!$E$53,('Instruction Forfaitaires'!$E33*(VLOOKUP('Instruction Forfaitaires'!$D33,Listes!$A$54:$E$60,5,FALSE))),('Instruction Forfaitaires'!$E33*(VLOOKUP('Instruction Forfaitaires'!$D33,Listes!$A$54:$E$60,3,FALSE))+(VLOOKUP('Instruction Forfaitaires'!$D33,Listes!$A$54:$E$60,4,FALSE)))))))</f>
        <v/>
      </c>
      <c r="J33" s="166" t="str">
        <f>IF($G33="","",IF($C33=Listes!$B$31,IF('Instruction Forfaitaires'!$E33&lt;Listes!$B$42,('Instruction Forfaitaires'!$E33*(VLOOKUP('Instruction Forfaitaires'!$D33,Listes!$A$43:$E$49,2,FALSE))),IF('Instruction Forfaitaires'!$E33&gt;Listes!$D$42,('Instruction Forfaitaires'!$E33*(VLOOKUP('Instruction Forfaitaires'!$D33,Listes!$A$43:$E$49,5,FALSE))),('Instruction Forfaitaires'!$E33*(VLOOKUP('Instruction Forfaitaires'!$D33,Listes!$A$43:$E$49,3,FALSE))+(VLOOKUP('Instruction Forfaitaires'!$D33,Listes!$A$43:$E$49,4,FALSE)))))))</f>
        <v/>
      </c>
      <c r="K33" s="257" t="str">
        <f>IF($G33="","",IF($C33=Listes!$B$34,Listes!$I$31,IF($C33=Listes!$B$35,(VLOOKUP('Instruction Forfaitaires'!$F33,Listes!$E$31:$F$36,2,FALSE)),IF($C33=Listes!$B$33,IF('Instruction Forfaitaires'!$E33&lt;Listes!$A$64,'Instruction Forfaitaires'!$E33*Listes!$A$65,IF('Instruction Forfaitaires'!$E33&gt;Listes!$D$64,'Instruction Forfaitaires'!$E33*Listes!$D$65,(('Instruction Forfaitaires'!$E33*Listes!$B$65)+Listes!$C$65)))))))</f>
        <v/>
      </c>
      <c r="L33" s="185" t="str">
        <f>IF(Forfaitaires!M32="","",Forfaitaires!M32)</f>
        <v/>
      </c>
      <c r="M33" s="282" t="str">
        <f t="shared" si="0"/>
        <v/>
      </c>
      <c r="N33" s="277" t="str">
        <f t="shared" si="1"/>
        <v/>
      </c>
      <c r="O33" s="298" t="str">
        <f t="shared" si="2"/>
        <v/>
      </c>
      <c r="P33" s="280" t="str">
        <f t="shared" si="3"/>
        <v/>
      </c>
      <c r="Q33" s="284" t="str">
        <f t="shared" si="4"/>
        <v/>
      </c>
      <c r="R33" s="285"/>
    </row>
    <row r="34" spans="1:18" ht="20.100000000000001" customHeight="1" x14ac:dyDescent="0.25">
      <c r="A34" s="170">
        <v>28</v>
      </c>
      <c r="B34" s="166" t="str">
        <f>IF(Forfaitaires!B33="","",Forfaitaires!B33)</f>
        <v/>
      </c>
      <c r="C34" s="166" t="str">
        <f>IF(Forfaitaires!C33="","",Forfaitaires!C33)</f>
        <v/>
      </c>
      <c r="D34" s="166" t="str">
        <f>IF(Forfaitaires!D33="","",Forfaitaires!D33)</f>
        <v/>
      </c>
      <c r="E34" s="166" t="str">
        <f>IF(Forfaitaires!E33="","",Forfaitaires!E33)</f>
        <v/>
      </c>
      <c r="F34" s="166" t="str">
        <f>IF(Forfaitaires!F33="","",Forfaitaires!F33)</f>
        <v/>
      </c>
      <c r="G34" s="166" t="str">
        <f>IF(Forfaitaires!G33="","",Forfaitaires!G33)</f>
        <v/>
      </c>
      <c r="H34" s="166" t="str">
        <f>IF(Forfaitaires!H33="","",Forfaitaires!H33)</f>
        <v/>
      </c>
      <c r="I34" s="166" t="str">
        <f>IF($G34="","",IF($C34=Listes!$B$32,IF('Instruction Forfaitaires'!$E34&lt;Listes!$B$53,('Instruction Forfaitaires'!$E34*(VLOOKUP('Instruction Forfaitaires'!$D34,Listes!$A$54:$E$60,2,FALSE))),IF('Instruction Forfaitaires'!$E34&gt;Listes!$E$53,('Instruction Forfaitaires'!$E34*(VLOOKUP('Instruction Forfaitaires'!$D34,Listes!$A$54:$E$60,5,FALSE))),('Instruction Forfaitaires'!$E34*(VLOOKUP('Instruction Forfaitaires'!$D34,Listes!$A$54:$E$60,3,FALSE))+(VLOOKUP('Instruction Forfaitaires'!$D34,Listes!$A$54:$E$60,4,FALSE)))))))</f>
        <v/>
      </c>
      <c r="J34" s="166" t="str">
        <f>IF($G34="","",IF($C34=Listes!$B$31,IF('Instruction Forfaitaires'!$E34&lt;Listes!$B$42,('Instruction Forfaitaires'!$E34*(VLOOKUP('Instruction Forfaitaires'!$D34,Listes!$A$43:$E$49,2,FALSE))),IF('Instruction Forfaitaires'!$E34&gt;Listes!$D$42,('Instruction Forfaitaires'!$E34*(VLOOKUP('Instruction Forfaitaires'!$D34,Listes!$A$43:$E$49,5,FALSE))),('Instruction Forfaitaires'!$E34*(VLOOKUP('Instruction Forfaitaires'!$D34,Listes!$A$43:$E$49,3,FALSE))+(VLOOKUP('Instruction Forfaitaires'!$D34,Listes!$A$43:$E$49,4,FALSE)))))))</f>
        <v/>
      </c>
      <c r="K34" s="257" t="str">
        <f>IF($G34="","",IF($C34=Listes!$B$34,Listes!$I$31,IF($C34=Listes!$B$35,(VLOOKUP('Instruction Forfaitaires'!$F34,Listes!$E$31:$F$36,2,FALSE)),IF($C34=Listes!$B$33,IF('Instruction Forfaitaires'!$E34&lt;Listes!$A$64,'Instruction Forfaitaires'!$E34*Listes!$A$65,IF('Instruction Forfaitaires'!$E34&gt;Listes!$D$64,'Instruction Forfaitaires'!$E34*Listes!$D$65,(('Instruction Forfaitaires'!$E34*Listes!$B$65)+Listes!$C$65)))))))</f>
        <v/>
      </c>
      <c r="L34" s="185" t="str">
        <f>IF(Forfaitaires!M33="","",Forfaitaires!M33)</f>
        <v/>
      </c>
      <c r="M34" s="282" t="str">
        <f t="shared" si="0"/>
        <v/>
      </c>
      <c r="N34" s="277" t="str">
        <f t="shared" si="1"/>
        <v/>
      </c>
      <c r="O34" s="298" t="str">
        <f t="shared" si="2"/>
        <v/>
      </c>
      <c r="P34" s="280" t="str">
        <f t="shared" si="3"/>
        <v/>
      </c>
      <c r="Q34" s="284" t="str">
        <f t="shared" si="4"/>
        <v/>
      </c>
      <c r="R34" s="285"/>
    </row>
    <row r="35" spans="1:18" ht="20.100000000000001" customHeight="1" x14ac:dyDescent="0.25">
      <c r="A35" s="170">
        <v>29</v>
      </c>
      <c r="B35" s="166" t="str">
        <f>IF(Forfaitaires!B34="","",Forfaitaires!B34)</f>
        <v/>
      </c>
      <c r="C35" s="166" t="str">
        <f>IF(Forfaitaires!C34="","",Forfaitaires!C34)</f>
        <v/>
      </c>
      <c r="D35" s="166" t="str">
        <f>IF(Forfaitaires!D34="","",Forfaitaires!D34)</f>
        <v/>
      </c>
      <c r="E35" s="166" t="str">
        <f>IF(Forfaitaires!E34="","",Forfaitaires!E34)</f>
        <v/>
      </c>
      <c r="F35" s="166" t="str">
        <f>IF(Forfaitaires!F34="","",Forfaitaires!F34)</f>
        <v/>
      </c>
      <c r="G35" s="166" t="str">
        <f>IF(Forfaitaires!G34="","",Forfaitaires!G34)</f>
        <v/>
      </c>
      <c r="H35" s="166" t="str">
        <f>IF(Forfaitaires!H34="","",Forfaitaires!H34)</f>
        <v/>
      </c>
      <c r="I35" s="166" t="str">
        <f>IF($G35="","",IF($C35=Listes!$B$32,IF('Instruction Forfaitaires'!$E35&lt;Listes!$B$53,('Instruction Forfaitaires'!$E35*(VLOOKUP('Instruction Forfaitaires'!$D35,Listes!$A$54:$E$60,2,FALSE))),IF('Instruction Forfaitaires'!$E35&gt;Listes!$E$53,('Instruction Forfaitaires'!$E35*(VLOOKUP('Instruction Forfaitaires'!$D35,Listes!$A$54:$E$60,5,FALSE))),('Instruction Forfaitaires'!$E35*(VLOOKUP('Instruction Forfaitaires'!$D35,Listes!$A$54:$E$60,3,FALSE))+(VLOOKUP('Instruction Forfaitaires'!$D35,Listes!$A$54:$E$60,4,FALSE)))))))</f>
        <v/>
      </c>
      <c r="J35" s="166" t="str">
        <f>IF($G35="","",IF($C35=Listes!$B$31,IF('Instruction Forfaitaires'!$E35&lt;Listes!$B$42,('Instruction Forfaitaires'!$E35*(VLOOKUP('Instruction Forfaitaires'!$D35,Listes!$A$43:$E$49,2,FALSE))),IF('Instruction Forfaitaires'!$E35&gt;Listes!$D$42,('Instruction Forfaitaires'!$E35*(VLOOKUP('Instruction Forfaitaires'!$D35,Listes!$A$43:$E$49,5,FALSE))),('Instruction Forfaitaires'!$E35*(VLOOKUP('Instruction Forfaitaires'!$D35,Listes!$A$43:$E$49,3,FALSE))+(VLOOKUP('Instruction Forfaitaires'!$D35,Listes!$A$43:$E$49,4,FALSE)))))))</f>
        <v/>
      </c>
      <c r="K35" s="257" t="str">
        <f>IF($G35="","",IF($C35=Listes!$B$34,Listes!$I$31,IF($C35=Listes!$B$35,(VLOOKUP('Instruction Forfaitaires'!$F35,Listes!$E$31:$F$36,2,FALSE)),IF($C35=Listes!$B$33,IF('Instruction Forfaitaires'!$E35&lt;Listes!$A$64,'Instruction Forfaitaires'!$E35*Listes!$A$65,IF('Instruction Forfaitaires'!$E35&gt;Listes!$D$64,'Instruction Forfaitaires'!$E35*Listes!$D$65,(('Instruction Forfaitaires'!$E35*Listes!$B$65)+Listes!$C$65)))))))</f>
        <v/>
      </c>
      <c r="L35" s="185" t="str">
        <f>IF(Forfaitaires!M34="","",Forfaitaires!M34)</f>
        <v/>
      </c>
      <c r="M35" s="282" t="str">
        <f t="shared" si="0"/>
        <v/>
      </c>
      <c r="N35" s="277" t="str">
        <f t="shared" si="1"/>
        <v/>
      </c>
      <c r="O35" s="298" t="str">
        <f t="shared" si="2"/>
        <v/>
      </c>
      <c r="P35" s="280" t="str">
        <f t="shared" si="3"/>
        <v/>
      </c>
      <c r="Q35" s="284" t="str">
        <f t="shared" si="4"/>
        <v/>
      </c>
      <c r="R35" s="285"/>
    </row>
    <row r="36" spans="1:18" ht="20.100000000000001" customHeight="1" x14ac:dyDescent="0.25">
      <c r="A36" s="170">
        <v>30</v>
      </c>
      <c r="B36" s="166" t="str">
        <f>IF(Forfaitaires!B35="","",Forfaitaires!B35)</f>
        <v/>
      </c>
      <c r="C36" s="166" t="str">
        <f>IF(Forfaitaires!C35="","",Forfaitaires!C35)</f>
        <v/>
      </c>
      <c r="D36" s="166" t="str">
        <f>IF(Forfaitaires!D35="","",Forfaitaires!D35)</f>
        <v/>
      </c>
      <c r="E36" s="166" t="str">
        <f>IF(Forfaitaires!E35="","",Forfaitaires!E35)</f>
        <v/>
      </c>
      <c r="F36" s="166" t="str">
        <f>IF(Forfaitaires!F35="","",Forfaitaires!F35)</f>
        <v/>
      </c>
      <c r="G36" s="166" t="str">
        <f>IF(Forfaitaires!G35="","",Forfaitaires!G35)</f>
        <v/>
      </c>
      <c r="H36" s="166" t="str">
        <f>IF(Forfaitaires!H35="","",Forfaitaires!H35)</f>
        <v/>
      </c>
      <c r="I36" s="166" t="str">
        <f>IF($G36="","",IF($C36=Listes!$B$32,IF('Instruction Forfaitaires'!$E36&lt;Listes!$B$53,('Instruction Forfaitaires'!$E36*(VLOOKUP('Instruction Forfaitaires'!$D36,Listes!$A$54:$E$60,2,FALSE))),IF('Instruction Forfaitaires'!$E36&gt;Listes!$E$53,('Instruction Forfaitaires'!$E36*(VLOOKUP('Instruction Forfaitaires'!$D36,Listes!$A$54:$E$60,5,FALSE))),('Instruction Forfaitaires'!$E36*(VLOOKUP('Instruction Forfaitaires'!$D36,Listes!$A$54:$E$60,3,FALSE))+(VLOOKUP('Instruction Forfaitaires'!$D36,Listes!$A$54:$E$60,4,FALSE)))))))</f>
        <v/>
      </c>
      <c r="J36" s="166" t="str">
        <f>IF($G36="","",IF($C36=Listes!$B$31,IF('Instruction Forfaitaires'!$E36&lt;Listes!$B$42,('Instruction Forfaitaires'!$E36*(VLOOKUP('Instruction Forfaitaires'!$D36,Listes!$A$43:$E$49,2,FALSE))),IF('Instruction Forfaitaires'!$E36&gt;Listes!$D$42,('Instruction Forfaitaires'!$E36*(VLOOKUP('Instruction Forfaitaires'!$D36,Listes!$A$43:$E$49,5,FALSE))),('Instruction Forfaitaires'!$E36*(VLOOKUP('Instruction Forfaitaires'!$D36,Listes!$A$43:$E$49,3,FALSE))+(VLOOKUP('Instruction Forfaitaires'!$D36,Listes!$A$43:$E$49,4,FALSE)))))))</f>
        <v/>
      </c>
      <c r="K36" s="257" t="str">
        <f>IF($G36="","",IF($C36=Listes!$B$34,Listes!$I$31,IF($C36=Listes!$B$35,(VLOOKUP('Instruction Forfaitaires'!$F36,Listes!$E$31:$F$36,2,FALSE)),IF($C36=Listes!$B$33,IF('Instruction Forfaitaires'!$E36&lt;Listes!$A$64,'Instruction Forfaitaires'!$E36*Listes!$A$65,IF('Instruction Forfaitaires'!$E36&gt;Listes!$D$64,'Instruction Forfaitaires'!$E36*Listes!$D$65,(('Instruction Forfaitaires'!$E36*Listes!$B$65)+Listes!$C$65)))))))</f>
        <v/>
      </c>
      <c r="L36" s="185" t="str">
        <f>IF(Forfaitaires!M35="","",Forfaitaires!M35)</f>
        <v/>
      </c>
      <c r="M36" s="282" t="str">
        <f t="shared" si="0"/>
        <v/>
      </c>
      <c r="N36" s="277" t="str">
        <f t="shared" si="1"/>
        <v/>
      </c>
      <c r="O36" s="298" t="str">
        <f t="shared" si="2"/>
        <v/>
      </c>
      <c r="P36" s="280" t="str">
        <f t="shared" si="3"/>
        <v/>
      </c>
      <c r="Q36" s="284" t="str">
        <f t="shared" si="4"/>
        <v/>
      </c>
      <c r="R36" s="285"/>
    </row>
    <row r="37" spans="1:18" ht="20.100000000000001" customHeight="1" x14ac:dyDescent="0.25">
      <c r="A37" s="170">
        <v>31</v>
      </c>
      <c r="B37" s="166" t="str">
        <f>IF(Forfaitaires!B36="","",Forfaitaires!B36)</f>
        <v/>
      </c>
      <c r="C37" s="166" t="str">
        <f>IF(Forfaitaires!C36="","",Forfaitaires!C36)</f>
        <v/>
      </c>
      <c r="D37" s="166" t="str">
        <f>IF(Forfaitaires!D36="","",Forfaitaires!D36)</f>
        <v/>
      </c>
      <c r="E37" s="166" t="str">
        <f>IF(Forfaitaires!E36="","",Forfaitaires!E36)</f>
        <v/>
      </c>
      <c r="F37" s="166" t="str">
        <f>IF(Forfaitaires!F36="","",Forfaitaires!F36)</f>
        <v/>
      </c>
      <c r="G37" s="166" t="str">
        <f>IF(Forfaitaires!G36="","",Forfaitaires!G36)</f>
        <v/>
      </c>
      <c r="H37" s="166" t="str">
        <f>IF(Forfaitaires!H36="","",Forfaitaires!H36)</f>
        <v/>
      </c>
      <c r="I37" s="166" t="str">
        <f>IF($G37="","",IF($C37=Listes!$B$32,IF('Instruction Forfaitaires'!$E37&lt;Listes!$B$53,('Instruction Forfaitaires'!$E37*(VLOOKUP('Instruction Forfaitaires'!$D37,Listes!$A$54:$E$60,2,FALSE))),IF('Instruction Forfaitaires'!$E37&gt;Listes!$E$53,('Instruction Forfaitaires'!$E37*(VLOOKUP('Instruction Forfaitaires'!$D37,Listes!$A$54:$E$60,5,FALSE))),('Instruction Forfaitaires'!$E37*(VLOOKUP('Instruction Forfaitaires'!$D37,Listes!$A$54:$E$60,3,FALSE))+(VLOOKUP('Instruction Forfaitaires'!$D37,Listes!$A$54:$E$60,4,FALSE)))))))</f>
        <v/>
      </c>
      <c r="J37" s="166" t="str">
        <f>IF($G37="","",IF($C37=Listes!$B$31,IF('Instruction Forfaitaires'!$E37&lt;Listes!$B$42,('Instruction Forfaitaires'!$E37*(VLOOKUP('Instruction Forfaitaires'!$D37,Listes!$A$43:$E$49,2,FALSE))),IF('Instruction Forfaitaires'!$E37&gt;Listes!$D$42,('Instruction Forfaitaires'!$E37*(VLOOKUP('Instruction Forfaitaires'!$D37,Listes!$A$43:$E$49,5,FALSE))),('Instruction Forfaitaires'!$E37*(VLOOKUP('Instruction Forfaitaires'!$D37,Listes!$A$43:$E$49,3,FALSE))+(VLOOKUP('Instruction Forfaitaires'!$D37,Listes!$A$43:$E$49,4,FALSE)))))))</f>
        <v/>
      </c>
      <c r="K37" s="257" t="str">
        <f>IF($G37="","",IF($C37=Listes!$B$34,Listes!$I$31,IF($C37=Listes!$B$35,(VLOOKUP('Instruction Forfaitaires'!$F37,Listes!$E$31:$F$36,2,FALSE)),IF($C37=Listes!$B$33,IF('Instruction Forfaitaires'!$E37&lt;Listes!$A$64,'Instruction Forfaitaires'!$E37*Listes!$A$65,IF('Instruction Forfaitaires'!$E37&gt;Listes!$D$64,'Instruction Forfaitaires'!$E37*Listes!$D$65,(('Instruction Forfaitaires'!$E37*Listes!$B$65)+Listes!$C$65)))))))</f>
        <v/>
      </c>
      <c r="L37" s="185" t="str">
        <f>IF(Forfaitaires!M36="","",Forfaitaires!M36)</f>
        <v/>
      </c>
      <c r="M37" s="282" t="str">
        <f t="shared" si="0"/>
        <v/>
      </c>
      <c r="N37" s="277" t="str">
        <f t="shared" si="1"/>
        <v/>
      </c>
      <c r="O37" s="298" t="str">
        <f t="shared" si="2"/>
        <v/>
      </c>
      <c r="P37" s="280" t="str">
        <f t="shared" si="3"/>
        <v/>
      </c>
      <c r="Q37" s="284" t="str">
        <f t="shared" si="4"/>
        <v/>
      </c>
      <c r="R37" s="285"/>
    </row>
    <row r="38" spans="1:18" ht="20.100000000000001" customHeight="1" x14ac:dyDescent="0.25">
      <c r="A38" s="170">
        <v>32</v>
      </c>
      <c r="B38" s="166" t="str">
        <f>IF(Forfaitaires!B37="","",Forfaitaires!B37)</f>
        <v/>
      </c>
      <c r="C38" s="166" t="str">
        <f>IF(Forfaitaires!C37="","",Forfaitaires!C37)</f>
        <v/>
      </c>
      <c r="D38" s="166" t="str">
        <f>IF(Forfaitaires!D37="","",Forfaitaires!D37)</f>
        <v/>
      </c>
      <c r="E38" s="166" t="str">
        <f>IF(Forfaitaires!E37="","",Forfaitaires!E37)</f>
        <v/>
      </c>
      <c r="F38" s="166" t="str">
        <f>IF(Forfaitaires!F37="","",Forfaitaires!F37)</f>
        <v/>
      </c>
      <c r="G38" s="166" t="str">
        <f>IF(Forfaitaires!G37="","",Forfaitaires!G37)</f>
        <v/>
      </c>
      <c r="H38" s="166" t="str">
        <f>IF(Forfaitaires!H37="","",Forfaitaires!H37)</f>
        <v/>
      </c>
      <c r="I38" s="166" t="str">
        <f>IF($G38="","",IF($C38=Listes!$B$32,IF('Instruction Forfaitaires'!$E38&lt;Listes!$B$53,('Instruction Forfaitaires'!$E38*(VLOOKUP('Instruction Forfaitaires'!$D38,Listes!$A$54:$E$60,2,FALSE))),IF('Instruction Forfaitaires'!$E38&gt;Listes!$E$53,('Instruction Forfaitaires'!$E38*(VLOOKUP('Instruction Forfaitaires'!$D38,Listes!$A$54:$E$60,5,FALSE))),('Instruction Forfaitaires'!$E38*(VLOOKUP('Instruction Forfaitaires'!$D38,Listes!$A$54:$E$60,3,FALSE))+(VLOOKUP('Instruction Forfaitaires'!$D38,Listes!$A$54:$E$60,4,FALSE)))))))</f>
        <v/>
      </c>
      <c r="J38" s="166" t="str">
        <f>IF($G38="","",IF($C38=Listes!$B$31,IF('Instruction Forfaitaires'!$E38&lt;Listes!$B$42,('Instruction Forfaitaires'!$E38*(VLOOKUP('Instruction Forfaitaires'!$D38,Listes!$A$43:$E$49,2,FALSE))),IF('Instruction Forfaitaires'!$E38&gt;Listes!$D$42,('Instruction Forfaitaires'!$E38*(VLOOKUP('Instruction Forfaitaires'!$D38,Listes!$A$43:$E$49,5,FALSE))),('Instruction Forfaitaires'!$E38*(VLOOKUP('Instruction Forfaitaires'!$D38,Listes!$A$43:$E$49,3,FALSE))+(VLOOKUP('Instruction Forfaitaires'!$D38,Listes!$A$43:$E$49,4,FALSE)))))))</f>
        <v/>
      </c>
      <c r="K38" s="257" t="str">
        <f>IF($G38="","",IF($C38=Listes!$B$34,Listes!$I$31,IF($C38=Listes!$B$35,(VLOOKUP('Instruction Forfaitaires'!$F38,Listes!$E$31:$F$36,2,FALSE)),IF($C38=Listes!$B$33,IF('Instruction Forfaitaires'!$E38&lt;Listes!$A$64,'Instruction Forfaitaires'!$E38*Listes!$A$65,IF('Instruction Forfaitaires'!$E38&gt;Listes!$D$64,'Instruction Forfaitaires'!$E38*Listes!$D$65,(('Instruction Forfaitaires'!$E38*Listes!$B$65)+Listes!$C$65)))))))</f>
        <v/>
      </c>
      <c r="L38" s="185" t="str">
        <f>IF(Forfaitaires!M37="","",Forfaitaires!M37)</f>
        <v/>
      </c>
      <c r="M38" s="282" t="str">
        <f t="shared" si="0"/>
        <v/>
      </c>
      <c r="N38" s="277" t="str">
        <f t="shared" si="1"/>
        <v/>
      </c>
      <c r="O38" s="298" t="str">
        <f t="shared" si="2"/>
        <v/>
      </c>
      <c r="P38" s="280" t="str">
        <f t="shared" si="3"/>
        <v/>
      </c>
      <c r="Q38" s="284" t="str">
        <f t="shared" si="4"/>
        <v/>
      </c>
      <c r="R38" s="285"/>
    </row>
    <row r="39" spans="1:18" ht="20.100000000000001" customHeight="1" x14ac:dyDescent="0.25">
      <c r="A39" s="170">
        <v>33</v>
      </c>
      <c r="B39" s="166" t="str">
        <f>IF(Forfaitaires!B38="","",Forfaitaires!B38)</f>
        <v/>
      </c>
      <c r="C39" s="166" t="str">
        <f>IF(Forfaitaires!C38="","",Forfaitaires!C38)</f>
        <v/>
      </c>
      <c r="D39" s="166" t="str">
        <f>IF(Forfaitaires!D38="","",Forfaitaires!D38)</f>
        <v/>
      </c>
      <c r="E39" s="166" t="str">
        <f>IF(Forfaitaires!E38="","",Forfaitaires!E38)</f>
        <v/>
      </c>
      <c r="F39" s="166" t="str">
        <f>IF(Forfaitaires!F38="","",Forfaitaires!F38)</f>
        <v/>
      </c>
      <c r="G39" s="166" t="str">
        <f>IF(Forfaitaires!G38="","",Forfaitaires!G38)</f>
        <v/>
      </c>
      <c r="H39" s="166" t="str">
        <f>IF(Forfaitaires!H38="","",Forfaitaires!H38)</f>
        <v/>
      </c>
      <c r="I39" s="166" t="str">
        <f>IF($G39="","",IF($C39=Listes!$B$32,IF('Instruction Forfaitaires'!$E39&lt;Listes!$B$53,('Instruction Forfaitaires'!$E39*(VLOOKUP('Instruction Forfaitaires'!$D39,Listes!$A$54:$E$60,2,FALSE))),IF('Instruction Forfaitaires'!$E39&gt;Listes!$E$53,('Instruction Forfaitaires'!$E39*(VLOOKUP('Instruction Forfaitaires'!$D39,Listes!$A$54:$E$60,5,FALSE))),('Instruction Forfaitaires'!$E39*(VLOOKUP('Instruction Forfaitaires'!$D39,Listes!$A$54:$E$60,3,FALSE))+(VLOOKUP('Instruction Forfaitaires'!$D39,Listes!$A$54:$E$60,4,FALSE)))))))</f>
        <v/>
      </c>
      <c r="J39" s="166" t="str">
        <f>IF($G39="","",IF($C39=Listes!$B$31,IF('Instruction Forfaitaires'!$E39&lt;Listes!$B$42,('Instruction Forfaitaires'!$E39*(VLOOKUP('Instruction Forfaitaires'!$D39,Listes!$A$43:$E$49,2,FALSE))),IF('Instruction Forfaitaires'!$E39&gt;Listes!$D$42,('Instruction Forfaitaires'!$E39*(VLOOKUP('Instruction Forfaitaires'!$D39,Listes!$A$43:$E$49,5,FALSE))),('Instruction Forfaitaires'!$E39*(VLOOKUP('Instruction Forfaitaires'!$D39,Listes!$A$43:$E$49,3,FALSE))+(VLOOKUP('Instruction Forfaitaires'!$D39,Listes!$A$43:$E$49,4,FALSE)))))))</f>
        <v/>
      </c>
      <c r="K39" s="257" t="str">
        <f>IF($G39="","",IF($C39=Listes!$B$34,Listes!$I$31,IF($C39=Listes!$B$35,(VLOOKUP('Instruction Forfaitaires'!$F39,Listes!$E$31:$F$36,2,FALSE)),IF($C39=Listes!$B$33,IF('Instruction Forfaitaires'!$E39&lt;Listes!$A$64,'Instruction Forfaitaires'!$E39*Listes!$A$65,IF('Instruction Forfaitaires'!$E39&gt;Listes!$D$64,'Instruction Forfaitaires'!$E39*Listes!$D$65,(('Instruction Forfaitaires'!$E39*Listes!$B$65)+Listes!$C$65)))))))</f>
        <v/>
      </c>
      <c r="L39" s="185" t="str">
        <f>IF(Forfaitaires!M38="","",Forfaitaires!M38)</f>
        <v/>
      </c>
      <c r="M39" s="282" t="str">
        <f t="shared" si="0"/>
        <v/>
      </c>
      <c r="N39" s="277" t="str">
        <f t="shared" si="1"/>
        <v/>
      </c>
      <c r="O39" s="298" t="str">
        <f t="shared" si="2"/>
        <v/>
      </c>
      <c r="P39" s="280" t="str">
        <f t="shared" si="3"/>
        <v/>
      </c>
      <c r="Q39" s="284" t="str">
        <f t="shared" si="4"/>
        <v/>
      </c>
      <c r="R39" s="285"/>
    </row>
    <row r="40" spans="1:18" ht="20.100000000000001" customHeight="1" x14ac:dyDescent="0.25">
      <c r="A40" s="170">
        <v>34</v>
      </c>
      <c r="B40" s="166" t="str">
        <f>IF(Forfaitaires!B39="","",Forfaitaires!B39)</f>
        <v/>
      </c>
      <c r="C40" s="166" t="str">
        <f>IF(Forfaitaires!C39="","",Forfaitaires!C39)</f>
        <v/>
      </c>
      <c r="D40" s="166" t="str">
        <f>IF(Forfaitaires!D39="","",Forfaitaires!D39)</f>
        <v/>
      </c>
      <c r="E40" s="166" t="str">
        <f>IF(Forfaitaires!E39="","",Forfaitaires!E39)</f>
        <v/>
      </c>
      <c r="F40" s="166" t="str">
        <f>IF(Forfaitaires!F39="","",Forfaitaires!F39)</f>
        <v/>
      </c>
      <c r="G40" s="166" t="str">
        <f>IF(Forfaitaires!G39="","",Forfaitaires!G39)</f>
        <v/>
      </c>
      <c r="H40" s="166" t="str">
        <f>IF(Forfaitaires!H39="","",Forfaitaires!H39)</f>
        <v/>
      </c>
      <c r="I40" s="166" t="str">
        <f>IF($G40="","",IF($C40=Listes!$B$32,IF('Instruction Forfaitaires'!$E40&lt;Listes!$B$53,('Instruction Forfaitaires'!$E40*(VLOOKUP('Instruction Forfaitaires'!$D40,Listes!$A$54:$E$60,2,FALSE))),IF('Instruction Forfaitaires'!$E40&gt;Listes!$E$53,('Instruction Forfaitaires'!$E40*(VLOOKUP('Instruction Forfaitaires'!$D40,Listes!$A$54:$E$60,5,FALSE))),('Instruction Forfaitaires'!$E40*(VLOOKUP('Instruction Forfaitaires'!$D40,Listes!$A$54:$E$60,3,FALSE))+(VLOOKUP('Instruction Forfaitaires'!$D40,Listes!$A$54:$E$60,4,FALSE)))))))</f>
        <v/>
      </c>
      <c r="J40" s="166" t="str">
        <f>IF($G40="","",IF($C40=Listes!$B$31,IF('Instruction Forfaitaires'!$E40&lt;Listes!$B$42,('Instruction Forfaitaires'!$E40*(VLOOKUP('Instruction Forfaitaires'!$D40,Listes!$A$43:$E$49,2,FALSE))),IF('Instruction Forfaitaires'!$E40&gt;Listes!$D$42,('Instruction Forfaitaires'!$E40*(VLOOKUP('Instruction Forfaitaires'!$D40,Listes!$A$43:$E$49,5,FALSE))),('Instruction Forfaitaires'!$E40*(VLOOKUP('Instruction Forfaitaires'!$D40,Listes!$A$43:$E$49,3,FALSE))+(VLOOKUP('Instruction Forfaitaires'!$D40,Listes!$A$43:$E$49,4,FALSE)))))))</f>
        <v/>
      </c>
      <c r="K40" s="257" t="str">
        <f>IF($G40="","",IF($C40=Listes!$B$34,Listes!$I$31,IF($C40=Listes!$B$35,(VLOOKUP('Instruction Forfaitaires'!$F40,Listes!$E$31:$F$36,2,FALSE)),IF($C40=Listes!$B$33,IF('Instruction Forfaitaires'!$E40&lt;Listes!$A$64,'Instruction Forfaitaires'!$E40*Listes!$A$65,IF('Instruction Forfaitaires'!$E40&gt;Listes!$D$64,'Instruction Forfaitaires'!$E40*Listes!$D$65,(('Instruction Forfaitaires'!$E40*Listes!$B$65)+Listes!$C$65)))))))</f>
        <v/>
      </c>
      <c r="L40" s="185" t="str">
        <f>IF(Forfaitaires!M39="","",Forfaitaires!M39)</f>
        <v/>
      </c>
      <c r="M40" s="282" t="str">
        <f t="shared" si="0"/>
        <v/>
      </c>
      <c r="N40" s="277" t="str">
        <f t="shared" si="1"/>
        <v/>
      </c>
      <c r="O40" s="298" t="str">
        <f t="shared" si="2"/>
        <v/>
      </c>
      <c r="P40" s="280" t="str">
        <f t="shared" si="3"/>
        <v/>
      </c>
      <c r="Q40" s="284" t="str">
        <f t="shared" si="4"/>
        <v/>
      </c>
      <c r="R40" s="285"/>
    </row>
    <row r="41" spans="1:18" ht="20.100000000000001" customHeight="1" x14ac:dyDescent="0.25">
      <c r="A41" s="170">
        <v>35</v>
      </c>
      <c r="B41" s="166" t="str">
        <f>IF(Forfaitaires!B40="","",Forfaitaires!B40)</f>
        <v/>
      </c>
      <c r="C41" s="166" t="str">
        <f>IF(Forfaitaires!C40="","",Forfaitaires!C40)</f>
        <v/>
      </c>
      <c r="D41" s="166" t="str">
        <f>IF(Forfaitaires!D40="","",Forfaitaires!D40)</f>
        <v/>
      </c>
      <c r="E41" s="166" t="str">
        <f>IF(Forfaitaires!E40="","",Forfaitaires!E40)</f>
        <v/>
      </c>
      <c r="F41" s="166" t="str">
        <f>IF(Forfaitaires!F40="","",Forfaitaires!F40)</f>
        <v/>
      </c>
      <c r="G41" s="166" t="str">
        <f>IF(Forfaitaires!G40="","",Forfaitaires!G40)</f>
        <v/>
      </c>
      <c r="H41" s="166" t="str">
        <f>IF(Forfaitaires!H40="","",Forfaitaires!H40)</f>
        <v/>
      </c>
      <c r="I41" s="166" t="str">
        <f>IF($G41="","",IF($C41=Listes!$B$32,IF('Instruction Forfaitaires'!$E41&lt;Listes!$B$53,('Instruction Forfaitaires'!$E41*(VLOOKUP('Instruction Forfaitaires'!$D41,Listes!$A$54:$E$60,2,FALSE))),IF('Instruction Forfaitaires'!$E41&gt;Listes!$E$53,('Instruction Forfaitaires'!$E41*(VLOOKUP('Instruction Forfaitaires'!$D41,Listes!$A$54:$E$60,5,FALSE))),('Instruction Forfaitaires'!$E41*(VLOOKUP('Instruction Forfaitaires'!$D41,Listes!$A$54:$E$60,3,FALSE))+(VLOOKUP('Instruction Forfaitaires'!$D41,Listes!$A$54:$E$60,4,FALSE)))))))</f>
        <v/>
      </c>
      <c r="J41" s="166" t="str">
        <f>IF($G41="","",IF($C41=Listes!$B$31,IF('Instruction Forfaitaires'!$E41&lt;Listes!$B$42,('Instruction Forfaitaires'!$E41*(VLOOKUP('Instruction Forfaitaires'!$D41,Listes!$A$43:$E$49,2,FALSE))),IF('Instruction Forfaitaires'!$E41&gt;Listes!$D$42,('Instruction Forfaitaires'!$E41*(VLOOKUP('Instruction Forfaitaires'!$D41,Listes!$A$43:$E$49,5,FALSE))),('Instruction Forfaitaires'!$E41*(VLOOKUP('Instruction Forfaitaires'!$D41,Listes!$A$43:$E$49,3,FALSE))+(VLOOKUP('Instruction Forfaitaires'!$D41,Listes!$A$43:$E$49,4,FALSE)))))))</f>
        <v/>
      </c>
      <c r="K41" s="257" t="str">
        <f>IF($G41="","",IF($C41=Listes!$B$34,Listes!$I$31,IF($C41=Listes!$B$35,(VLOOKUP('Instruction Forfaitaires'!$F41,Listes!$E$31:$F$36,2,FALSE)),IF($C41=Listes!$B$33,IF('Instruction Forfaitaires'!$E41&lt;Listes!$A$64,'Instruction Forfaitaires'!$E41*Listes!$A$65,IF('Instruction Forfaitaires'!$E41&gt;Listes!$D$64,'Instruction Forfaitaires'!$E41*Listes!$D$65,(('Instruction Forfaitaires'!$E41*Listes!$B$65)+Listes!$C$65)))))))</f>
        <v/>
      </c>
      <c r="L41" s="185" t="str">
        <f>IF(Forfaitaires!M40="","",Forfaitaires!M40)</f>
        <v/>
      </c>
      <c r="M41" s="282" t="str">
        <f t="shared" si="0"/>
        <v/>
      </c>
      <c r="N41" s="277" t="str">
        <f t="shared" si="1"/>
        <v/>
      </c>
      <c r="O41" s="298" t="str">
        <f t="shared" si="2"/>
        <v/>
      </c>
      <c r="P41" s="280" t="str">
        <f t="shared" si="3"/>
        <v/>
      </c>
      <c r="Q41" s="284" t="str">
        <f t="shared" si="4"/>
        <v/>
      </c>
      <c r="R41" s="285"/>
    </row>
    <row r="42" spans="1:18" ht="20.100000000000001" customHeight="1" x14ac:dyDescent="0.25">
      <c r="A42" s="170">
        <v>36</v>
      </c>
      <c r="B42" s="166" t="str">
        <f>IF(Forfaitaires!B41="","",Forfaitaires!B41)</f>
        <v/>
      </c>
      <c r="C42" s="166" t="str">
        <f>IF(Forfaitaires!C41="","",Forfaitaires!C41)</f>
        <v/>
      </c>
      <c r="D42" s="166" t="str">
        <f>IF(Forfaitaires!D41="","",Forfaitaires!D41)</f>
        <v/>
      </c>
      <c r="E42" s="166" t="str">
        <f>IF(Forfaitaires!E41="","",Forfaitaires!E41)</f>
        <v/>
      </c>
      <c r="F42" s="166" t="str">
        <f>IF(Forfaitaires!F41="","",Forfaitaires!F41)</f>
        <v/>
      </c>
      <c r="G42" s="166" t="str">
        <f>IF(Forfaitaires!G41="","",Forfaitaires!G41)</f>
        <v/>
      </c>
      <c r="H42" s="166" t="str">
        <f>IF(Forfaitaires!H41="","",Forfaitaires!H41)</f>
        <v/>
      </c>
      <c r="I42" s="166" t="str">
        <f>IF($G42="","",IF($C42=Listes!$B$32,IF('Instruction Forfaitaires'!$E42&lt;Listes!$B$53,('Instruction Forfaitaires'!$E42*(VLOOKUP('Instruction Forfaitaires'!$D42,Listes!$A$54:$E$60,2,FALSE))),IF('Instruction Forfaitaires'!$E42&gt;Listes!$E$53,('Instruction Forfaitaires'!$E42*(VLOOKUP('Instruction Forfaitaires'!$D42,Listes!$A$54:$E$60,5,FALSE))),('Instruction Forfaitaires'!$E42*(VLOOKUP('Instruction Forfaitaires'!$D42,Listes!$A$54:$E$60,3,FALSE))+(VLOOKUP('Instruction Forfaitaires'!$D42,Listes!$A$54:$E$60,4,FALSE)))))))</f>
        <v/>
      </c>
      <c r="J42" s="166" t="str">
        <f>IF($G42="","",IF($C42=Listes!$B$31,IF('Instruction Forfaitaires'!$E42&lt;Listes!$B$42,('Instruction Forfaitaires'!$E42*(VLOOKUP('Instruction Forfaitaires'!$D42,Listes!$A$43:$E$49,2,FALSE))),IF('Instruction Forfaitaires'!$E42&gt;Listes!$D$42,('Instruction Forfaitaires'!$E42*(VLOOKUP('Instruction Forfaitaires'!$D42,Listes!$A$43:$E$49,5,FALSE))),('Instruction Forfaitaires'!$E42*(VLOOKUP('Instruction Forfaitaires'!$D42,Listes!$A$43:$E$49,3,FALSE))+(VLOOKUP('Instruction Forfaitaires'!$D42,Listes!$A$43:$E$49,4,FALSE)))))))</f>
        <v/>
      </c>
      <c r="K42" s="257" t="str">
        <f>IF($G42="","",IF($C42=Listes!$B$34,Listes!$I$31,IF($C42=Listes!$B$35,(VLOOKUP('Instruction Forfaitaires'!$F42,Listes!$E$31:$F$36,2,FALSE)),IF($C42=Listes!$B$33,IF('Instruction Forfaitaires'!$E42&lt;Listes!$A$64,'Instruction Forfaitaires'!$E42*Listes!$A$65,IF('Instruction Forfaitaires'!$E42&gt;Listes!$D$64,'Instruction Forfaitaires'!$E42*Listes!$D$65,(('Instruction Forfaitaires'!$E42*Listes!$B$65)+Listes!$C$65)))))))</f>
        <v/>
      </c>
      <c r="L42" s="185" t="str">
        <f>IF(Forfaitaires!M41="","",Forfaitaires!M41)</f>
        <v/>
      </c>
      <c r="M42" s="282" t="str">
        <f t="shared" si="0"/>
        <v/>
      </c>
      <c r="N42" s="277" t="str">
        <f t="shared" si="1"/>
        <v/>
      </c>
      <c r="O42" s="298" t="str">
        <f t="shared" si="2"/>
        <v/>
      </c>
      <c r="P42" s="280" t="str">
        <f t="shared" si="3"/>
        <v/>
      </c>
      <c r="Q42" s="284" t="str">
        <f t="shared" si="4"/>
        <v/>
      </c>
      <c r="R42" s="285"/>
    </row>
    <row r="43" spans="1:18" ht="20.100000000000001" customHeight="1" x14ac:dyDescent="0.25">
      <c r="A43" s="170">
        <v>37</v>
      </c>
      <c r="B43" s="166" t="str">
        <f>IF(Forfaitaires!B42="","",Forfaitaires!B42)</f>
        <v/>
      </c>
      <c r="C43" s="166" t="str">
        <f>IF(Forfaitaires!C42="","",Forfaitaires!C42)</f>
        <v/>
      </c>
      <c r="D43" s="166" t="str">
        <f>IF(Forfaitaires!D42="","",Forfaitaires!D42)</f>
        <v/>
      </c>
      <c r="E43" s="166" t="str">
        <f>IF(Forfaitaires!E42="","",Forfaitaires!E42)</f>
        <v/>
      </c>
      <c r="F43" s="166" t="str">
        <f>IF(Forfaitaires!F42="","",Forfaitaires!F42)</f>
        <v/>
      </c>
      <c r="G43" s="166" t="str">
        <f>IF(Forfaitaires!G42="","",Forfaitaires!G42)</f>
        <v/>
      </c>
      <c r="H43" s="166" t="str">
        <f>IF(Forfaitaires!H42="","",Forfaitaires!H42)</f>
        <v/>
      </c>
      <c r="I43" s="166" t="str">
        <f>IF($G43="","",IF($C43=Listes!$B$32,IF('Instruction Forfaitaires'!$E43&lt;Listes!$B$53,('Instruction Forfaitaires'!$E43*(VLOOKUP('Instruction Forfaitaires'!$D43,Listes!$A$54:$E$60,2,FALSE))),IF('Instruction Forfaitaires'!$E43&gt;Listes!$E$53,('Instruction Forfaitaires'!$E43*(VLOOKUP('Instruction Forfaitaires'!$D43,Listes!$A$54:$E$60,5,FALSE))),('Instruction Forfaitaires'!$E43*(VLOOKUP('Instruction Forfaitaires'!$D43,Listes!$A$54:$E$60,3,FALSE))+(VLOOKUP('Instruction Forfaitaires'!$D43,Listes!$A$54:$E$60,4,FALSE)))))))</f>
        <v/>
      </c>
      <c r="J43" s="166" t="str">
        <f>IF($G43="","",IF($C43=Listes!$B$31,IF('Instruction Forfaitaires'!$E43&lt;Listes!$B$42,('Instruction Forfaitaires'!$E43*(VLOOKUP('Instruction Forfaitaires'!$D43,Listes!$A$43:$E$49,2,FALSE))),IF('Instruction Forfaitaires'!$E43&gt;Listes!$D$42,('Instruction Forfaitaires'!$E43*(VLOOKUP('Instruction Forfaitaires'!$D43,Listes!$A$43:$E$49,5,FALSE))),('Instruction Forfaitaires'!$E43*(VLOOKUP('Instruction Forfaitaires'!$D43,Listes!$A$43:$E$49,3,FALSE))+(VLOOKUP('Instruction Forfaitaires'!$D43,Listes!$A$43:$E$49,4,FALSE)))))))</f>
        <v/>
      </c>
      <c r="K43" s="257" t="str">
        <f>IF($G43="","",IF($C43=Listes!$B$34,Listes!$I$31,IF($C43=Listes!$B$35,(VLOOKUP('Instruction Forfaitaires'!$F43,Listes!$E$31:$F$36,2,FALSE)),IF($C43=Listes!$B$33,IF('Instruction Forfaitaires'!$E43&lt;Listes!$A$64,'Instruction Forfaitaires'!$E43*Listes!$A$65,IF('Instruction Forfaitaires'!$E43&gt;Listes!$D$64,'Instruction Forfaitaires'!$E43*Listes!$D$65,(('Instruction Forfaitaires'!$E43*Listes!$B$65)+Listes!$C$65)))))))</f>
        <v/>
      </c>
      <c r="L43" s="185" t="str">
        <f>IF(Forfaitaires!M42="","",Forfaitaires!M42)</f>
        <v/>
      </c>
      <c r="M43" s="282" t="str">
        <f t="shared" si="0"/>
        <v/>
      </c>
      <c r="N43" s="277" t="str">
        <f t="shared" si="1"/>
        <v/>
      </c>
      <c r="O43" s="298" t="str">
        <f t="shared" si="2"/>
        <v/>
      </c>
      <c r="P43" s="280" t="str">
        <f t="shared" si="3"/>
        <v/>
      </c>
      <c r="Q43" s="284" t="str">
        <f t="shared" si="4"/>
        <v/>
      </c>
      <c r="R43" s="285"/>
    </row>
    <row r="44" spans="1:18" ht="20.100000000000001" customHeight="1" x14ac:dyDescent="0.25">
      <c r="A44" s="170">
        <v>38</v>
      </c>
      <c r="B44" s="166" t="str">
        <f>IF(Forfaitaires!B43="","",Forfaitaires!B43)</f>
        <v/>
      </c>
      <c r="C44" s="166" t="str">
        <f>IF(Forfaitaires!C43="","",Forfaitaires!C43)</f>
        <v/>
      </c>
      <c r="D44" s="166" t="str">
        <f>IF(Forfaitaires!D43="","",Forfaitaires!D43)</f>
        <v/>
      </c>
      <c r="E44" s="166" t="str">
        <f>IF(Forfaitaires!E43="","",Forfaitaires!E43)</f>
        <v/>
      </c>
      <c r="F44" s="166" t="str">
        <f>IF(Forfaitaires!F43="","",Forfaitaires!F43)</f>
        <v/>
      </c>
      <c r="G44" s="166" t="str">
        <f>IF(Forfaitaires!G43="","",Forfaitaires!G43)</f>
        <v/>
      </c>
      <c r="H44" s="166" t="str">
        <f>IF(Forfaitaires!H43="","",Forfaitaires!H43)</f>
        <v/>
      </c>
      <c r="I44" s="166" t="str">
        <f>IF($G44="","",IF($C44=Listes!$B$32,IF('Instruction Forfaitaires'!$E44&lt;Listes!$B$53,('Instruction Forfaitaires'!$E44*(VLOOKUP('Instruction Forfaitaires'!$D44,Listes!$A$54:$E$60,2,FALSE))),IF('Instruction Forfaitaires'!$E44&gt;Listes!$E$53,('Instruction Forfaitaires'!$E44*(VLOOKUP('Instruction Forfaitaires'!$D44,Listes!$A$54:$E$60,5,FALSE))),('Instruction Forfaitaires'!$E44*(VLOOKUP('Instruction Forfaitaires'!$D44,Listes!$A$54:$E$60,3,FALSE))+(VLOOKUP('Instruction Forfaitaires'!$D44,Listes!$A$54:$E$60,4,FALSE)))))))</f>
        <v/>
      </c>
      <c r="J44" s="166" t="str">
        <f>IF($G44="","",IF($C44=Listes!$B$31,IF('Instruction Forfaitaires'!$E44&lt;Listes!$B$42,('Instruction Forfaitaires'!$E44*(VLOOKUP('Instruction Forfaitaires'!$D44,Listes!$A$43:$E$49,2,FALSE))),IF('Instruction Forfaitaires'!$E44&gt;Listes!$D$42,('Instruction Forfaitaires'!$E44*(VLOOKUP('Instruction Forfaitaires'!$D44,Listes!$A$43:$E$49,5,FALSE))),('Instruction Forfaitaires'!$E44*(VLOOKUP('Instruction Forfaitaires'!$D44,Listes!$A$43:$E$49,3,FALSE))+(VLOOKUP('Instruction Forfaitaires'!$D44,Listes!$A$43:$E$49,4,FALSE)))))))</f>
        <v/>
      </c>
      <c r="K44" s="257" t="str">
        <f>IF($G44="","",IF($C44=Listes!$B$34,Listes!$I$31,IF($C44=Listes!$B$35,(VLOOKUP('Instruction Forfaitaires'!$F44,Listes!$E$31:$F$36,2,FALSE)),IF($C44=Listes!$B$33,IF('Instruction Forfaitaires'!$E44&lt;Listes!$A$64,'Instruction Forfaitaires'!$E44*Listes!$A$65,IF('Instruction Forfaitaires'!$E44&gt;Listes!$D$64,'Instruction Forfaitaires'!$E44*Listes!$D$65,(('Instruction Forfaitaires'!$E44*Listes!$B$65)+Listes!$C$65)))))))</f>
        <v/>
      </c>
      <c r="L44" s="185" t="str">
        <f>IF(Forfaitaires!M43="","",Forfaitaires!M43)</f>
        <v/>
      </c>
      <c r="M44" s="282" t="str">
        <f t="shared" si="0"/>
        <v/>
      </c>
      <c r="N44" s="277" t="str">
        <f t="shared" si="1"/>
        <v/>
      </c>
      <c r="O44" s="298" t="str">
        <f t="shared" si="2"/>
        <v/>
      </c>
      <c r="P44" s="280" t="str">
        <f t="shared" si="3"/>
        <v/>
      </c>
      <c r="Q44" s="284" t="str">
        <f t="shared" si="4"/>
        <v/>
      </c>
      <c r="R44" s="285"/>
    </row>
    <row r="45" spans="1:18" ht="20.100000000000001" customHeight="1" x14ac:dyDescent="0.25">
      <c r="A45" s="170">
        <v>39</v>
      </c>
      <c r="B45" s="166" t="str">
        <f>IF(Forfaitaires!B44="","",Forfaitaires!B44)</f>
        <v/>
      </c>
      <c r="C45" s="166" t="str">
        <f>IF(Forfaitaires!C44="","",Forfaitaires!C44)</f>
        <v/>
      </c>
      <c r="D45" s="166" t="str">
        <f>IF(Forfaitaires!D44="","",Forfaitaires!D44)</f>
        <v/>
      </c>
      <c r="E45" s="166" t="str">
        <f>IF(Forfaitaires!E44="","",Forfaitaires!E44)</f>
        <v/>
      </c>
      <c r="F45" s="166" t="str">
        <f>IF(Forfaitaires!F44="","",Forfaitaires!F44)</f>
        <v/>
      </c>
      <c r="G45" s="166" t="str">
        <f>IF(Forfaitaires!G44="","",Forfaitaires!G44)</f>
        <v/>
      </c>
      <c r="H45" s="166" t="str">
        <f>IF(Forfaitaires!H44="","",Forfaitaires!H44)</f>
        <v/>
      </c>
      <c r="I45" s="166" t="str">
        <f>IF($G45="","",IF($C45=Listes!$B$32,IF('Instruction Forfaitaires'!$E45&lt;Listes!$B$53,('Instruction Forfaitaires'!$E45*(VLOOKUP('Instruction Forfaitaires'!$D45,Listes!$A$54:$E$60,2,FALSE))),IF('Instruction Forfaitaires'!$E45&gt;Listes!$E$53,('Instruction Forfaitaires'!$E45*(VLOOKUP('Instruction Forfaitaires'!$D45,Listes!$A$54:$E$60,5,FALSE))),('Instruction Forfaitaires'!$E45*(VLOOKUP('Instruction Forfaitaires'!$D45,Listes!$A$54:$E$60,3,FALSE))+(VLOOKUP('Instruction Forfaitaires'!$D45,Listes!$A$54:$E$60,4,FALSE)))))))</f>
        <v/>
      </c>
      <c r="J45" s="166" t="str">
        <f>IF($G45="","",IF($C45=Listes!$B$31,IF('Instruction Forfaitaires'!$E45&lt;Listes!$B$42,('Instruction Forfaitaires'!$E45*(VLOOKUP('Instruction Forfaitaires'!$D45,Listes!$A$43:$E$49,2,FALSE))),IF('Instruction Forfaitaires'!$E45&gt;Listes!$D$42,('Instruction Forfaitaires'!$E45*(VLOOKUP('Instruction Forfaitaires'!$D45,Listes!$A$43:$E$49,5,FALSE))),('Instruction Forfaitaires'!$E45*(VLOOKUP('Instruction Forfaitaires'!$D45,Listes!$A$43:$E$49,3,FALSE))+(VLOOKUP('Instruction Forfaitaires'!$D45,Listes!$A$43:$E$49,4,FALSE)))))))</f>
        <v/>
      </c>
      <c r="K45" s="257" t="str">
        <f>IF($G45="","",IF($C45=Listes!$B$34,Listes!$I$31,IF($C45=Listes!$B$35,(VLOOKUP('Instruction Forfaitaires'!$F45,Listes!$E$31:$F$36,2,FALSE)),IF($C45=Listes!$B$33,IF('Instruction Forfaitaires'!$E45&lt;Listes!$A$64,'Instruction Forfaitaires'!$E45*Listes!$A$65,IF('Instruction Forfaitaires'!$E45&gt;Listes!$D$64,'Instruction Forfaitaires'!$E45*Listes!$D$65,(('Instruction Forfaitaires'!$E45*Listes!$B$65)+Listes!$C$65)))))))</f>
        <v/>
      </c>
      <c r="L45" s="185" t="str">
        <f>IF(Forfaitaires!M44="","",Forfaitaires!M44)</f>
        <v/>
      </c>
      <c r="M45" s="282" t="str">
        <f t="shared" si="0"/>
        <v/>
      </c>
      <c r="N45" s="277" t="str">
        <f t="shared" si="1"/>
        <v/>
      </c>
      <c r="O45" s="298" t="str">
        <f t="shared" si="2"/>
        <v/>
      </c>
      <c r="P45" s="280" t="str">
        <f t="shared" si="3"/>
        <v/>
      </c>
      <c r="Q45" s="284" t="str">
        <f t="shared" si="4"/>
        <v/>
      </c>
      <c r="R45" s="285"/>
    </row>
    <row r="46" spans="1:18" ht="20.100000000000001" customHeight="1" x14ac:dyDescent="0.25">
      <c r="A46" s="170">
        <v>40</v>
      </c>
      <c r="B46" s="166" t="str">
        <f>IF(Forfaitaires!B45="","",Forfaitaires!B45)</f>
        <v/>
      </c>
      <c r="C46" s="166" t="str">
        <f>IF(Forfaitaires!C45="","",Forfaitaires!C45)</f>
        <v/>
      </c>
      <c r="D46" s="166" t="str">
        <f>IF(Forfaitaires!D45="","",Forfaitaires!D45)</f>
        <v/>
      </c>
      <c r="E46" s="166" t="str">
        <f>IF(Forfaitaires!E45="","",Forfaitaires!E45)</f>
        <v/>
      </c>
      <c r="F46" s="166" t="str">
        <f>IF(Forfaitaires!F45="","",Forfaitaires!F45)</f>
        <v/>
      </c>
      <c r="G46" s="166" t="str">
        <f>IF(Forfaitaires!G45="","",Forfaitaires!G45)</f>
        <v/>
      </c>
      <c r="H46" s="166" t="str">
        <f>IF(Forfaitaires!H45="","",Forfaitaires!H45)</f>
        <v/>
      </c>
      <c r="I46" s="166" t="str">
        <f>IF($G46="","",IF($C46=Listes!$B$32,IF('Instruction Forfaitaires'!$E46&lt;Listes!$B$53,('Instruction Forfaitaires'!$E46*(VLOOKUP('Instruction Forfaitaires'!$D46,Listes!$A$54:$E$60,2,FALSE))),IF('Instruction Forfaitaires'!$E46&gt;Listes!$E$53,('Instruction Forfaitaires'!$E46*(VLOOKUP('Instruction Forfaitaires'!$D46,Listes!$A$54:$E$60,5,FALSE))),('Instruction Forfaitaires'!$E46*(VLOOKUP('Instruction Forfaitaires'!$D46,Listes!$A$54:$E$60,3,FALSE))+(VLOOKUP('Instruction Forfaitaires'!$D46,Listes!$A$54:$E$60,4,FALSE)))))))</f>
        <v/>
      </c>
      <c r="J46" s="166" t="str">
        <f>IF($G46="","",IF($C46=Listes!$B$31,IF('Instruction Forfaitaires'!$E46&lt;Listes!$B$42,('Instruction Forfaitaires'!$E46*(VLOOKUP('Instruction Forfaitaires'!$D46,Listes!$A$43:$E$49,2,FALSE))),IF('Instruction Forfaitaires'!$E46&gt;Listes!$D$42,('Instruction Forfaitaires'!$E46*(VLOOKUP('Instruction Forfaitaires'!$D46,Listes!$A$43:$E$49,5,FALSE))),('Instruction Forfaitaires'!$E46*(VLOOKUP('Instruction Forfaitaires'!$D46,Listes!$A$43:$E$49,3,FALSE))+(VLOOKUP('Instruction Forfaitaires'!$D46,Listes!$A$43:$E$49,4,FALSE)))))))</f>
        <v/>
      </c>
      <c r="K46" s="257" t="str">
        <f>IF($G46="","",IF($C46=Listes!$B$34,Listes!$I$31,IF($C46=Listes!$B$35,(VLOOKUP('Instruction Forfaitaires'!$F46,Listes!$E$31:$F$36,2,FALSE)),IF($C46=Listes!$B$33,IF('Instruction Forfaitaires'!$E46&lt;Listes!$A$64,'Instruction Forfaitaires'!$E46*Listes!$A$65,IF('Instruction Forfaitaires'!$E46&gt;Listes!$D$64,'Instruction Forfaitaires'!$E46*Listes!$D$65,(('Instruction Forfaitaires'!$E46*Listes!$B$65)+Listes!$C$65)))))))</f>
        <v/>
      </c>
      <c r="L46" s="185" t="str">
        <f>IF(Forfaitaires!M45="","",Forfaitaires!M45)</f>
        <v/>
      </c>
      <c r="M46" s="282" t="str">
        <f t="shared" si="0"/>
        <v/>
      </c>
      <c r="N46" s="277" t="str">
        <f t="shared" si="1"/>
        <v/>
      </c>
      <c r="O46" s="298" t="str">
        <f t="shared" si="2"/>
        <v/>
      </c>
      <c r="P46" s="280" t="str">
        <f t="shared" si="3"/>
        <v/>
      </c>
      <c r="Q46" s="284" t="str">
        <f t="shared" si="4"/>
        <v/>
      </c>
      <c r="R46" s="285"/>
    </row>
    <row r="47" spans="1:18" ht="20.100000000000001" customHeight="1" x14ac:dyDescent="0.25">
      <c r="A47" s="170">
        <v>41</v>
      </c>
      <c r="B47" s="166" t="str">
        <f>IF(Forfaitaires!B46="","",Forfaitaires!B46)</f>
        <v/>
      </c>
      <c r="C47" s="166" t="str">
        <f>IF(Forfaitaires!C46="","",Forfaitaires!C46)</f>
        <v/>
      </c>
      <c r="D47" s="166" t="str">
        <f>IF(Forfaitaires!D46="","",Forfaitaires!D46)</f>
        <v/>
      </c>
      <c r="E47" s="166" t="str">
        <f>IF(Forfaitaires!E46="","",Forfaitaires!E46)</f>
        <v/>
      </c>
      <c r="F47" s="166" t="str">
        <f>IF(Forfaitaires!F46="","",Forfaitaires!F46)</f>
        <v/>
      </c>
      <c r="G47" s="166" t="str">
        <f>IF(Forfaitaires!G46="","",Forfaitaires!G46)</f>
        <v/>
      </c>
      <c r="H47" s="166" t="str">
        <f>IF(Forfaitaires!H46="","",Forfaitaires!H46)</f>
        <v/>
      </c>
      <c r="I47" s="166" t="str">
        <f>IF($G47="","",IF($C47=Listes!$B$32,IF('Instruction Forfaitaires'!$E47&lt;Listes!$B$53,('Instruction Forfaitaires'!$E47*(VLOOKUP('Instruction Forfaitaires'!$D47,Listes!$A$54:$E$60,2,FALSE))),IF('Instruction Forfaitaires'!$E47&gt;Listes!$E$53,('Instruction Forfaitaires'!$E47*(VLOOKUP('Instruction Forfaitaires'!$D47,Listes!$A$54:$E$60,5,FALSE))),('Instruction Forfaitaires'!$E47*(VLOOKUP('Instruction Forfaitaires'!$D47,Listes!$A$54:$E$60,3,FALSE))+(VLOOKUP('Instruction Forfaitaires'!$D47,Listes!$A$54:$E$60,4,FALSE)))))))</f>
        <v/>
      </c>
      <c r="J47" s="166" t="str">
        <f>IF($G47="","",IF($C47=Listes!$B$31,IF('Instruction Forfaitaires'!$E47&lt;Listes!$B$42,('Instruction Forfaitaires'!$E47*(VLOOKUP('Instruction Forfaitaires'!$D47,Listes!$A$43:$E$49,2,FALSE))),IF('Instruction Forfaitaires'!$E47&gt;Listes!$D$42,('Instruction Forfaitaires'!$E47*(VLOOKUP('Instruction Forfaitaires'!$D47,Listes!$A$43:$E$49,5,FALSE))),('Instruction Forfaitaires'!$E47*(VLOOKUP('Instruction Forfaitaires'!$D47,Listes!$A$43:$E$49,3,FALSE))+(VLOOKUP('Instruction Forfaitaires'!$D47,Listes!$A$43:$E$49,4,FALSE)))))))</f>
        <v/>
      </c>
      <c r="K47" s="257" t="str">
        <f>IF($G47="","",IF($C47=Listes!$B$34,Listes!$I$31,IF($C47=Listes!$B$35,(VLOOKUP('Instruction Forfaitaires'!$F47,Listes!$E$31:$F$36,2,FALSE)),IF($C47=Listes!$B$33,IF('Instruction Forfaitaires'!$E47&lt;Listes!$A$64,'Instruction Forfaitaires'!$E47*Listes!$A$65,IF('Instruction Forfaitaires'!$E47&gt;Listes!$D$64,'Instruction Forfaitaires'!$E47*Listes!$D$65,(('Instruction Forfaitaires'!$E47*Listes!$B$65)+Listes!$C$65)))))))</f>
        <v/>
      </c>
      <c r="L47" s="185" t="str">
        <f>IF(Forfaitaires!M46="","",Forfaitaires!M46)</f>
        <v/>
      </c>
      <c r="M47" s="282" t="str">
        <f t="shared" si="0"/>
        <v/>
      </c>
      <c r="N47" s="277" t="str">
        <f t="shared" si="1"/>
        <v/>
      </c>
      <c r="O47" s="298" t="str">
        <f t="shared" si="2"/>
        <v/>
      </c>
      <c r="P47" s="280" t="str">
        <f t="shared" si="3"/>
        <v/>
      </c>
      <c r="Q47" s="284" t="str">
        <f t="shared" si="4"/>
        <v/>
      </c>
      <c r="R47" s="285"/>
    </row>
    <row r="48" spans="1:18" ht="20.100000000000001" customHeight="1" x14ac:dyDescent="0.25">
      <c r="A48" s="170">
        <v>42</v>
      </c>
      <c r="B48" s="166" t="str">
        <f>IF(Forfaitaires!B47="","",Forfaitaires!B47)</f>
        <v/>
      </c>
      <c r="C48" s="166" t="str">
        <f>IF(Forfaitaires!C47="","",Forfaitaires!C47)</f>
        <v/>
      </c>
      <c r="D48" s="166" t="str">
        <f>IF(Forfaitaires!D47="","",Forfaitaires!D47)</f>
        <v/>
      </c>
      <c r="E48" s="166" t="str">
        <f>IF(Forfaitaires!E47="","",Forfaitaires!E47)</f>
        <v/>
      </c>
      <c r="F48" s="166" t="str">
        <f>IF(Forfaitaires!F47="","",Forfaitaires!F47)</f>
        <v/>
      </c>
      <c r="G48" s="166" t="str">
        <f>IF(Forfaitaires!G47="","",Forfaitaires!G47)</f>
        <v/>
      </c>
      <c r="H48" s="166" t="str">
        <f>IF(Forfaitaires!H47="","",Forfaitaires!H47)</f>
        <v/>
      </c>
      <c r="I48" s="166" t="str">
        <f>IF($G48="","",IF($C48=Listes!$B$32,IF('Instruction Forfaitaires'!$E48&lt;Listes!$B$53,('Instruction Forfaitaires'!$E48*(VLOOKUP('Instruction Forfaitaires'!$D48,Listes!$A$54:$E$60,2,FALSE))),IF('Instruction Forfaitaires'!$E48&gt;Listes!$E$53,('Instruction Forfaitaires'!$E48*(VLOOKUP('Instruction Forfaitaires'!$D48,Listes!$A$54:$E$60,5,FALSE))),('Instruction Forfaitaires'!$E48*(VLOOKUP('Instruction Forfaitaires'!$D48,Listes!$A$54:$E$60,3,FALSE))+(VLOOKUP('Instruction Forfaitaires'!$D48,Listes!$A$54:$E$60,4,FALSE)))))))</f>
        <v/>
      </c>
      <c r="J48" s="166" t="str">
        <f>IF($G48="","",IF($C48=Listes!$B$31,IF('Instruction Forfaitaires'!$E48&lt;Listes!$B$42,('Instruction Forfaitaires'!$E48*(VLOOKUP('Instruction Forfaitaires'!$D48,Listes!$A$43:$E$49,2,FALSE))),IF('Instruction Forfaitaires'!$E48&gt;Listes!$D$42,('Instruction Forfaitaires'!$E48*(VLOOKUP('Instruction Forfaitaires'!$D48,Listes!$A$43:$E$49,5,FALSE))),('Instruction Forfaitaires'!$E48*(VLOOKUP('Instruction Forfaitaires'!$D48,Listes!$A$43:$E$49,3,FALSE))+(VLOOKUP('Instruction Forfaitaires'!$D48,Listes!$A$43:$E$49,4,FALSE)))))))</f>
        <v/>
      </c>
      <c r="K48" s="257" t="str">
        <f>IF($G48="","",IF($C48=Listes!$B$34,Listes!$I$31,IF($C48=Listes!$B$35,(VLOOKUP('Instruction Forfaitaires'!$F48,Listes!$E$31:$F$36,2,FALSE)),IF($C48=Listes!$B$33,IF('Instruction Forfaitaires'!$E48&lt;Listes!$A$64,'Instruction Forfaitaires'!$E48*Listes!$A$65,IF('Instruction Forfaitaires'!$E48&gt;Listes!$D$64,'Instruction Forfaitaires'!$E48*Listes!$D$65,(('Instruction Forfaitaires'!$E48*Listes!$B$65)+Listes!$C$65)))))))</f>
        <v/>
      </c>
      <c r="L48" s="185" t="str">
        <f>IF(Forfaitaires!M47="","",Forfaitaires!M47)</f>
        <v/>
      </c>
      <c r="M48" s="282" t="str">
        <f t="shared" si="0"/>
        <v/>
      </c>
      <c r="N48" s="277" t="str">
        <f t="shared" si="1"/>
        <v/>
      </c>
      <c r="O48" s="298" t="str">
        <f t="shared" si="2"/>
        <v/>
      </c>
      <c r="P48" s="280" t="str">
        <f t="shared" si="3"/>
        <v/>
      </c>
      <c r="Q48" s="284" t="str">
        <f t="shared" si="4"/>
        <v/>
      </c>
      <c r="R48" s="285"/>
    </row>
    <row r="49" spans="1:18" ht="20.100000000000001" customHeight="1" x14ac:dyDescent="0.25">
      <c r="A49" s="170">
        <v>43</v>
      </c>
      <c r="B49" s="166" t="str">
        <f>IF(Forfaitaires!B48="","",Forfaitaires!B48)</f>
        <v/>
      </c>
      <c r="C49" s="166" t="str">
        <f>IF(Forfaitaires!C48="","",Forfaitaires!C48)</f>
        <v/>
      </c>
      <c r="D49" s="166" t="str">
        <f>IF(Forfaitaires!D48="","",Forfaitaires!D48)</f>
        <v/>
      </c>
      <c r="E49" s="166" t="str">
        <f>IF(Forfaitaires!E48="","",Forfaitaires!E48)</f>
        <v/>
      </c>
      <c r="F49" s="166" t="str">
        <f>IF(Forfaitaires!F48="","",Forfaitaires!F48)</f>
        <v/>
      </c>
      <c r="G49" s="166" t="str">
        <f>IF(Forfaitaires!G48="","",Forfaitaires!G48)</f>
        <v/>
      </c>
      <c r="H49" s="166" t="str">
        <f>IF(Forfaitaires!H48="","",Forfaitaires!H48)</f>
        <v/>
      </c>
      <c r="I49" s="166" t="str">
        <f>IF($G49="","",IF($C49=Listes!$B$32,IF('Instruction Forfaitaires'!$E49&lt;Listes!$B$53,('Instruction Forfaitaires'!$E49*(VLOOKUP('Instruction Forfaitaires'!$D49,Listes!$A$54:$E$60,2,FALSE))),IF('Instruction Forfaitaires'!$E49&gt;Listes!$E$53,('Instruction Forfaitaires'!$E49*(VLOOKUP('Instruction Forfaitaires'!$D49,Listes!$A$54:$E$60,5,FALSE))),('Instruction Forfaitaires'!$E49*(VLOOKUP('Instruction Forfaitaires'!$D49,Listes!$A$54:$E$60,3,FALSE))+(VLOOKUP('Instruction Forfaitaires'!$D49,Listes!$A$54:$E$60,4,FALSE)))))))</f>
        <v/>
      </c>
      <c r="J49" s="166" t="str">
        <f>IF($G49="","",IF($C49=Listes!$B$31,IF('Instruction Forfaitaires'!$E49&lt;Listes!$B$42,('Instruction Forfaitaires'!$E49*(VLOOKUP('Instruction Forfaitaires'!$D49,Listes!$A$43:$E$49,2,FALSE))),IF('Instruction Forfaitaires'!$E49&gt;Listes!$D$42,('Instruction Forfaitaires'!$E49*(VLOOKUP('Instruction Forfaitaires'!$D49,Listes!$A$43:$E$49,5,FALSE))),('Instruction Forfaitaires'!$E49*(VLOOKUP('Instruction Forfaitaires'!$D49,Listes!$A$43:$E$49,3,FALSE))+(VLOOKUP('Instruction Forfaitaires'!$D49,Listes!$A$43:$E$49,4,FALSE)))))))</f>
        <v/>
      </c>
      <c r="K49" s="257" t="str">
        <f>IF($G49="","",IF($C49=Listes!$B$34,Listes!$I$31,IF($C49=Listes!$B$35,(VLOOKUP('Instruction Forfaitaires'!$F49,Listes!$E$31:$F$36,2,FALSE)),IF($C49=Listes!$B$33,IF('Instruction Forfaitaires'!$E49&lt;Listes!$A$64,'Instruction Forfaitaires'!$E49*Listes!$A$65,IF('Instruction Forfaitaires'!$E49&gt;Listes!$D$64,'Instruction Forfaitaires'!$E49*Listes!$D$65,(('Instruction Forfaitaires'!$E49*Listes!$B$65)+Listes!$C$65)))))))</f>
        <v/>
      </c>
      <c r="L49" s="185" t="str">
        <f>IF(Forfaitaires!M48="","",Forfaitaires!M48)</f>
        <v/>
      </c>
      <c r="M49" s="282" t="str">
        <f t="shared" si="0"/>
        <v/>
      </c>
      <c r="N49" s="277" t="str">
        <f t="shared" si="1"/>
        <v/>
      </c>
      <c r="O49" s="298" t="str">
        <f t="shared" si="2"/>
        <v/>
      </c>
      <c r="P49" s="280" t="str">
        <f t="shared" si="3"/>
        <v/>
      </c>
      <c r="Q49" s="284" t="str">
        <f t="shared" si="4"/>
        <v/>
      </c>
      <c r="R49" s="285"/>
    </row>
    <row r="50" spans="1:18" ht="20.100000000000001" customHeight="1" x14ac:dyDescent="0.25">
      <c r="A50" s="170">
        <v>44</v>
      </c>
      <c r="B50" s="166" t="str">
        <f>IF(Forfaitaires!B49="","",Forfaitaires!B49)</f>
        <v/>
      </c>
      <c r="C50" s="166" t="str">
        <f>IF(Forfaitaires!C49="","",Forfaitaires!C49)</f>
        <v/>
      </c>
      <c r="D50" s="166" t="str">
        <f>IF(Forfaitaires!D49="","",Forfaitaires!D49)</f>
        <v/>
      </c>
      <c r="E50" s="166" t="str">
        <f>IF(Forfaitaires!E49="","",Forfaitaires!E49)</f>
        <v/>
      </c>
      <c r="F50" s="166" t="str">
        <f>IF(Forfaitaires!F49="","",Forfaitaires!F49)</f>
        <v/>
      </c>
      <c r="G50" s="166" t="str">
        <f>IF(Forfaitaires!G49="","",Forfaitaires!G49)</f>
        <v/>
      </c>
      <c r="H50" s="166" t="str">
        <f>IF(Forfaitaires!H49="","",Forfaitaires!H49)</f>
        <v/>
      </c>
      <c r="I50" s="166" t="str">
        <f>IF($G50="","",IF($C50=Listes!$B$32,IF('Instruction Forfaitaires'!$E50&lt;Listes!$B$53,('Instruction Forfaitaires'!$E50*(VLOOKUP('Instruction Forfaitaires'!$D50,Listes!$A$54:$E$60,2,FALSE))),IF('Instruction Forfaitaires'!$E50&gt;Listes!$E$53,('Instruction Forfaitaires'!$E50*(VLOOKUP('Instruction Forfaitaires'!$D50,Listes!$A$54:$E$60,5,FALSE))),('Instruction Forfaitaires'!$E50*(VLOOKUP('Instruction Forfaitaires'!$D50,Listes!$A$54:$E$60,3,FALSE))+(VLOOKUP('Instruction Forfaitaires'!$D50,Listes!$A$54:$E$60,4,FALSE)))))))</f>
        <v/>
      </c>
      <c r="J50" s="166" t="str">
        <f>IF($G50="","",IF($C50=Listes!$B$31,IF('Instruction Forfaitaires'!$E50&lt;Listes!$B$42,('Instruction Forfaitaires'!$E50*(VLOOKUP('Instruction Forfaitaires'!$D50,Listes!$A$43:$E$49,2,FALSE))),IF('Instruction Forfaitaires'!$E50&gt;Listes!$D$42,('Instruction Forfaitaires'!$E50*(VLOOKUP('Instruction Forfaitaires'!$D50,Listes!$A$43:$E$49,5,FALSE))),('Instruction Forfaitaires'!$E50*(VLOOKUP('Instruction Forfaitaires'!$D50,Listes!$A$43:$E$49,3,FALSE))+(VLOOKUP('Instruction Forfaitaires'!$D50,Listes!$A$43:$E$49,4,FALSE)))))))</f>
        <v/>
      </c>
      <c r="K50" s="257" t="str">
        <f>IF($G50="","",IF($C50=Listes!$B$34,Listes!$I$31,IF($C50=Listes!$B$35,(VLOOKUP('Instruction Forfaitaires'!$F50,Listes!$E$31:$F$36,2,FALSE)),IF($C50=Listes!$B$33,IF('Instruction Forfaitaires'!$E50&lt;Listes!$A$64,'Instruction Forfaitaires'!$E50*Listes!$A$65,IF('Instruction Forfaitaires'!$E50&gt;Listes!$D$64,'Instruction Forfaitaires'!$E50*Listes!$D$65,(('Instruction Forfaitaires'!$E50*Listes!$B$65)+Listes!$C$65)))))))</f>
        <v/>
      </c>
      <c r="L50" s="185" t="str">
        <f>IF(Forfaitaires!M49="","",Forfaitaires!M49)</f>
        <v/>
      </c>
      <c r="M50" s="282" t="str">
        <f t="shared" si="0"/>
        <v/>
      </c>
      <c r="N50" s="277" t="str">
        <f t="shared" si="1"/>
        <v/>
      </c>
      <c r="O50" s="298" t="str">
        <f t="shared" si="2"/>
        <v/>
      </c>
      <c r="P50" s="280" t="str">
        <f t="shared" si="3"/>
        <v/>
      </c>
      <c r="Q50" s="284" t="str">
        <f t="shared" si="4"/>
        <v/>
      </c>
      <c r="R50" s="285"/>
    </row>
    <row r="51" spans="1:18" ht="20.100000000000001" customHeight="1" x14ac:dyDescent="0.25">
      <c r="A51" s="170">
        <v>45</v>
      </c>
      <c r="B51" s="166" t="str">
        <f>IF(Forfaitaires!B50="","",Forfaitaires!B50)</f>
        <v/>
      </c>
      <c r="C51" s="166" t="str">
        <f>IF(Forfaitaires!C50="","",Forfaitaires!C50)</f>
        <v/>
      </c>
      <c r="D51" s="166" t="str">
        <f>IF(Forfaitaires!D50="","",Forfaitaires!D50)</f>
        <v/>
      </c>
      <c r="E51" s="166" t="str">
        <f>IF(Forfaitaires!E50="","",Forfaitaires!E50)</f>
        <v/>
      </c>
      <c r="F51" s="166" t="str">
        <f>IF(Forfaitaires!F50="","",Forfaitaires!F50)</f>
        <v/>
      </c>
      <c r="G51" s="166" t="str">
        <f>IF(Forfaitaires!G50="","",Forfaitaires!G50)</f>
        <v/>
      </c>
      <c r="H51" s="166" t="str">
        <f>IF(Forfaitaires!H50="","",Forfaitaires!H50)</f>
        <v/>
      </c>
      <c r="I51" s="166" t="str">
        <f>IF($G51="","",IF($C51=Listes!$B$32,IF('Instruction Forfaitaires'!$E51&lt;Listes!$B$53,('Instruction Forfaitaires'!$E51*(VLOOKUP('Instruction Forfaitaires'!$D51,Listes!$A$54:$E$60,2,FALSE))),IF('Instruction Forfaitaires'!$E51&gt;Listes!$E$53,('Instruction Forfaitaires'!$E51*(VLOOKUP('Instruction Forfaitaires'!$D51,Listes!$A$54:$E$60,5,FALSE))),('Instruction Forfaitaires'!$E51*(VLOOKUP('Instruction Forfaitaires'!$D51,Listes!$A$54:$E$60,3,FALSE))+(VLOOKUP('Instruction Forfaitaires'!$D51,Listes!$A$54:$E$60,4,FALSE)))))))</f>
        <v/>
      </c>
      <c r="J51" s="166" t="str">
        <f>IF($G51="","",IF($C51=Listes!$B$31,IF('Instruction Forfaitaires'!$E51&lt;Listes!$B$42,('Instruction Forfaitaires'!$E51*(VLOOKUP('Instruction Forfaitaires'!$D51,Listes!$A$43:$E$49,2,FALSE))),IF('Instruction Forfaitaires'!$E51&gt;Listes!$D$42,('Instruction Forfaitaires'!$E51*(VLOOKUP('Instruction Forfaitaires'!$D51,Listes!$A$43:$E$49,5,FALSE))),('Instruction Forfaitaires'!$E51*(VLOOKUP('Instruction Forfaitaires'!$D51,Listes!$A$43:$E$49,3,FALSE))+(VLOOKUP('Instruction Forfaitaires'!$D51,Listes!$A$43:$E$49,4,FALSE)))))))</f>
        <v/>
      </c>
      <c r="K51" s="257" t="str">
        <f>IF($G51="","",IF($C51=Listes!$B$34,Listes!$I$31,IF($C51=Listes!$B$35,(VLOOKUP('Instruction Forfaitaires'!$F51,Listes!$E$31:$F$36,2,FALSE)),IF($C51=Listes!$B$33,IF('Instruction Forfaitaires'!$E51&lt;Listes!$A$64,'Instruction Forfaitaires'!$E51*Listes!$A$65,IF('Instruction Forfaitaires'!$E51&gt;Listes!$D$64,'Instruction Forfaitaires'!$E51*Listes!$D$65,(('Instruction Forfaitaires'!$E51*Listes!$B$65)+Listes!$C$65)))))))</f>
        <v/>
      </c>
      <c r="L51" s="185" t="str">
        <f>IF(Forfaitaires!M50="","",Forfaitaires!M50)</f>
        <v/>
      </c>
      <c r="M51" s="282" t="str">
        <f t="shared" si="0"/>
        <v/>
      </c>
      <c r="N51" s="277" t="str">
        <f t="shared" si="1"/>
        <v/>
      </c>
      <c r="O51" s="298" t="str">
        <f t="shared" si="2"/>
        <v/>
      </c>
      <c r="P51" s="280" t="str">
        <f t="shared" si="3"/>
        <v/>
      </c>
      <c r="Q51" s="284" t="str">
        <f t="shared" si="4"/>
        <v/>
      </c>
      <c r="R51" s="285"/>
    </row>
    <row r="52" spans="1:18" ht="20.100000000000001" customHeight="1" x14ac:dyDescent="0.25">
      <c r="A52" s="170">
        <v>46</v>
      </c>
      <c r="B52" s="166" t="str">
        <f>IF(Forfaitaires!B51="","",Forfaitaires!B51)</f>
        <v/>
      </c>
      <c r="C52" s="166" t="str">
        <f>IF(Forfaitaires!C51="","",Forfaitaires!C51)</f>
        <v/>
      </c>
      <c r="D52" s="166" t="str">
        <f>IF(Forfaitaires!D51="","",Forfaitaires!D51)</f>
        <v/>
      </c>
      <c r="E52" s="166" t="str">
        <f>IF(Forfaitaires!E51="","",Forfaitaires!E51)</f>
        <v/>
      </c>
      <c r="F52" s="166" t="str">
        <f>IF(Forfaitaires!F51="","",Forfaitaires!F51)</f>
        <v/>
      </c>
      <c r="G52" s="166" t="str">
        <f>IF(Forfaitaires!G51="","",Forfaitaires!G51)</f>
        <v/>
      </c>
      <c r="H52" s="166" t="str">
        <f>IF(Forfaitaires!H51="","",Forfaitaires!H51)</f>
        <v/>
      </c>
      <c r="I52" s="166" t="str">
        <f>IF($G52="","",IF($C52=Listes!$B$32,IF('Instruction Forfaitaires'!$E52&lt;Listes!$B$53,('Instruction Forfaitaires'!$E52*(VLOOKUP('Instruction Forfaitaires'!$D52,Listes!$A$54:$E$60,2,FALSE))),IF('Instruction Forfaitaires'!$E52&gt;Listes!$E$53,('Instruction Forfaitaires'!$E52*(VLOOKUP('Instruction Forfaitaires'!$D52,Listes!$A$54:$E$60,5,FALSE))),('Instruction Forfaitaires'!$E52*(VLOOKUP('Instruction Forfaitaires'!$D52,Listes!$A$54:$E$60,3,FALSE))+(VLOOKUP('Instruction Forfaitaires'!$D52,Listes!$A$54:$E$60,4,FALSE)))))))</f>
        <v/>
      </c>
      <c r="J52" s="166" t="str">
        <f>IF($G52="","",IF($C52=Listes!$B$31,IF('Instruction Forfaitaires'!$E52&lt;Listes!$B$42,('Instruction Forfaitaires'!$E52*(VLOOKUP('Instruction Forfaitaires'!$D52,Listes!$A$43:$E$49,2,FALSE))),IF('Instruction Forfaitaires'!$E52&gt;Listes!$D$42,('Instruction Forfaitaires'!$E52*(VLOOKUP('Instruction Forfaitaires'!$D52,Listes!$A$43:$E$49,5,FALSE))),('Instruction Forfaitaires'!$E52*(VLOOKUP('Instruction Forfaitaires'!$D52,Listes!$A$43:$E$49,3,FALSE))+(VLOOKUP('Instruction Forfaitaires'!$D52,Listes!$A$43:$E$49,4,FALSE)))))))</f>
        <v/>
      </c>
      <c r="K52" s="257" t="str">
        <f>IF($G52="","",IF($C52=Listes!$B$34,Listes!$I$31,IF($C52=Listes!$B$35,(VLOOKUP('Instruction Forfaitaires'!$F52,Listes!$E$31:$F$36,2,FALSE)),IF($C52=Listes!$B$33,IF('Instruction Forfaitaires'!$E52&lt;Listes!$A$64,'Instruction Forfaitaires'!$E52*Listes!$A$65,IF('Instruction Forfaitaires'!$E52&gt;Listes!$D$64,'Instruction Forfaitaires'!$E52*Listes!$D$65,(('Instruction Forfaitaires'!$E52*Listes!$B$65)+Listes!$C$65)))))))</f>
        <v/>
      </c>
      <c r="L52" s="185" t="str">
        <f>IF(Forfaitaires!M51="","",Forfaitaires!M51)</f>
        <v/>
      </c>
      <c r="M52" s="282" t="str">
        <f t="shared" si="0"/>
        <v/>
      </c>
      <c r="N52" s="277" t="str">
        <f t="shared" si="1"/>
        <v/>
      </c>
      <c r="O52" s="298" t="str">
        <f t="shared" si="2"/>
        <v/>
      </c>
      <c r="P52" s="280" t="str">
        <f t="shared" si="3"/>
        <v/>
      </c>
      <c r="Q52" s="284" t="str">
        <f t="shared" si="4"/>
        <v/>
      </c>
      <c r="R52" s="285"/>
    </row>
    <row r="53" spans="1:18" ht="20.100000000000001" customHeight="1" x14ac:dyDescent="0.25">
      <c r="A53" s="170">
        <v>47</v>
      </c>
      <c r="B53" s="166" t="str">
        <f>IF(Forfaitaires!B52="","",Forfaitaires!B52)</f>
        <v/>
      </c>
      <c r="C53" s="166" t="str">
        <f>IF(Forfaitaires!C52="","",Forfaitaires!C52)</f>
        <v/>
      </c>
      <c r="D53" s="166" t="str">
        <f>IF(Forfaitaires!D52="","",Forfaitaires!D52)</f>
        <v/>
      </c>
      <c r="E53" s="166" t="str">
        <f>IF(Forfaitaires!E52="","",Forfaitaires!E52)</f>
        <v/>
      </c>
      <c r="F53" s="166" t="str">
        <f>IF(Forfaitaires!F52="","",Forfaitaires!F52)</f>
        <v/>
      </c>
      <c r="G53" s="166" t="str">
        <f>IF(Forfaitaires!G52="","",Forfaitaires!G52)</f>
        <v/>
      </c>
      <c r="H53" s="166" t="str">
        <f>IF(Forfaitaires!H52="","",Forfaitaires!H52)</f>
        <v/>
      </c>
      <c r="I53" s="166" t="str">
        <f>IF($G53="","",IF($C53=Listes!$B$32,IF('Instruction Forfaitaires'!$E53&lt;Listes!$B$53,('Instruction Forfaitaires'!$E53*(VLOOKUP('Instruction Forfaitaires'!$D53,Listes!$A$54:$E$60,2,FALSE))),IF('Instruction Forfaitaires'!$E53&gt;Listes!$E$53,('Instruction Forfaitaires'!$E53*(VLOOKUP('Instruction Forfaitaires'!$D53,Listes!$A$54:$E$60,5,FALSE))),('Instruction Forfaitaires'!$E53*(VLOOKUP('Instruction Forfaitaires'!$D53,Listes!$A$54:$E$60,3,FALSE))+(VLOOKUP('Instruction Forfaitaires'!$D53,Listes!$A$54:$E$60,4,FALSE)))))))</f>
        <v/>
      </c>
      <c r="J53" s="166" t="str">
        <f>IF($G53="","",IF($C53=Listes!$B$31,IF('Instruction Forfaitaires'!$E53&lt;Listes!$B$42,('Instruction Forfaitaires'!$E53*(VLOOKUP('Instruction Forfaitaires'!$D53,Listes!$A$43:$E$49,2,FALSE))),IF('Instruction Forfaitaires'!$E53&gt;Listes!$D$42,('Instruction Forfaitaires'!$E53*(VLOOKUP('Instruction Forfaitaires'!$D53,Listes!$A$43:$E$49,5,FALSE))),('Instruction Forfaitaires'!$E53*(VLOOKUP('Instruction Forfaitaires'!$D53,Listes!$A$43:$E$49,3,FALSE))+(VLOOKUP('Instruction Forfaitaires'!$D53,Listes!$A$43:$E$49,4,FALSE)))))))</f>
        <v/>
      </c>
      <c r="K53" s="257" t="str">
        <f>IF($G53="","",IF($C53=Listes!$B$34,Listes!$I$31,IF($C53=Listes!$B$35,(VLOOKUP('Instruction Forfaitaires'!$F53,Listes!$E$31:$F$36,2,FALSE)),IF($C53=Listes!$B$33,IF('Instruction Forfaitaires'!$E53&lt;Listes!$A$64,'Instruction Forfaitaires'!$E53*Listes!$A$65,IF('Instruction Forfaitaires'!$E53&gt;Listes!$D$64,'Instruction Forfaitaires'!$E53*Listes!$D$65,(('Instruction Forfaitaires'!$E53*Listes!$B$65)+Listes!$C$65)))))))</f>
        <v/>
      </c>
      <c r="L53" s="185" t="str">
        <f>IF(Forfaitaires!M52="","",Forfaitaires!M52)</f>
        <v/>
      </c>
      <c r="M53" s="282" t="str">
        <f t="shared" si="0"/>
        <v/>
      </c>
      <c r="N53" s="277" t="str">
        <f t="shared" si="1"/>
        <v/>
      </c>
      <c r="O53" s="298" t="str">
        <f t="shared" si="2"/>
        <v/>
      </c>
      <c r="P53" s="280" t="str">
        <f t="shared" si="3"/>
        <v/>
      </c>
      <c r="Q53" s="284" t="str">
        <f t="shared" si="4"/>
        <v/>
      </c>
      <c r="R53" s="285"/>
    </row>
    <row r="54" spans="1:18" ht="20.100000000000001" customHeight="1" x14ac:dyDescent="0.25">
      <c r="A54" s="170">
        <v>48</v>
      </c>
      <c r="B54" s="166" t="str">
        <f>IF(Forfaitaires!B53="","",Forfaitaires!B53)</f>
        <v/>
      </c>
      <c r="C54" s="166" t="str">
        <f>IF(Forfaitaires!C53="","",Forfaitaires!C53)</f>
        <v/>
      </c>
      <c r="D54" s="166" t="str">
        <f>IF(Forfaitaires!D53="","",Forfaitaires!D53)</f>
        <v/>
      </c>
      <c r="E54" s="166" t="str">
        <f>IF(Forfaitaires!E53="","",Forfaitaires!E53)</f>
        <v/>
      </c>
      <c r="F54" s="166" t="str">
        <f>IF(Forfaitaires!F53="","",Forfaitaires!F53)</f>
        <v/>
      </c>
      <c r="G54" s="166" t="str">
        <f>IF(Forfaitaires!G53="","",Forfaitaires!G53)</f>
        <v/>
      </c>
      <c r="H54" s="166" t="str">
        <f>IF(Forfaitaires!H53="","",Forfaitaires!H53)</f>
        <v/>
      </c>
      <c r="I54" s="166" t="str">
        <f>IF($G54="","",IF($C54=Listes!$B$32,IF('Instruction Forfaitaires'!$E54&lt;Listes!$B$53,('Instruction Forfaitaires'!$E54*(VLOOKUP('Instruction Forfaitaires'!$D54,Listes!$A$54:$E$60,2,FALSE))),IF('Instruction Forfaitaires'!$E54&gt;Listes!$E$53,('Instruction Forfaitaires'!$E54*(VLOOKUP('Instruction Forfaitaires'!$D54,Listes!$A$54:$E$60,5,FALSE))),('Instruction Forfaitaires'!$E54*(VLOOKUP('Instruction Forfaitaires'!$D54,Listes!$A$54:$E$60,3,FALSE))+(VLOOKUP('Instruction Forfaitaires'!$D54,Listes!$A$54:$E$60,4,FALSE)))))))</f>
        <v/>
      </c>
      <c r="J54" s="166" t="str">
        <f>IF($G54="","",IF($C54=Listes!$B$31,IF('Instruction Forfaitaires'!$E54&lt;Listes!$B$42,('Instruction Forfaitaires'!$E54*(VLOOKUP('Instruction Forfaitaires'!$D54,Listes!$A$43:$E$49,2,FALSE))),IF('Instruction Forfaitaires'!$E54&gt;Listes!$D$42,('Instruction Forfaitaires'!$E54*(VLOOKUP('Instruction Forfaitaires'!$D54,Listes!$A$43:$E$49,5,FALSE))),('Instruction Forfaitaires'!$E54*(VLOOKUP('Instruction Forfaitaires'!$D54,Listes!$A$43:$E$49,3,FALSE))+(VLOOKUP('Instruction Forfaitaires'!$D54,Listes!$A$43:$E$49,4,FALSE)))))))</f>
        <v/>
      </c>
      <c r="K54" s="257" t="str">
        <f>IF($G54="","",IF($C54=Listes!$B$34,Listes!$I$31,IF($C54=Listes!$B$35,(VLOOKUP('Instruction Forfaitaires'!$F54,Listes!$E$31:$F$36,2,FALSE)),IF($C54=Listes!$B$33,IF('Instruction Forfaitaires'!$E54&lt;Listes!$A$64,'Instruction Forfaitaires'!$E54*Listes!$A$65,IF('Instruction Forfaitaires'!$E54&gt;Listes!$D$64,'Instruction Forfaitaires'!$E54*Listes!$D$65,(('Instruction Forfaitaires'!$E54*Listes!$B$65)+Listes!$C$65)))))))</f>
        <v/>
      </c>
      <c r="L54" s="185" t="str">
        <f>IF(Forfaitaires!M53="","",Forfaitaires!M53)</f>
        <v/>
      </c>
      <c r="M54" s="282" t="str">
        <f t="shared" si="0"/>
        <v/>
      </c>
      <c r="N54" s="277" t="str">
        <f t="shared" si="1"/>
        <v/>
      </c>
      <c r="O54" s="298" t="str">
        <f t="shared" si="2"/>
        <v/>
      </c>
      <c r="P54" s="280" t="str">
        <f t="shared" si="3"/>
        <v/>
      </c>
      <c r="Q54" s="284" t="str">
        <f t="shared" si="4"/>
        <v/>
      </c>
      <c r="R54" s="285"/>
    </row>
    <row r="55" spans="1:18" ht="20.100000000000001" customHeight="1" x14ac:dyDescent="0.25">
      <c r="A55" s="170">
        <v>49</v>
      </c>
      <c r="B55" s="166" t="str">
        <f>IF(Forfaitaires!B54="","",Forfaitaires!B54)</f>
        <v/>
      </c>
      <c r="C55" s="166" t="str">
        <f>IF(Forfaitaires!C54="","",Forfaitaires!C54)</f>
        <v/>
      </c>
      <c r="D55" s="166" t="str">
        <f>IF(Forfaitaires!D54="","",Forfaitaires!D54)</f>
        <v/>
      </c>
      <c r="E55" s="166" t="str">
        <f>IF(Forfaitaires!E54="","",Forfaitaires!E54)</f>
        <v/>
      </c>
      <c r="F55" s="166" t="str">
        <f>IF(Forfaitaires!F54="","",Forfaitaires!F54)</f>
        <v/>
      </c>
      <c r="G55" s="166" t="str">
        <f>IF(Forfaitaires!G54="","",Forfaitaires!G54)</f>
        <v/>
      </c>
      <c r="H55" s="166" t="str">
        <f>IF(Forfaitaires!H54="","",Forfaitaires!H54)</f>
        <v/>
      </c>
      <c r="I55" s="166" t="str">
        <f>IF($G55="","",IF($C55=Listes!$B$32,IF('Instruction Forfaitaires'!$E55&lt;Listes!$B$53,('Instruction Forfaitaires'!$E55*(VLOOKUP('Instruction Forfaitaires'!$D55,Listes!$A$54:$E$60,2,FALSE))),IF('Instruction Forfaitaires'!$E55&gt;Listes!$E$53,('Instruction Forfaitaires'!$E55*(VLOOKUP('Instruction Forfaitaires'!$D55,Listes!$A$54:$E$60,5,FALSE))),('Instruction Forfaitaires'!$E55*(VLOOKUP('Instruction Forfaitaires'!$D55,Listes!$A$54:$E$60,3,FALSE))+(VLOOKUP('Instruction Forfaitaires'!$D55,Listes!$A$54:$E$60,4,FALSE)))))))</f>
        <v/>
      </c>
      <c r="J55" s="166" t="str">
        <f>IF($G55="","",IF($C55=Listes!$B$31,IF('Instruction Forfaitaires'!$E55&lt;Listes!$B$42,('Instruction Forfaitaires'!$E55*(VLOOKUP('Instruction Forfaitaires'!$D55,Listes!$A$43:$E$49,2,FALSE))),IF('Instruction Forfaitaires'!$E55&gt;Listes!$D$42,('Instruction Forfaitaires'!$E55*(VLOOKUP('Instruction Forfaitaires'!$D55,Listes!$A$43:$E$49,5,FALSE))),('Instruction Forfaitaires'!$E55*(VLOOKUP('Instruction Forfaitaires'!$D55,Listes!$A$43:$E$49,3,FALSE))+(VLOOKUP('Instruction Forfaitaires'!$D55,Listes!$A$43:$E$49,4,FALSE)))))))</f>
        <v/>
      </c>
      <c r="K55" s="257" t="str">
        <f>IF($G55="","",IF($C55=Listes!$B$34,Listes!$I$31,IF($C55=Listes!$B$35,(VLOOKUP('Instruction Forfaitaires'!$F55,Listes!$E$31:$F$36,2,FALSE)),IF($C55=Listes!$B$33,IF('Instruction Forfaitaires'!$E55&lt;Listes!$A$64,'Instruction Forfaitaires'!$E55*Listes!$A$65,IF('Instruction Forfaitaires'!$E55&gt;Listes!$D$64,'Instruction Forfaitaires'!$E55*Listes!$D$65,(('Instruction Forfaitaires'!$E55*Listes!$B$65)+Listes!$C$65)))))))</f>
        <v/>
      </c>
      <c r="L55" s="185" t="str">
        <f>IF(Forfaitaires!M54="","",Forfaitaires!M54)</f>
        <v/>
      </c>
      <c r="M55" s="282" t="str">
        <f t="shared" si="0"/>
        <v/>
      </c>
      <c r="N55" s="277" t="str">
        <f t="shared" si="1"/>
        <v/>
      </c>
      <c r="O55" s="298" t="str">
        <f t="shared" si="2"/>
        <v/>
      </c>
      <c r="P55" s="280" t="str">
        <f t="shared" si="3"/>
        <v/>
      </c>
      <c r="Q55" s="284" t="str">
        <f t="shared" si="4"/>
        <v/>
      </c>
      <c r="R55" s="285"/>
    </row>
    <row r="56" spans="1:18" ht="20.100000000000001" customHeight="1" x14ac:dyDescent="0.25">
      <c r="A56" s="170">
        <v>50</v>
      </c>
      <c r="B56" s="166" t="str">
        <f>IF(Forfaitaires!B55="","",Forfaitaires!B55)</f>
        <v/>
      </c>
      <c r="C56" s="166" t="str">
        <f>IF(Forfaitaires!C55="","",Forfaitaires!C55)</f>
        <v/>
      </c>
      <c r="D56" s="166" t="str">
        <f>IF(Forfaitaires!D55="","",Forfaitaires!D55)</f>
        <v/>
      </c>
      <c r="E56" s="166" t="str">
        <f>IF(Forfaitaires!E55="","",Forfaitaires!E55)</f>
        <v/>
      </c>
      <c r="F56" s="166" t="str">
        <f>IF(Forfaitaires!F55="","",Forfaitaires!F55)</f>
        <v/>
      </c>
      <c r="G56" s="166" t="str">
        <f>IF(Forfaitaires!G55="","",Forfaitaires!G55)</f>
        <v/>
      </c>
      <c r="H56" s="166" t="str">
        <f>IF(Forfaitaires!H55="","",Forfaitaires!H55)</f>
        <v/>
      </c>
      <c r="I56" s="166" t="str">
        <f>IF($G56="","",IF($C56=Listes!$B$32,IF('Instruction Forfaitaires'!$E56&lt;Listes!$B$53,('Instruction Forfaitaires'!$E56*(VLOOKUP('Instruction Forfaitaires'!$D56,Listes!$A$54:$E$60,2,FALSE))),IF('Instruction Forfaitaires'!$E56&gt;Listes!$E$53,('Instruction Forfaitaires'!$E56*(VLOOKUP('Instruction Forfaitaires'!$D56,Listes!$A$54:$E$60,5,FALSE))),('Instruction Forfaitaires'!$E56*(VLOOKUP('Instruction Forfaitaires'!$D56,Listes!$A$54:$E$60,3,FALSE))+(VLOOKUP('Instruction Forfaitaires'!$D56,Listes!$A$54:$E$60,4,FALSE)))))))</f>
        <v/>
      </c>
      <c r="J56" s="166" t="str">
        <f>IF($G56="","",IF($C56=Listes!$B$31,IF('Instruction Forfaitaires'!$E56&lt;Listes!$B$42,('Instruction Forfaitaires'!$E56*(VLOOKUP('Instruction Forfaitaires'!$D56,Listes!$A$43:$E$49,2,FALSE))),IF('Instruction Forfaitaires'!$E56&gt;Listes!$D$42,('Instruction Forfaitaires'!$E56*(VLOOKUP('Instruction Forfaitaires'!$D56,Listes!$A$43:$E$49,5,FALSE))),('Instruction Forfaitaires'!$E56*(VLOOKUP('Instruction Forfaitaires'!$D56,Listes!$A$43:$E$49,3,FALSE))+(VLOOKUP('Instruction Forfaitaires'!$D56,Listes!$A$43:$E$49,4,FALSE)))))))</f>
        <v/>
      </c>
      <c r="K56" s="257" t="str">
        <f>IF($G56="","",IF($C56=Listes!$B$34,Listes!$I$31,IF($C56=Listes!$B$35,(VLOOKUP('Instruction Forfaitaires'!$F56,Listes!$E$31:$F$36,2,FALSE)),IF($C56=Listes!$B$33,IF('Instruction Forfaitaires'!$E56&lt;Listes!$A$64,'Instruction Forfaitaires'!$E56*Listes!$A$65,IF('Instruction Forfaitaires'!$E56&gt;Listes!$D$64,'Instruction Forfaitaires'!$E56*Listes!$D$65,(('Instruction Forfaitaires'!$E56*Listes!$B$65)+Listes!$C$65)))))))</f>
        <v/>
      </c>
      <c r="L56" s="185" t="str">
        <f>IF(Forfaitaires!M55="","",Forfaitaires!M55)</f>
        <v/>
      </c>
      <c r="M56" s="282" t="str">
        <f t="shared" si="0"/>
        <v/>
      </c>
      <c r="N56" s="277" t="str">
        <f t="shared" si="1"/>
        <v/>
      </c>
      <c r="O56" s="298" t="str">
        <f t="shared" si="2"/>
        <v/>
      </c>
      <c r="P56" s="280" t="str">
        <f t="shared" si="3"/>
        <v/>
      </c>
      <c r="Q56" s="284" t="str">
        <f t="shared" si="4"/>
        <v/>
      </c>
      <c r="R56" s="285"/>
    </row>
    <row r="57" spans="1:18" ht="20.100000000000001" customHeight="1" x14ac:dyDescent="0.25">
      <c r="A57" s="170">
        <v>51</v>
      </c>
      <c r="B57" s="166" t="str">
        <f>IF(Forfaitaires!B56="","",Forfaitaires!B56)</f>
        <v/>
      </c>
      <c r="C57" s="166" t="str">
        <f>IF(Forfaitaires!C56="","",Forfaitaires!C56)</f>
        <v/>
      </c>
      <c r="D57" s="166" t="str">
        <f>IF(Forfaitaires!D56="","",Forfaitaires!D56)</f>
        <v/>
      </c>
      <c r="E57" s="166" t="str">
        <f>IF(Forfaitaires!E56="","",Forfaitaires!E56)</f>
        <v/>
      </c>
      <c r="F57" s="166" t="str">
        <f>IF(Forfaitaires!F56="","",Forfaitaires!F56)</f>
        <v/>
      </c>
      <c r="G57" s="166" t="str">
        <f>IF(Forfaitaires!G56="","",Forfaitaires!G56)</f>
        <v/>
      </c>
      <c r="H57" s="166" t="str">
        <f>IF(Forfaitaires!H56="","",Forfaitaires!H56)</f>
        <v/>
      </c>
      <c r="I57" s="166" t="str">
        <f>IF($G57="","",IF($C57=Listes!$B$32,IF('Instruction Forfaitaires'!$E57&lt;Listes!$B$53,('Instruction Forfaitaires'!$E57*(VLOOKUP('Instruction Forfaitaires'!$D57,Listes!$A$54:$E$60,2,FALSE))),IF('Instruction Forfaitaires'!$E57&gt;Listes!$E$53,('Instruction Forfaitaires'!$E57*(VLOOKUP('Instruction Forfaitaires'!$D57,Listes!$A$54:$E$60,5,FALSE))),('Instruction Forfaitaires'!$E57*(VLOOKUP('Instruction Forfaitaires'!$D57,Listes!$A$54:$E$60,3,FALSE))+(VLOOKUP('Instruction Forfaitaires'!$D57,Listes!$A$54:$E$60,4,FALSE)))))))</f>
        <v/>
      </c>
      <c r="J57" s="166" t="str">
        <f>IF($G57="","",IF($C57=Listes!$B$31,IF('Instruction Forfaitaires'!$E57&lt;Listes!$B$42,('Instruction Forfaitaires'!$E57*(VLOOKUP('Instruction Forfaitaires'!$D57,Listes!$A$43:$E$49,2,FALSE))),IF('Instruction Forfaitaires'!$E57&gt;Listes!$D$42,('Instruction Forfaitaires'!$E57*(VLOOKUP('Instruction Forfaitaires'!$D57,Listes!$A$43:$E$49,5,FALSE))),('Instruction Forfaitaires'!$E57*(VLOOKUP('Instruction Forfaitaires'!$D57,Listes!$A$43:$E$49,3,FALSE))+(VLOOKUP('Instruction Forfaitaires'!$D57,Listes!$A$43:$E$49,4,FALSE)))))))</f>
        <v/>
      </c>
      <c r="K57" s="257" t="str">
        <f>IF($G57="","",IF($C57=Listes!$B$34,Listes!$I$31,IF($C57=Listes!$B$35,(VLOOKUP('Instruction Forfaitaires'!$F57,Listes!$E$31:$F$36,2,FALSE)),IF($C57=Listes!$B$33,IF('Instruction Forfaitaires'!$E57&lt;Listes!$A$64,'Instruction Forfaitaires'!$E57*Listes!$A$65,IF('Instruction Forfaitaires'!$E57&gt;Listes!$D$64,'Instruction Forfaitaires'!$E57*Listes!$D$65,(('Instruction Forfaitaires'!$E57*Listes!$B$65)+Listes!$C$65)))))))</f>
        <v/>
      </c>
      <c r="L57" s="185" t="str">
        <f>IF(Forfaitaires!M56="","",Forfaitaires!M56)</f>
        <v/>
      </c>
      <c r="M57" s="282" t="str">
        <f t="shared" si="0"/>
        <v/>
      </c>
      <c r="N57" s="277" t="str">
        <f t="shared" si="1"/>
        <v/>
      </c>
      <c r="O57" s="298" t="str">
        <f t="shared" si="2"/>
        <v/>
      </c>
      <c r="P57" s="280" t="str">
        <f t="shared" si="3"/>
        <v/>
      </c>
      <c r="Q57" s="284" t="str">
        <f t="shared" si="4"/>
        <v/>
      </c>
      <c r="R57" s="285"/>
    </row>
    <row r="58" spans="1:18" ht="20.100000000000001" customHeight="1" x14ac:dyDescent="0.25">
      <c r="A58" s="170">
        <v>52</v>
      </c>
      <c r="B58" s="166" t="str">
        <f>IF(Forfaitaires!B57="","",Forfaitaires!B57)</f>
        <v/>
      </c>
      <c r="C58" s="166" t="str">
        <f>IF(Forfaitaires!C57="","",Forfaitaires!C57)</f>
        <v/>
      </c>
      <c r="D58" s="166" t="str">
        <f>IF(Forfaitaires!D57="","",Forfaitaires!D57)</f>
        <v/>
      </c>
      <c r="E58" s="166" t="str">
        <f>IF(Forfaitaires!E57="","",Forfaitaires!E57)</f>
        <v/>
      </c>
      <c r="F58" s="166" t="str">
        <f>IF(Forfaitaires!F57="","",Forfaitaires!F57)</f>
        <v/>
      </c>
      <c r="G58" s="166" t="str">
        <f>IF(Forfaitaires!G57="","",Forfaitaires!G57)</f>
        <v/>
      </c>
      <c r="H58" s="166" t="str">
        <f>IF(Forfaitaires!H57="","",Forfaitaires!H57)</f>
        <v/>
      </c>
      <c r="I58" s="166" t="str">
        <f>IF($G58="","",IF($C58=Listes!$B$32,IF('Instruction Forfaitaires'!$E58&lt;Listes!$B$53,('Instruction Forfaitaires'!$E58*(VLOOKUP('Instruction Forfaitaires'!$D58,Listes!$A$54:$E$60,2,FALSE))),IF('Instruction Forfaitaires'!$E58&gt;Listes!$E$53,('Instruction Forfaitaires'!$E58*(VLOOKUP('Instruction Forfaitaires'!$D58,Listes!$A$54:$E$60,5,FALSE))),('Instruction Forfaitaires'!$E58*(VLOOKUP('Instruction Forfaitaires'!$D58,Listes!$A$54:$E$60,3,FALSE))+(VLOOKUP('Instruction Forfaitaires'!$D58,Listes!$A$54:$E$60,4,FALSE)))))))</f>
        <v/>
      </c>
      <c r="J58" s="166" t="str">
        <f>IF($G58="","",IF($C58=Listes!$B$31,IF('Instruction Forfaitaires'!$E58&lt;Listes!$B$42,('Instruction Forfaitaires'!$E58*(VLOOKUP('Instruction Forfaitaires'!$D58,Listes!$A$43:$E$49,2,FALSE))),IF('Instruction Forfaitaires'!$E58&gt;Listes!$D$42,('Instruction Forfaitaires'!$E58*(VLOOKUP('Instruction Forfaitaires'!$D58,Listes!$A$43:$E$49,5,FALSE))),('Instruction Forfaitaires'!$E58*(VLOOKUP('Instruction Forfaitaires'!$D58,Listes!$A$43:$E$49,3,FALSE))+(VLOOKUP('Instruction Forfaitaires'!$D58,Listes!$A$43:$E$49,4,FALSE)))))))</f>
        <v/>
      </c>
      <c r="K58" s="257" t="str">
        <f>IF($G58="","",IF($C58=Listes!$B$34,Listes!$I$31,IF($C58=Listes!$B$35,(VLOOKUP('Instruction Forfaitaires'!$F58,Listes!$E$31:$F$36,2,FALSE)),IF($C58=Listes!$B$33,IF('Instruction Forfaitaires'!$E58&lt;Listes!$A$64,'Instruction Forfaitaires'!$E58*Listes!$A$65,IF('Instruction Forfaitaires'!$E58&gt;Listes!$D$64,'Instruction Forfaitaires'!$E58*Listes!$D$65,(('Instruction Forfaitaires'!$E58*Listes!$B$65)+Listes!$C$65)))))))</f>
        <v/>
      </c>
      <c r="L58" s="185" t="str">
        <f>IF(Forfaitaires!M57="","",Forfaitaires!M57)</f>
        <v/>
      </c>
      <c r="M58" s="282" t="str">
        <f t="shared" si="0"/>
        <v/>
      </c>
      <c r="N58" s="277" t="str">
        <f t="shared" si="1"/>
        <v/>
      </c>
      <c r="O58" s="298" t="str">
        <f t="shared" si="2"/>
        <v/>
      </c>
      <c r="P58" s="280" t="str">
        <f t="shared" si="3"/>
        <v/>
      </c>
      <c r="Q58" s="284" t="str">
        <f t="shared" si="4"/>
        <v/>
      </c>
      <c r="R58" s="285"/>
    </row>
    <row r="59" spans="1:18" ht="20.100000000000001" customHeight="1" x14ac:dyDescent="0.25">
      <c r="A59" s="170">
        <v>53</v>
      </c>
      <c r="B59" s="166" t="str">
        <f>IF(Forfaitaires!B58="","",Forfaitaires!B58)</f>
        <v/>
      </c>
      <c r="C59" s="166" t="str">
        <f>IF(Forfaitaires!C58="","",Forfaitaires!C58)</f>
        <v/>
      </c>
      <c r="D59" s="166" t="str">
        <f>IF(Forfaitaires!D58="","",Forfaitaires!D58)</f>
        <v/>
      </c>
      <c r="E59" s="166" t="str">
        <f>IF(Forfaitaires!E58="","",Forfaitaires!E58)</f>
        <v/>
      </c>
      <c r="F59" s="166" t="str">
        <f>IF(Forfaitaires!F58="","",Forfaitaires!F58)</f>
        <v/>
      </c>
      <c r="G59" s="166" t="str">
        <f>IF(Forfaitaires!G58="","",Forfaitaires!G58)</f>
        <v/>
      </c>
      <c r="H59" s="166" t="str">
        <f>IF(Forfaitaires!H58="","",Forfaitaires!H58)</f>
        <v/>
      </c>
      <c r="I59" s="166" t="str">
        <f>IF($G59="","",IF($C59=Listes!$B$32,IF('Instruction Forfaitaires'!$E59&lt;Listes!$B$53,('Instruction Forfaitaires'!$E59*(VLOOKUP('Instruction Forfaitaires'!$D59,Listes!$A$54:$E$60,2,FALSE))),IF('Instruction Forfaitaires'!$E59&gt;Listes!$E$53,('Instruction Forfaitaires'!$E59*(VLOOKUP('Instruction Forfaitaires'!$D59,Listes!$A$54:$E$60,5,FALSE))),('Instruction Forfaitaires'!$E59*(VLOOKUP('Instruction Forfaitaires'!$D59,Listes!$A$54:$E$60,3,FALSE))+(VLOOKUP('Instruction Forfaitaires'!$D59,Listes!$A$54:$E$60,4,FALSE)))))))</f>
        <v/>
      </c>
      <c r="J59" s="166" t="str">
        <f>IF($G59="","",IF($C59=Listes!$B$31,IF('Instruction Forfaitaires'!$E59&lt;Listes!$B$42,('Instruction Forfaitaires'!$E59*(VLOOKUP('Instruction Forfaitaires'!$D59,Listes!$A$43:$E$49,2,FALSE))),IF('Instruction Forfaitaires'!$E59&gt;Listes!$D$42,('Instruction Forfaitaires'!$E59*(VLOOKUP('Instruction Forfaitaires'!$D59,Listes!$A$43:$E$49,5,FALSE))),('Instruction Forfaitaires'!$E59*(VLOOKUP('Instruction Forfaitaires'!$D59,Listes!$A$43:$E$49,3,FALSE))+(VLOOKUP('Instruction Forfaitaires'!$D59,Listes!$A$43:$E$49,4,FALSE)))))))</f>
        <v/>
      </c>
      <c r="K59" s="257" t="str">
        <f>IF($G59="","",IF($C59=Listes!$B$34,Listes!$I$31,IF($C59=Listes!$B$35,(VLOOKUP('Instruction Forfaitaires'!$F59,Listes!$E$31:$F$36,2,FALSE)),IF($C59=Listes!$B$33,IF('Instruction Forfaitaires'!$E59&lt;Listes!$A$64,'Instruction Forfaitaires'!$E59*Listes!$A$65,IF('Instruction Forfaitaires'!$E59&gt;Listes!$D$64,'Instruction Forfaitaires'!$E59*Listes!$D$65,(('Instruction Forfaitaires'!$E59*Listes!$B$65)+Listes!$C$65)))))))</f>
        <v/>
      </c>
      <c r="L59" s="185" t="str">
        <f>IF(Forfaitaires!M58="","",Forfaitaires!M58)</f>
        <v/>
      </c>
      <c r="M59" s="282" t="str">
        <f t="shared" si="0"/>
        <v/>
      </c>
      <c r="N59" s="277" t="str">
        <f t="shared" si="1"/>
        <v/>
      </c>
      <c r="O59" s="298" t="str">
        <f t="shared" si="2"/>
        <v/>
      </c>
      <c r="P59" s="280" t="str">
        <f t="shared" si="3"/>
        <v/>
      </c>
      <c r="Q59" s="284" t="str">
        <f t="shared" si="4"/>
        <v/>
      </c>
      <c r="R59" s="285"/>
    </row>
    <row r="60" spans="1:18" ht="20.100000000000001" customHeight="1" x14ac:dyDescent="0.25">
      <c r="A60" s="170">
        <v>54</v>
      </c>
      <c r="B60" s="166" t="str">
        <f>IF(Forfaitaires!B59="","",Forfaitaires!B59)</f>
        <v/>
      </c>
      <c r="C60" s="166" t="str">
        <f>IF(Forfaitaires!C59="","",Forfaitaires!C59)</f>
        <v/>
      </c>
      <c r="D60" s="166" t="str">
        <f>IF(Forfaitaires!D59="","",Forfaitaires!D59)</f>
        <v/>
      </c>
      <c r="E60" s="166" t="str">
        <f>IF(Forfaitaires!E59="","",Forfaitaires!E59)</f>
        <v/>
      </c>
      <c r="F60" s="166" t="str">
        <f>IF(Forfaitaires!F59="","",Forfaitaires!F59)</f>
        <v/>
      </c>
      <c r="G60" s="166" t="str">
        <f>IF(Forfaitaires!G59="","",Forfaitaires!G59)</f>
        <v/>
      </c>
      <c r="H60" s="166" t="str">
        <f>IF(Forfaitaires!H59="","",Forfaitaires!H59)</f>
        <v/>
      </c>
      <c r="I60" s="166" t="str">
        <f>IF($G60="","",IF($C60=Listes!$B$32,IF('Instruction Forfaitaires'!$E60&lt;Listes!$B$53,('Instruction Forfaitaires'!$E60*(VLOOKUP('Instruction Forfaitaires'!$D60,Listes!$A$54:$E$60,2,FALSE))),IF('Instruction Forfaitaires'!$E60&gt;Listes!$E$53,('Instruction Forfaitaires'!$E60*(VLOOKUP('Instruction Forfaitaires'!$D60,Listes!$A$54:$E$60,5,FALSE))),('Instruction Forfaitaires'!$E60*(VLOOKUP('Instruction Forfaitaires'!$D60,Listes!$A$54:$E$60,3,FALSE))+(VLOOKUP('Instruction Forfaitaires'!$D60,Listes!$A$54:$E$60,4,FALSE)))))))</f>
        <v/>
      </c>
      <c r="J60" s="166" t="str">
        <f>IF($G60="","",IF($C60=Listes!$B$31,IF('Instruction Forfaitaires'!$E60&lt;Listes!$B$42,('Instruction Forfaitaires'!$E60*(VLOOKUP('Instruction Forfaitaires'!$D60,Listes!$A$43:$E$49,2,FALSE))),IF('Instruction Forfaitaires'!$E60&gt;Listes!$D$42,('Instruction Forfaitaires'!$E60*(VLOOKUP('Instruction Forfaitaires'!$D60,Listes!$A$43:$E$49,5,FALSE))),('Instruction Forfaitaires'!$E60*(VLOOKUP('Instruction Forfaitaires'!$D60,Listes!$A$43:$E$49,3,FALSE))+(VLOOKUP('Instruction Forfaitaires'!$D60,Listes!$A$43:$E$49,4,FALSE)))))))</f>
        <v/>
      </c>
      <c r="K60" s="257" t="str">
        <f>IF($G60="","",IF($C60=Listes!$B$34,Listes!$I$31,IF($C60=Listes!$B$35,(VLOOKUP('Instruction Forfaitaires'!$F60,Listes!$E$31:$F$36,2,FALSE)),IF($C60=Listes!$B$33,IF('Instruction Forfaitaires'!$E60&lt;Listes!$A$64,'Instruction Forfaitaires'!$E60*Listes!$A$65,IF('Instruction Forfaitaires'!$E60&gt;Listes!$D$64,'Instruction Forfaitaires'!$E60*Listes!$D$65,(('Instruction Forfaitaires'!$E60*Listes!$B$65)+Listes!$C$65)))))))</f>
        <v/>
      </c>
      <c r="L60" s="185" t="str">
        <f>IF(Forfaitaires!M59="","",Forfaitaires!M59)</f>
        <v/>
      </c>
      <c r="M60" s="282" t="str">
        <f t="shared" si="0"/>
        <v/>
      </c>
      <c r="N60" s="277" t="str">
        <f t="shared" si="1"/>
        <v/>
      </c>
      <c r="O60" s="298" t="str">
        <f t="shared" si="2"/>
        <v/>
      </c>
      <c r="P60" s="280" t="str">
        <f t="shared" si="3"/>
        <v/>
      </c>
      <c r="Q60" s="284" t="str">
        <f t="shared" si="4"/>
        <v/>
      </c>
      <c r="R60" s="285"/>
    </row>
    <row r="61" spans="1:18" ht="20.100000000000001" customHeight="1" x14ac:dyDescent="0.25">
      <c r="A61" s="170">
        <v>55</v>
      </c>
      <c r="B61" s="166" t="str">
        <f>IF(Forfaitaires!B60="","",Forfaitaires!B60)</f>
        <v/>
      </c>
      <c r="C61" s="166" t="str">
        <f>IF(Forfaitaires!C60="","",Forfaitaires!C60)</f>
        <v/>
      </c>
      <c r="D61" s="166" t="str">
        <f>IF(Forfaitaires!D60="","",Forfaitaires!D60)</f>
        <v/>
      </c>
      <c r="E61" s="166" t="str">
        <f>IF(Forfaitaires!E60="","",Forfaitaires!E60)</f>
        <v/>
      </c>
      <c r="F61" s="166" t="str">
        <f>IF(Forfaitaires!F60="","",Forfaitaires!F60)</f>
        <v/>
      </c>
      <c r="G61" s="166" t="str">
        <f>IF(Forfaitaires!G60="","",Forfaitaires!G60)</f>
        <v/>
      </c>
      <c r="H61" s="166" t="str">
        <f>IF(Forfaitaires!H60="","",Forfaitaires!H60)</f>
        <v/>
      </c>
      <c r="I61" s="166" t="str">
        <f>IF($G61="","",IF($C61=Listes!$B$32,IF('Instruction Forfaitaires'!$E61&lt;Listes!$B$53,('Instruction Forfaitaires'!$E61*(VLOOKUP('Instruction Forfaitaires'!$D61,Listes!$A$54:$E$60,2,FALSE))),IF('Instruction Forfaitaires'!$E61&gt;Listes!$E$53,('Instruction Forfaitaires'!$E61*(VLOOKUP('Instruction Forfaitaires'!$D61,Listes!$A$54:$E$60,5,FALSE))),('Instruction Forfaitaires'!$E61*(VLOOKUP('Instruction Forfaitaires'!$D61,Listes!$A$54:$E$60,3,FALSE))+(VLOOKUP('Instruction Forfaitaires'!$D61,Listes!$A$54:$E$60,4,FALSE)))))))</f>
        <v/>
      </c>
      <c r="J61" s="166" t="str">
        <f>IF($G61="","",IF($C61=Listes!$B$31,IF('Instruction Forfaitaires'!$E61&lt;Listes!$B$42,('Instruction Forfaitaires'!$E61*(VLOOKUP('Instruction Forfaitaires'!$D61,Listes!$A$43:$E$49,2,FALSE))),IF('Instruction Forfaitaires'!$E61&gt;Listes!$D$42,('Instruction Forfaitaires'!$E61*(VLOOKUP('Instruction Forfaitaires'!$D61,Listes!$A$43:$E$49,5,FALSE))),('Instruction Forfaitaires'!$E61*(VLOOKUP('Instruction Forfaitaires'!$D61,Listes!$A$43:$E$49,3,FALSE))+(VLOOKUP('Instruction Forfaitaires'!$D61,Listes!$A$43:$E$49,4,FALSE)))))))</f>
        <v/>
      </c>
      <c r="K61" s="257" t="str">
        <f>IF($G61="","",IF($C61=Listes!$B$34,Listes!$I$31,IF($C61=Listes!$B$35,(VLOOKUP('Instruction Forfaitaires'!$F61,Listes!$E$31:$F$36,2,FALSE)),IF($C61=Listes!$B$33,IF('Instruction Forfaitaires'!$E61&lt;Listes!$A$64,'Instruction Forfaitaires'!$E61*Listes!$A$65,IF('Instruction Forfaitaires'!$E61&gt;Listes!$D$64,'Instruction Forfaitaires'!$E61*Listes!$D$65,(('Instruction Forfaitaires'!$E61*Listes!$B$65)+Listes!$C$65)))))))</f>
        <v/>
      </c>
      <c r="L61" s="185" t="str">
        <f>IF(Forfaitaires!M60="","",Forfaitaires!M60)</f>
        <v/>
      </c>
      <c r="M61" s="282" t="str">
        <f t="shared" si="0"/>
        <v/>
      </c>
      <c r="N61" s="277" t="str">
        <f t="shared" si="1"/>
        <v/>
      </c>
      <c r="O61" s="298" t="str">
        <f t="shared" si="2"/>
        <v/>
      </c>
      <c r="P61" s="280" t="str">
        <f t="shared" si="3"/>
        <v/>
      </c>
      <c r="Q61" s="284" t="str">
        <f t="shared" si="4"/>
        <v/>
      </c>
      <c r="R61" s="285"/>
    </row>
    <row r="62" spans="1:18" ht="20.100000000000001" customHeight="1" x14ac:dyDescent="0.25">
      <c r="A62" s="170">
        <v>56</v>
      </c>
      <c r="B62" s="166" t="str">
        <f>IF(Forfaitaires!B61="","",Forfaitaires!B61)</f>
        <v/>
      </c>
      <c r="C62" s="166" t="str">
        <f>IF(Forfaitaires!C61="","",Forfaitaires!C61)</f>
        <v/>
      </c>
      <c r="D62" s="166" t="str">
        <f>IF(Forfaitaires!D61="","",Forfaitaires!D61)</f>
        <v/>
      </c>
      <c r="E62" s="166" t="str">
        <f>IF(Forfaitaires!E61="","",Forfaitaires!E61)</f>
        <v/>
      </c>
      <c r="F62" s="166" t="str">
        <f>IF(Forfaitaires!F61="","",Forfaitaires!F61)</f>
        <v/>
      </c>
      <c r="G62" s="166" t="str">
        <f>IF(Forfaitaires!G61="","",Forfaitaires!G61)</f>
        <v/>
      </c>
      <c r="H62" s="166" t="str">
        <f>IF(Forfaitaires!H61="","",Forfaitaires!H61)</f>
        <v/>
      </c>
      <c r="I62" s="166" t="str">
        <f>IF($G62="","",IF($C62=Listes!$B$32,IF('Instruction Forfaitaires'!$E62&lt;Listes!$B$53,('Instruction Forfaitaires'!$E62*(VLOOKUP('Instruction Forfaitaires'!$D62,Listes!$A$54:$E$60,2,FALSE))),IF('Instruction Forfaitaires'!$E62&gt;Listes!$E$53,('Instruction Forfaitaires'!$E62*(VLOOKUP('Instruction Forfaitaires'!$D62,Listes!$A$54:$E$60,5,FALSE))),('Instruction Forfaitaires'!$E62*(VLOOKUP('Instruction Forfaitaires'!$D62,Listes!$A$54:$E$60,3,FALSE))+(VLOOKUP('Instruction Forfaitaires'!$D62,Listes!$A$54:$E$60,4,FALSE)))))))</f>
        <v/>
      </c>
      <c r="J62" s="166" t="str">
        <f>IF($G62="","",IF($C62=Listes!$B$31,IF('Instruction Forfaitaires'!$E62&lt;Listes!$B$42,('Instruction Forfaitaires'!$E62*(VLOOKUP('Instruction Forfaitaires'!$D62,Listes!$A$43:$E$49,2,FALSE))),IF('Instruction Forfaitaires'!$E62&gt;Listes!$D$42,('Instruction Forfaitaires'!$E62*(VLOOKUP('Instruction Forfaitaires'!$D62,Listes!$A$43:$E$49,5,FALSE))),('Instruction Forfaitaires'!$E62*(VLOOKUP('Instruction Forfaitaires'!$D62,Listes!$A$43:$E$49,3,FALSE))+(VLOOKUP('Instruction Forfaitaires'!$D62,Listes!$A$43:$E$49,4,FALSE)))))))</f>
        <v/>
      </c>
      <c r="K62" s="257" t="str">
        <f>IF($G62="","",IF($C62=Listes!$B$34,Listes!$I$31,IF($C62=Listes!$B$35,(VLOOKUP('Instruction Forfaitaires'!$F62,Listes!$E$31:$F$36,2,FALSE)),IF($C62=Listes!$B$33,IF('Instruction Forfaitaires'!$E62&lt;Listes!$A$64,'Instruction Forfaitaires'!$E62*Listes!$A$65,IF('Instruction Forfaitaires'!$E62&gt;Listes!$D$64,'Instruction Forfaitaires'!$E62*Listes!$D$65,(('Instruction Forfaitaires'!$E62*Listes!$B$65)+Listes!$C$65)))))))</f>
        <v/>
      </c>
      <c r="L62" s="185" t="str">
        <f>IF(Forfaitaires!M61="","",Forfaitaires!M61)</f>
        <v/>
      </c>
      <c r="M62" s="282" t="str">
        <f t="shared" si="0"/>
        <v/>
      </c>
      <c r="N62" s="277" t="str">
        <f t="shared" si="1"/>
        <v/>
      </c>
      <c r="O62" s="298" t="str">
        <f t="shared" si="2"/>
        <v/>
      </c>
      <c r="P62" s="280" t="str">
        <f t="shared" si="3"/>
        <v/>
      </c>
      <c r="Q62" s="284" t="str">
        <f t="shared" si="4"/>
        <v/>
      </c>
      <c r="R62" s="285"/>
    </row>
    <row r="63" spans="1:18" ht="20.100000000000001" customHeight="1" x14ac:dyDescent="0.25">
      <c r="A63" s="170">
        <v>57</v>
      </c>
      <c r="B63" s="166" t="str">
        <f>IF(Forfaitaires!B62="","",Forfaitaires!B62)</f>
        <v/>
      </c>
      <c r="C63" s="166" t="str">
        <f>IF(Forfaitaires!C62="","",Forfaitaires!C62)</f>
        <v/>
      </c>
      <c r="D63" s="166" t="str">
        <f>IF(Forfaitaires!D62="","",Forfaitaires!D62)</f>
        <v/>
      </c>
      <c r="E63" s="166" t="str">
        <f>IF(Forfaitaires!E62="","",Forfaitaires!E62)</f>
        <v/>
      </c>
      <c r="F63" s="166" t="str">
        <f>IF(Forfaitaires!F62="","",Forfaitaires!F62)</f>
        <v/>
      </c>
      <c r="G63" s="166" t="str">
        <f>IF(Forfaitaires!G62="","",Forfaitaires!G62)</f>
        <v/>
      </c>
      <c r="H63" s="166" t="str">
        <f>IF(Forfaitaires!H62="","",Forfaitaires!H62)</f>
        <v/>
      </c>
      <c r="I63" s="166" t="str">
        <f>IF($G63="","",IF($C63=Listes!$B$32,IF('Instruction Forfaitaires'!$E63&lt;Listes!$B$53,('Instruction Forfaitaires'!$E63*(VLOOKUP('Instruction Forfaitaires'!$D63,Listes!$A$54:$E$60,2,FALSE))),IF('Instruction Forfaitaires'!$E63&gt;Listes!$E$53,('Instruction Forfaitaires'!$E63*(VLOOKUP('Instruction Forfaitaires'!$D63,Listes!$A$54:$E$60,5,FALSE))),('Instruction Forfaitaires'!$E63*(VLOOKUP('Instruction Forfaitaires'!$D63,Listes!$A$54:$E$60,3,FALSE))+(VLOOKUP('Instruction Forfaitaires'!$D63,Listes!$A$54:$E$60,4,FALSE)))))))</f>
        <v/>
      </c>
      <c r="J63" s="166" t="str">
        <f>IF($G63="","",IF($C63=Listes!$B$31,IF('Instruction Forfaitaires'!$E63&lt;Listes!$B$42,('Instruction Forfaitaires'!$E63*(VLOOKUP('Instruction Forfaitaires'!$D63,Listes!$A$43:$E$49,2,FALSE))),IF('Instruction Forfaitaires'!$E63&gt;Listes!$D$42,('Instruction Forfaitaires'!$E63*(VLOOKUP('Instruction Forfaitaires'!$D63,Listes!$A$43:$E$49,5,FALSE))),('Instruction Forfaitaires'!$E63*(VLOOKUP('Instruction Forfaitaires'!$D63,Listes!$A$43:$E$49,3,FALSE))+(VLOOKUP('Instruction Forfaitaires'!$D63,Listes!$A$43:$E$49,4,FALSE)))))))</f>
        <v/>
      </c>
      <c r="K63" s="257" t="str">
        <f>IF($G63="","",IF($C63=Listes!$B$34,Listes!$I$31,IF($C63=Listes!$B$35,(VLOOKUP('Instruction Forfaitaires'!$F63,Listes!$E$31:$F$36,2,FALSE)),IF($C63=Listes!$B$33,IF('Instruction Forfaitaires'!$E63&lt;Listes!$A$64,'Instruction Forfaitaires'!$E63*Listes!$A$65,IF('Instruction Forfaitaires'!$E63&gt;Listes!$D$64,'Instruction Forfaitaires'!$E63*Listes!$D$65,(('Instruction Forfaitaires'!$E63*Listes!$B$65)+Listes!$C$65)))))))</f>
        <v/>
      </c>
      <c r="L63" s="185" t="str">
        <f>IF(Forfaitaires!M62="","",Forfaitaires!M62)</f>
        <v/>
      </c>
      <c r="M63" s="282" t="str">
        <f t="shared" si="0"/>
        <v/>
      </c>
      <c r="N63" s="277" t="str">
        <f t="shared" si="1"/>
        <v/>
      </c>
      <c r="O63" s="298" t="str">
        <f t="shared" si="2"/>
        <v/>
      </c>
      <c r="P63" s="280" t="str">
        <f t="shared" si="3"/>
        <v/>
      </c>
      <c r="Q63" s="284" t="str">
        <f t="shared" si="4"/>
        <v/>
      </c>
      <c r="R63" s="285"/>
    </row>
    <row r="64" spans="1:18" ht="20.100000000000001" customHeight="1" x14ac:dyDescent="0.25">
      <c r="A64" s="170">
        <v>58</v>
      </c>
      <c r="B64" s="166" t="str">
        <f>IF(Forfaitaires!B63="","",Forfaitaires!B63)</f>
        <v/>
      </c>
      <c r="C64" s="166" t="str">
        <f>IF(Forfaitaires!C63="","",Forfaitaires!C63)</f>
        <v/>
      </c>
      <c r="D64" s="166" t="str">
        <f>IF(Forfaitaires!D63="","",Forfaitaires!D63)</f>
        <v/>
      </c>
      <c r="E64" s="166" t="str">
        <f>IF(Forfaitaires!E63="","",Forfaitaires!E63)</f>
        <v/>
      </c>
      <c r="F64" s="166" t="str">
        <f>IF(Forfaitaires!F63="","",Forfaitaires!F63)</f>
        <v/>
      </c>
      <c r="G64" s="166" t="str">
        <f>IF(Forfaitaires!G63="","",Forfaitaires!G63)</f>
        <v/>
      </c>
      <c r="H64" s="166" t="str">
        <f>IF(Forfaitaires!H63="","",Forfaitaires!H63)</f>
        <v/>
      </c>
      <c r="I64" s="166" t="str">
        <f>IF($G64="","",IF($C64=Listes!$B$32,IF('Instruction Forfaitaires'!$E64&lt;Listes!$B$53,('Instruction Forfaitaires'!$E64*(VLOOKUP('Instruction Forfaitaires'!$D64,Listes!$A$54:$E$60,2,FALSE))),IF('Instruction Forfaitaires'!$E64&gt;Listes!$E$53,('Instruction Forfaitaires'!$E64*(VLOOKUP('Instruction Forfaitaires'!$D64,Listes!$A$54:$E$60,5,FALSE))),('Instruction Forfaitaires'!$E64*(VLOOKUP('Instruction Forfaitaires'!$D64,Listes!$A$54:$E$60,3,FALSE))+(VLOOKUP('Instruction Forfaitaires'!$D64,Listes!$A$54:$E$60,4,FALSE)))))))</f>
        <v/>
      </c>
      <c r="J64" s="166" t="str">
        <f>IF($G64="","",IF($C64=Listes!$B$31,IF('Instruction Forfaitaires'!$E64&lt;Listes!$B$42,('Instruction Forfaitaires'!$E64*(VLOOKUP('Instruction Forfaitaires'!$D64,Listes!$A$43:$E$49,2,FALSE))),IF('Instruction Forfaitaires'!$E64&gt;Listes!$D$42,('Instruction Forfaitaires'!$E64*(VLOOKUP('Instruction Forfaitaires'!$D64,Listes!$A$43:$E$49,5,FALSE))),('Instruction Forfaitaires'!$E64*(VLOOKUP('Instruction Forfaitaires'!$D64,Listes!$A$43:$E$49,3,FALSE))+(VLOOKUP('Instruction Forfaitaires'!$D64,Listes!$A$43:$E$49,4,FALSE)))))))</f>
        <v/>
      </c>
      <c r="K64" s="257" t="str">
        <f>IF($G64="","",IF($C64=Listes!$B$34,Listes!$I$31,IF($C64=Listes!$B$35,(VLOOKUP('Instruction Forfaitaires'!$F64,Listes!$E$31:$F$36,2,FALSE)),IF($C64=Listes!$B$33,IF('Instruction Forfaitaires'!$E64&lt;Listes!$A$64,'Instruction Forfaitaires'!$E64*Listes!$A$65,IF('Instruction Forfaitaires'!$E64&gt;Listes!$D$64,'Instruction Forfaitaires'!$E64*Listes!$D$65,(('Instruction Forfaitaires'!$E64*Listes!$B$65)+Listes!$C$65)))))))</f>
        <v/>
      </c>
      <c r="L64" s="185" t="str">
        <f>IF(Forfaitaires!M63="","",Forfaitaires!M63)</f>
        <v/>
      </c>
      <c r="M64" s="282" t="str">
        <f t="shared" si="0"/>
        <v/>
      </c>
      <c r="N64" s="277" t="str">
        <f t="shared" si="1"/>
        <v/>
      </c>
      <c r="O64" s="298" t="str">
        <f t="shared" si="2"/>
        <v/>
      </c>
      <c r="P64" s="280" t="str">
        <f t="shared" si="3"/>
        <v/>
      </c>
      <c r="Q64" s="284" t="str">
        <f t="shared" si="4"/>
        <v/>
      </c>
      <c r="R64" s="285"/>
    </row>
    <row r="65" spans="1:18" ht="20.100000000000001" customHeight="1" x14ac:dyDescent="0.25">
      <c r="A65" s="170">
        <v>59</v>
      </c>
      <c r="B65" s="166" t="str">
        <f>IF(Forfaitaires!B64="","",Forfaitaires!B64)</f>
        <v/>
      </c>
      <c r="C65" s="166" t="str">
        <f>IF(Forfaitaires!C64="","",Forfaitaires!C64)</f>
        <v/>
      </c>
      <c r="D65" s="166" t="str">
        <f>IF(Forfaitaires!D64="","",Forfaitaires!D64)</f>
        <v/>
      </c>
      <c r="E65" s="166" t="str">
        <f>IF(Forfaitaires!E64="","",Forfaitaires!E64)</f>
        <v/>
      </c>
      <c r="F65" s="166" t="str">
        <f>IF(Forfaitaires!F64="","",Forfaitaires!F64)</f>
        <v/>
      </c>
      <c r="G65" s="166" t="str">
        <f>IF(Forfaitaires!G64="","",Forfaitaires!G64)</f>
        <v/>
      </c>
      <c r="H65" s="166" t="str">
        <f>IF(Forfaitaires!H64="","",Forfaitaires!H64)</f>
        <v/>
      </c>
      <c r="I65" s="166" t="str">
        <f>IF($G65="","",IF($C65=Listes!$B$32,IF('Instruction Forfaitaires'!$E65&lt;Listes!$B$53,('Instruction Forfaitaires'!$E65*(VLOOKUP('Instruction Forfaitaires'!$D65,Listes!$A$54:$E$60,2,FALSE))),IF('Instruction Forfaitaires'!$E65&gt;Listes!$E$53,('Instruction Forfaitaires'!$E65*(VLOOKUP('Instruction Forfaitaires'!$D65,Listes!$A$54:$E$60,5,FALSE))),('Instruction Forfaitaires'!$E65*(VLOOKUP('Instruction Forfaitaires'!$D65,Listes!$A$54:$E$60,3,FALSE))+(VLOOKUP('Instruction Forfaitaires'!$D65,Listes!$A$54:$E$60,4,FALSE)))))))</f>
        <v/>
      </c>
      <c r="J65" s="166" t="str">
        <f>IF($G65="","",IF($C65=Listes!$B$31,IF('Instruction Forfaitaires'!$E65&lt;Listes!$B$42,('Instruction Forfaitaires'!$E65*(VLOOKUP('Instruction Forfaitaires'!$D65,Listes!$A$43:$E$49,2,FALSE))),IF('Instruction Forfaitaires'!$E65&gt;Listes!$D$42,('Instruction Forfaitaires'!$E65*(VLOOKUP('Instruction Forfaitaires'!$D65,Listes!$A$43:$E$49,5,FALSE))),('Instruction Forfaitaires'!$E65*(VLOOKUP('Instruction Forfaitaires'!$D65,Listes!$A$43:$E$49,3,FALSE))+(VLOOKUP('Instruction Forfaitaires'!$D65,Listes!$A$43:$E$49,4,FALSE)))))))</f>
        <v/>
      </c>
      <c r="K65" s="257" t="str">
        <f>IF($G65="","",IF($C65=Listes!$B$34,Listes!$I$31,IF($C65=Listes!$B$35,(VLOOKUP('Instruction Forfaitaires'!$F65,Listes!$E$31:$F$36,2,FALSE)),IF($C65=Listes!$B$33,IF('Instruction Forfaitaires'!$E65&lt;Listes!$A$64,'Instruction Forfaitaires'!$E65*Listes!$A$65,IF('Instruction Forfaitaires'!$E65&gt;Listes!$D$64,'Instruction Forfaitaires'!$E65*Listes!$D$65,(('Instruction Forfaitaires'!$E65*Listes!$B$65)+Listes!$C$65)))))))</f>
        <v/>
      </c>
      <c r="L65" s="185" t="str">
        <f>IF(Forfaitaires!M64="","",Forfaitaires!M64)</f>
        <v/>
      </c>
      <c r="M65" s="282" t="str">
        <f t="shared" si="0"/>
        <v/>
      </c>
      <c r="N65" s="277" t="str">
        <f t="shared" si="1"/>
        <v/>
      </c>
      <c r="O65" s="298" t="str">
        <f t="shared" si="2"/>
        <v/>
      </c>
      <c r="P65" s="280" t="str">
        <f t="shared" si="3"/>
        <v/>
      </c>
      <c r="Q65" s="284" t="str">
        <f t="shared" si="4"/>
        <v/>
      </c>
      <c r="R65" s="285"/>
    </row>
    <row r="66" spans="1:18" ht="20.100000000000001" customHeight="1" x14ac:dyDescent="0.25">
      <c r="A66" s="170">
        <v>60</v>
      </c>
      <c r="B66" s="166" t="str">
        <f>IF(Forfaitaires!B65="","",Forfaitaires!B65)</f>
        <v/>
      </c>
      <c r="C66" s="166" t="str">
        <f>IF(Forfaitaires!C65="","",Forfaitaires!C65)</f>
        <v/>
      </c>
      <c r="D66" s="166" t="str">
        <f>IF(Forfaitaires!D65="","",Forfaitaires!D65)</f>
        <v/>
      </c>
      <c r="E66" s="166" t="str">
        <f>IF(Forfaitaires!E65="","",Forfaitaires!E65)</f>
        <v/>
      </c>
      <c r="F66" s="166" t="str">
        <f>IF(Forfaitaires!F65="","",Forfaitaires!F65)</f>
        <v/>
      </c>
      <c r="G66" s="166" t="str">
        <f>IF(Forfaitaires!G65="","",Forfaitaires!G65)</f>
        <v/>
      </c>
      <c r="H66" s="166" t="str">
        <f>IF(Forfaitaires!H65="","",Forfaitaires!H65)</f>
        <v/>
      </c>
      <c r="I66" s="166" t="str">
        <f>IF($G66="","",IF($C66=Listes!$B$32,IF('Instruction Forfaitaires'!$E66&lt;Listes!$B$53,('Instruction Forfaitaires'!$E66*(VLOOKUP('Instruction Forfaitaires'!$D66,Listes!$A$54:$E$60,2,FALSE))),IF('Instruction Forfaitaires'!$E66&gt;Listes!$E$53,('Instruction Forfaitaires'!$E66*(VLOOKUP('Instruction Forfaitaires'!$D66,Listes!$A$54:$E$60,5,FALSE))),('Instruction Forfaitaires'!$E66*(VLOOKUP('Instruction Forfaitaires'!$D66,Listes!$A$54:$E$60,3,FALSE))+(VLOOKUP('Instruction Forfaitaires'!$D66,Listes!$A$54:$E$60,4,FALSE)))))))</f>
        <v/>
      </c>
      <c r="J66" s="166" t="str">
        <f>IF($G66="","",IF($C66=Listes!$B$31,IF('Instruction Forfaitaires'!$E66&lt;Listes!$B$42,('Instruction Forfaitaires'!$E66*(VLOOKUP('Instruction Forfaitaires'!$D66,Listes!$A$43:$E$49,2,FALSE))),IF('Instruction Forfaitaires'!$E66&gt;Listes!$D$42,('Instruction Forfaitaires'!$E66*(VLOOKUP('Instruction Forfaitaires'!$D66,Listes!$A$43:$E$49,5,FALSE))),('Instruction Forfaitaires'!$E66*(VLOOKUP('Instruction Forfaitaires'!$D66,Listes!$A$43:$E$49,3,FALSE))+(VLOOKUP('Instruction Forfaitaires'!$D66,Listes!$A$43:$E$49,4,FALSE)))))))</f>
        <v/>
      </c>
      <c r="K66" s="257" t="str">
        <f>IF($G66="","",IF($C66=Listes!$B$34,Listes!$I$31,IF($C66=Listes!$B$35,(VLOOKUP('Instruction Forfaitaires'!$F66,Listes!$E$31:$F$36,2,FALSE)),IF($C66=Listes!$B$33,IF('Instruction Forfaitaires'!$E66&lt;Listes!$A$64,'Instruction Forfaitaires'!$E66*Listes!$A$65,IF('Instruction Forfaitaires'!$E66&gt;Listes!$D$64,'Instruction Forfaitaires'!$E66*Listes!$D$65,(('Instruction Forfaitaires'!$E66*Listes!$B$65)+Listes!$C$65)))))))</f>
        <v/>
      </c>
      <c r="L66" s="185" t="str">
        <f>IF(Forfaitaires!M65="","",Forfaitaires!M65)</f>
        <v/>
      </c>
      <c r="M66" s="282" t="str">
        <f t="shared" si="0"/>
        <v/>
      </c>
      <c r="N66" s="277" t="str">
        <f t="shared" si="1"/>
        <v/>
      </c>
      <c r="O66" s="298" t="str">
        <f t="shared" si="2"/>
        <v/>
      </c>
      <c r="P66" s="280" t="str">
        <f t="shared" si="3"/>
        <v/>
      </c>
      <c r="Q66" s="284" t="str">
        <f t="shared" si="4"/>
        <v/>
      </c>
      <c r="R66" s="285"/>
    </row>
    <row r="67" spans="1:18" ht="20.100000000000001" customHeight="1" x14ac:dyDescent="0.25">
      <c r="A67" s="170">
        <v>61</v>
      </c>
      <c r="B67" s="166" t="str">
        <f>IF(Forfaitaires!B66="","",Forfaitaires!B66)</f>
        <v/>
      </c>
      <c r="C67" s="166" t="str">
        <f>IF(Forfaitaires!C66="","",Forfaitaires!C66)</f>
        <v/>
      </c>
      <c r="D67" s="166" t="str">
        <f>IF(Forfaitaires!D66="","",Forfaitaires!D66)</f>
        <v/>
      </c>
      <c r="E67" s="166" t="str">
        <f>IF(Forfaitaires!E66="","",Forfaitaires!E66)</f>
        <v/>
      </c>
      <c r="F67" s="166" t="str">
        <f>IF(Forfaitaires!F66="","",Forfaitaires!F66)</f>
        <v/>
      </c>
      <c r="G67" s="166" t="str">
        <f>IF(Forfaitaires!G66="","",Forfaitaires!G66)</f>
        <v/>
      </c>
      <c r="H67" s="166" t="str">
        <f>IF(Forfaitaires!H66="","",Forfaitaires!H66)</f>
        <v/>
      </c>
      <c r="I67" s="166" t="str">
        <f>IF($G67="","",IF($C67=Listes!$B$32,IF('Instruction Forfaitaires'!$E67&lt;Listes!$B$53,('Instruction Forfaitaires'!$E67*(VLOOKUP('Instruction Forfaitaires'!$D67,Listes!$A$54:$E$60,2,FALSE))),IF('Instruction Forfaitaires'!$E67&gt;Listes!$E$53,('Instruction Forfaitaires'!$E67*(VLOOKUP('Instruction Forfaitaires'!$D67,Listes!$A$54:$E$60,5,FALSE))),('Instruction Forfaitaires'!$E67*(VLOOKUP('Instruction Forfaitaires'!$D67,Listes!$A$54:$E$60,3,FALSE))+(VLOOKUP('Instruction Forfaitaires'!$D67,Listes!$A$54:$E$60,4,FALSE)))))))</f>
        <v/>
      </c>
      <c r="J67" s="166" t="str">
        <f>IF($G67="","",IF($C67=Listes!$B$31,IF('Instruction Forfaitaires'!$E67&lt;Listes!$B$42,('Instruction Forfaitaires'!$E67*(VLOOKUP('Instruction Forfaitaires'!$D67,Listes!$A$43:$E$49,2,FALSE))),IF('Instruction Forfaitaires'!$E67&gt;Listes!$D$42,('Instruction Forfaitaires'!$E67*(VLOOKUP('Instruction Forfaitaires'!$D67,Listes!$A$43:$E$49,5,FALSE))),('Instruction Forfaitaires'!$E67*(VLOOKUP('Instruction Forfaitaires'!$D67,Listes!$A$43:$E$49,3,FALSE))+(VLOOKUP('Instruction Forfaitaires'!$D67,Listes!$A$43:$E$49,4,FALSE)))))))</f>
        <v/>
      </c>
      <c r="K67" s="257" t="str">
        <f>IF($G67="","",IF($C67=Listes!$B$34,Listes!$I$31,IF($C67=Listes!$B$35,(VLOOKUP('Instruction Forfaitaires'!$F67,Listes!$E$31:$F$36,2,FALSE)),IF($C67=Listes!$B$33,IF('Instruction Forfaitaires'!$E67&lt;Listes!$A$64,'Instruction Forfaitaires'!$E67*Listes!$A$65,IF('Instruction Forfaitaires'!$E67&gt;Listes!$D$64,'Instruction Forfaitaires'!$E67*Listes!$D$65,(('Instruction Forfaitaires'!$E67*Listes!$B$65)+Listes!$C$65)))))))</f>
        <v/>
      </c>
      <c r="L67" s="185" t="str">
        <f>IF(Forfaitaires!M66="","",Forfaitaires!M66)</f>
        <v/>
      </c>
      <c r="M67" s="282" t="str">
        <f t="shared" si="0"/>
        <v/>
      </c>
      <c r="N67" s="277" t="str">
        <f t="shared" si="1"/>
        <v/>
      </c>
      <c r="O67" s="298" t="str">
        <f t="shared" si="2"/>
        <v/>
      </c>
      <c r="P67" s="280" t="str">
        <f t="shared" si="3"/>
        <v/>
      </c>
      <c r="Q67" s="284" t="str">
        <f t="shared" si="4"/>
        <v/>
      </c>
      <c r="R67" s="285"/>
    </row>
    <row r="68" spans="1:18" ht="20.100000000000001" customHeight="1" x14ac:dyDescent="0.25">
      <c r="A68" s="170">
        <v>62</v>
      </c>
      <c r="B68" s="166" t="str">
        <f>IF(Forfaitaires!B67="","",Forfaitaires!B67)</f>
        <v/>
      </c>
      <c r="C68" s="166" t="str">
        <f>IF(Forfaitaires!C67="","",Forfaitaires!C67)</f>
        <v/>
      </c>
      <c r="D68" s="166" t="str">
        <f>IF(Forfaitaires!D67="","",Forfaitaires!D67)</f>
        <v/>
      </c>
      <c r="E68" s="166" t="str">
        <f>IF(Forfaitaires!E67="","",Forfaitaires!E67)</f>
        <v/>
      </c>
      <c r="F68" s="166" t="str">
        <f>IF(Forfaitaires!F67="","",Forfaitaires!F67)</f>
        <v/>
      </c>
      <c r="G68" s="166" t="str">
        <f>IF(Forfaitaires!G67="","",Forfaitaires!G67)</f>
        <v/>
      </c>
      <c r="H68" s="166" t="str">
        <f>IF(Forfaitaires!H67="","",Forfaitaires!H67)</f>
        <v/>
      </c>
      <c r="I68" s="166" t="str">
        <f>IF($G68="","",IF($C68=Listes!$B$32,IF('Instruction Forfaitaires'!$E68&lt;Listes!$B$53,('Instruction Forfaitaires'!$E68*(VLOOKUP('Instruction Forfaitaires'!$D68,Listes!$A$54:$E$60,2,FALSE))),IF('Instruction Forfaitaires'!$E68&gt;Listes!$E$53,('Instruction Forfaitaires'!$E68*(VLOOKUP('Instruction Forfaitaires'!$D68,Listes!$A$54:$E$60,5,FALSE))),('Instruction Forfaitaires'!$E68*(VLOOKUP('Instruction Forfaitaires'!$D68,Listes!$A$54:$E$60,3,FALSE))+(VLOOKUP('Instruction Forfaitaires'!$D68,Listes!$A$54:$E$60,4,FALSE)))))))</f>
        <v/>
      </c>
      <c r="J68" s="166" t="str">
        <f>IF($G68="","",IF($C68=Listes!$B$31,IF('Instruction Forfaitaires'!$E68&lt;Listes!$B$42,('Instruction Forfaitaires'!$E68*(VLOOKUP('Instruction Forfaitaires'!$D68,Listes!$A$43:$E$49,2,FALSE))),IF('Instruction Forfaitaires'!$E68&gt;Listes!$D$42,('Instruction Forfaitaires'!$E68*(VLOOKUP('Instruction Forfaitaires'!$D68,Listes!$A$43:$E$49,5,FALSE))),('Instruction Forfaitaires'!$E68*(VLOOKUP('Instruction Forfaitaires'!$D68,Listes!$A$43:$E$49,3,FALSE))+(VLOOKUP('Instruction Forfaitaires'!$D68,Listes!$A$43:$E$49,4,FALSE)))))))</f>
        <v/>
      </c>
      <c r="K68" s="257" t="str">
        <f>IF($G68="","",IF($C68=Listes!$B$34,Listes!$I$31,IF($C68=Listes!$B$35,(VLOOKUP('Instruction Forfaitaires'!$F68,Listes!$E$31:$F$36,2,FALSE)),IF($C68=Listes!$B$33,IF('Instruction Forfaitaires'!$E68&lt;Listes!$A$64,'Instruction Forfaitaires'!$E68*Listes!$A$65,IF('Instruction Forfaitaires'!$E68&gt;Listes!$D$64,'Instruction Forfaitaires'!$E68*Listes!$D$65,(('Instruction Forfaitaires'!$E68*Listes!$B$65)+Listes!$C$65)))))))</f>
        <v/>
      </c>
      <c r="L68" s="185" t="str">
        <f>IF(Forfaitaires!M67="","",Forfaitaires!M67)</f>
        <v/>
      </c>
      <c r="M68" s="282" t="str">
        <f t="shared" si="0"/>
        <v/>
      </c>
      <c r="N68" s="277" t="str">
        <f t="shared" si="1"/>
        <v/>
      </c>
      <c r="O68" s="298" t="str">
        <f t="shared" si="2"/>
        <v/>
      </c>
      <c r="P68" s="280" t="str">
        <f t="shared" si="3"/>
        <v/>
      </c>
      <c r="Q68" s="284" t="str">
        <f t="shared" si="4"/>
        <v/>
      </c>
      <c r="R68" s="285"/>
    </row>
    <row r="69" spans="1:18" ht="20.100000000000001" customHeight="1" x14ac:dyDescent="0.25">
      <c r="A69" s="170">
        <v>63</v>
      </c>
      <c r="B69" s="166" t="str">
        <f>IF(Forfaitaires!B68="","",Forfaitaires!B68)</f>
        <v/>
      </c>
      <c r="C69" s="166" t="str">
        <f>IF(Forfaitaires!C68="","",Forfaitaires!C68)</f>
        <v/>
      </c>
      <c r="D69" s="166" t="str">
        <f>IF(Forfaitaires!D68="","",Forfaitaires!D68)</f>
        <v/>
      </c>
      <c r="E69" s="166" t="str">
        <f>IF(Forfaitaires!E68="","",Forfaitaires!E68)</f>
        <v/>
      </c>
      <c r="F69" s="166" t="str">
        <f>IF(Forfaitaires!F68="","",Forfaitaires!F68)</f>
        <v/>
      </c>
      <c r="G69" s="166" t="str">
        <f>IF(Forfaitaires!G68="","",Forfaitaires!G68)</f>
        <v/>
      </c>
      <c r="H69" s="166" t="str">
        <f>IF(Forfaitaires!H68="","",Forfaitaires!H68)</f>
        <v/>
      </c>
      <c r="I69" s="166" t="str">
        <f>IF($G69="","",IF($C69=Listes!$B$32,IF('Instruction Forfaitaires'!$E69&lt;Listes!$B$53,('Instruction Forfaitaires'!$E69*(VLOOKUP('Instruction Forfaitaires'!$D69,Listes!$A$54:$E$60,2,FALSE))),IF('Instruction Forfaitaires'!$E69&gt;Listes!$E$53,('Instruction Forfaitaires'!$E69*(VLOOKUP('Instruction Forfaitaires'!$D69,Listes!$A$54:$E$60,5,FALSE))),('Instruction Forfaitaires'!$E69*(VLOOKUP('Instruction Forfaitaires'!$D69,Listes!$A$54:$E$60,3,FALSE))+(VLOOKUP('Instruction Forfaitaires'!$D69,Listes!$A$54:$E$60,4,FALSE)))))))</f>
        <v/>
      </c>
      <c r="J69" s="166" t="str">
        <f>IF($G69="","",IF($C69=Listes!$B$31,IF('Instruction Forfaitaires'!$E69&lt;Listes!$B$42,('Instruction Forfaitaires'!$E69*(VLOOKUP('Instruction Forfaitaires'!$D69,Listes!$A$43:$E$49,2,FALSE))),IF('Instruction Forfaitaires'!$E69&gt;Listes!$D$42,('Instruction Forfaitaires'!$E69*(VLOOKUP('Instruction Forfaitaires'!$D69,Listes!$A$43:$E$49,5,FALSE))),('Instruction Forfaitaires'!$E69*(VLOOKUP('Instruction Forfaitaires'!$D69,Listes!$A$43:$E$49,3,FALSE))+(VLOOKUP('Instruction Forfaitaires'!$D69,Listes!$A$43:$E$49,4,FALSE)))))))</f>
        <v/>
      </c>
      <c r="K69" s="257" t="str">
        <f>IF($G69="","",IF($C69=Listes!$B$34,Listes!$I$31,IF($C69=Listes!$B$35,(VLOOKUP('Instruction Forfaitaires'!$F69,Listes!$E$31:$F$36,2,FALSE)),IF($C69=Listes!$B$33,IF('Instruction Forfaitaires'!$E69&lt;Listes!$A$64,'Instruction Forfaitaires'!$E69*Listes!$A$65,IF('Instruction Forfaitaires'!$E69&gt;Listes!$D$64,'Instruction Forfaitaires'!$E69*Listes!$D$65,(('Instruction Forfaitaires'!$E69*Listes!$B$65)+Listes!$C$65)))))))</f>
        <v/>
      </c>
      <c r="L69" s="185" t="str">
        <f>IF(Forfaitaires!M68="","",Forfaitaires!M68)</f>
        <v/>
      </c>
      <c r="M69" s="282" t="str">
        <f t="shared" si="0"/>
        <v/>
      </c>
      <c r="N69" s="277" t="str">
        <f t="shared" si="1"/>
        <v/>
      </c>
      <c r="O69" s="298" t="str">
        <f t="shared" si="2"/>
        <v/>
      </c>
      <c r="P69" s="280" t="str">
        <f t="shared" si="3"/>
        <v/>
      </c>
      <c r="Q69" s="284" t="str">
        <f t="shared" si="4"/>
        <v/>
      </c>
      <c r="R69" s="285"/>
    </row>
    <row r="70" spans="1:18" ht="20.100000000000001" customHeight="1" x14ac:dyDescent="0.25">
      <c r="A70" s="170">
        <v>64</v>
      </c>
      <c r="B70" s="166" t="str">
        <f>IF(Forfaitaires!B69="","",Forfaitaires!B69)</f>
        <v/>
      </c>
      <c r="C70" s="166" t="str">
        <f>IF(Forfaitaires!C69="","",Forfaitaires!C69)</f>
        <v/>
      </c>
      <c r="D70" s="166" t="str">
        <f>IF(Forfaitaires!D69="","",Forfaitaires!D69)</f>
        <v/>
      </c>
      <c r="E70" s="166" t="str">
        <f>IF(Forfaitaires!E69="","",Forfaitaires!E69)</f>
        <v/>
      </c>
      <c r="F70" s="166" t="str">
        <f>IF(Forfaitaires!F69="","",Forfaitaires!F69)</f>
        <v/>
      </c>
      <c r="G70" s="166" t="str">
        <f>IF(Forfaitaires!G69="","",Forfaitaires!G69)</f>
        <v/>
      </c>
      <c r="H70" s="166" t="str">
        <f>IF(Forfaitaires!H69="","",Forfaitaires!H69)</f>
        <v/>
      </c>
      <c r="I70" s="166" t="str">
        <f>IF($G70="","",IF($C70=Listes!$B$32,IF('Instruction Forfaitaires'!$E70&lt;Listes!$B$53,('Instruction Forfaitaires'!$E70*(VLOOKUP('Instruction Forfaitaires'!$D70,Listes!$A$54:$E$60,2,FALSE))),IF('Instruction Forfaitaires'!$E70&gt;Listes!$E$53,('Instruction Forfaitaires'!$E70*(VLOOKUP('Instruction Forfaitaires'!$D70,Listes!$A$54:$E$60,5,FALSE))),('Instruction Forfaitaires'!$E70*(VLOOKUP('Instruction Forfaitaires'!$D70,Listes!$A$54:$E$60,3,FALSE))+(VLOOKUP('Instruction Forfaitaires'!$D70,Listes!$A$54:$E$60,4,FALSE)))))))</f>
        <v/>
      </c>
      <c r="J70" s="166" t="str">
        <f>IF($G70="","",IF($C70=Listes!$B$31,IF('Instruction Forfaitaires'!$E70&lt;Listes!$B$42,('Instruction Forfaitaires'!$E70*(VLOOKUP('Instruction Forfaitaires'!$D70,Listes!$A$43:$E$49,2,FALSE))),IF('Instruction Forfaitaires'!$E70&gt;Listes!$D$42,('Instruction Forfaitaires'!$E70*(VLOOKUP('Instruction Forfaitaires'!$D70,Listes!$A$43:$E$49,5,FALSE))),('Instruction Forfaitaires'!$E70*(VLOOKUP('Instruction Forfaitaires'!$D70,Listes!$A$43:$E$49,3,FALSE))+(VLOOKUP('Instruction Forfaitaires'!$D70,Listes!$A$43:$E$49,4,FALSE)))))))</f>
        <v/>
      </c>
      <c r="K70" s="257" t="str">
        <f>IF($G70="","",IF($C70=Listes!$B$34,Listes!$I$31,IF($C70=Listes!$B$35,(VLOOKUP('Instruction Forfaitaires'!$F70,Listes!$E$31:$F$36,2,FALSE)),IF($C70=Listes!$B$33,IF('Instruction Forfaitaires'!$E70&lt;Listes!$A$64,'Instruction Forfaitaires'!$E70*Listes!$A$65,IF('Instruction Forfaitaires'!$E70&gt;Listes!$D$64,'Instruction Forfaitaires'!$E70*Listes!$D$65,(('Instruction Forfaitaires'!$E70*Listes!$B$65)+Listes!$C$65)))))))</f>
        <v/>
      </c>
      <c r="L70" s="185" t="str">
        <f>IF(Forfaitaires!M69="","",Forfaitaires!M69)</f>
        <v/>
      </c>
      <c r="M70" s="282" t="str">
        <f t="shared" si="0"/>
        <v/>
      </c>
      <c r="N70" s="277" t="str">
        <f t="shared" si="1"/>
        <v/>
      </c>
      <c r="O70" s="298" t="str">
        <f t="shared" si="2"/>
        <v/>
      </c>
      <c r="P70" s="280" t="str">
        <f t="shared" si="3"/>
        <v/>
      </c>
      <c r="Q70" s="284" t="str">
        <f t="shared" si="4"/>
        <v/>
      </c>
      <c r="R70" s="285"/>
    </row>
    <row r="71" spans="1:18" ht="20.100000000000001" customHeight="1" x14ac:dyDescent="0.25">
      <c r="A71" s="170">
        <v>65</v>
      </c>
      <c r="B71" s="166" t="str">
        <f>IF(Forfaitaires!B70="","",Forfaitaires!B70)</f>
        <v/>
      </c>
      <c r="C71" s="166" t="str">
        <f>IF(Forfaitaires!C70="","",Forfaitaires!C70)</f>
        <v/>
      </c>
      <c r="D71" s="166" t="str">
        <f>IF(Forfaitaires!D70="","",Forfaitaires!D70)</f>
        <v/>
      </c>
      <c r="E71" s="166" t="str">
        <f>IF(Forfaitaires!E70="","",Forfaitaires!E70)</f>
        <v/>
      </c>
      <c r="F71" s="166" t="str">
        <f>IF(Forfaitaires!F70="","",Forfaitaires!F70)</f>
        <v/>
      </c>
      <c r="G71" s="166" t="str">
        <f>IF(Forfaitaires!G70="","",Forfaitaires!G70)</f>
        <v/>
      </c>
      <c r="H71" s="166" t="str">
        <f>IF(Forfaitaires!H70="","",Forfaitaires!H70)</f>
        <v/>
      </c>
      <c r="I71" s="166" t="str">
        <f>IF($G71="","",IF($C71=Listes!$B$32,IF('Instruction Forfaitaires'!$E71&lt;Listes!$B$53,('Instruction Forfaitaires'!$E71*(VLOOKUP('Instruction Forfaitaires'!$D71,Listes!$A$54:$E$60,2,FALSE))),IF('Instruction Forfaitaires'!$E71&gt;Listes!$E$53,('Instruction Forfaitaires'!$E71*(VLOOKUP('Instruction Forfaitaires'!$D71,Listes!$A$54:$E$60,5,FALSE))),('Instruction Forfaitaires'!$E71*(VLOOKUP('Instruction Forfaitaires'!$D71,Listes!$A$54:$E$60,3,FALSE))+(VLOOKUP('Instruction Forfaitaires'!$D71,Listes!$A$54:$E$60,4,FALSE)))))))</f>
        <v/>
      </c>
      <c r="J71" s="166" t="str">
        <f>IF($G71="","",IF($C71=Listes!$B$31,IF('Instruction Forfaitaires'!$E71&lt;Listes!$B$42,('Instruction Forfaitaires'!$E71*(VLOOKUP('Instruction Forfaitaires'!$D71,Listes!$A$43:$E$49,2,FALSE))),IF('Instruction Forfaitaires'!$E71&gt;Listes!$D$42,('Instruction Forfaitaires'!$E71*(VLOOKUP('Instruction Forfaitaires'!$D71,Listes!$A$43:$E$49,5,FALSE))),('Instruction Forfaitaires'!$E71*(VLOOKUP('Instruction Forfaitaires'!$D71,Listes!$A$43:$E$49,3,FALSE))+(VLOOKUP('Instruction Forfaitaires'!$D71,Listes!$A$43:$E$49,4,FALSE)))))))</f>
        <v/>
      </c>
      <c r="K71" s="257" t="str">
        <f>IF($G71="","",IF($C71=Listes!$B$34,Listes!$I$31,IF($C71=Listes!$B$35,(VLOOKUP('Instruction Forfaitaires'!$F71,Listes!$E$31:$F$36,2,FALSE)),IF($C71=Listes!$B$33,IF('Instruction Forfaitaires'!$E71&lt;Listes!$A$64,'Instruction Forfaitaires'!$E71*Listes!$A$65,IF('Instruction Forfaitaires'!$E71&gt;Listes!$D$64,'Instruction Forfaitaires'!$E71*Listes!$D$65,(('Instruction Forfaitaires'!$E71*Listes!$B$65)+Listes!$C$65)))))))</f>
        <v/>
      </c>
      <c r="L71" s="185" t="str">
        <f>IF(Forfaitaires!M70="","",Forfaitaires!M70)</f>
        <v/>
      </c>
      <c r="M71" s="282" t="str">
        <f t="shared" si="0"/>
        <v/>
      </c>
      <c r="N71" s="277" t="str">
        <f t="shared" si="1"/>
        <v/>
      </c>
      <c r="O71" s="298" t="str">
        <f t="shared" si="2"/>
        <v/>
      </c>
      <c r="P71" s="280" t="str">
        <f t="shared" si="3"/>
        <v/>
      </c>
      <c r="Q71" s="284" t="str">
        <f t="shared" si="4"/>
        <v/>
      </c>
      <c r="R71" s="285"/>
    </row>
    <row r="72" spans="1:18" ht="20.100000000000001" customHeight="1" x14ac:dyDescent="0.25">
      <c r="A72" s="170">
        <v>66</v>
      </c>
      <c r="B72" s="166" t="str">
        <f>IF(Forfaitaires!B71="","",Forfaitaires!B71)</f>
        <v/>
      </c>
      <c r="C72" s="166" t="str">
        <f>IF(Forfaitaires!C71="","",Forfaitaires!C71)</f>
        <v/>
      </c>
      <c r="D72" s="166" t="str">
        <f>IF(Forfaitaires!D71="","",Forfaitaires!D71)</f>
        <v/>
      </c>
      <c r="E72" s="166" t="str">
        <f>IF(Forfaitaires!E71="","",Forfaitaires!E71)</f>
        <v/>
      </c>
      <c r="F72" s="166" t="str">
        <f>IF(Forfaitaires!F71="","",Forfaitaires!F71)</f>
        <v/>
      </c>
      <c r="G72" s="166" t="str">
        <f>IF(Forfaitaires!G71="","",Forfaitaires!G71)</f>
        <v/>
      </c>
      <c r="H72" s="166" t="str">
        <f>IF(Forfaitaires!H71="","",Forfaitaires!H71)</f>
        <v/>
      </c>
      <c r="I72" s="166" t="str">
        <f>IF($G72="","",IF($C72=Listes!$B$32,IF('Instruction Forfaitaires'!$E72&lt;Listes!$B$53,('Instruction Forfaitaires'!$E72*(VLOOKUP('Instruction Forfaitaires'!$D72,Listes!$A$54:$E$60,2,FALSE))),IF('Instruction Forfaitaires'!$E72&gt;Listes!$E$53,('Instruction Forfaitaires'!$E72*(VLOOKUP('Instruction Forfaitaires'!$D72,Listes!$A$54:$E$60,5,FALSE))),('Instruction Forfaitaires'!$E72*(VLOOKUP('Instruction Forfaitaires'!$D72,Listes!$A$54:$E$60,3,FALSE))+(VLOOKUP('Instruction Forfaitaires'!$D72,Listes!$A$54:$E$60,4,FALSE)))))))</f>
        <v/>
      </c>
      <c r="J72" s="166" t="str">
        <f>IF($G72="","",IF($C72=Listes!$B$31,IF('Instruction Forfaitaires'!$E72&lt;Listes!$B$42,('Instruction Forfaitaires'!$E72*(VLOOKUP('Instruction Forfaitaires'!$D72,Listes!$A$43:$E$49,2,FALSE))),IF('Instruction Forfaitaires'!$E72&gt;Listes!$D$42,('Instruction Forfaitaires'!$E72*(VLOOKUP('Instruction Forfaitaires'!$D72,Listes!$A$43:$E$49,5,FALSE))),('Instruction Forfaitaires'!$E72*(VLOOKUP('Instruction Forfaitaires'!$D72,Listes!$A$43:$E$49,3,FALSE))+(VLOOKUP('Instruction Forfaitaires'!$D72,Listes!$A$43:$E$49,4,FALSE)))))))</f>
        <v/>
      </c>
      <c r="K72" s="257" t="str">
        <f>IF($G72="","",IF($C72=Listes!$B$34,Listes!$I$31,IF($C72=Listes!$B$35,(VLOOKUP('Instruction Forfaitaires'!$F72,Listes!$E$31:$F$36,2,FALSE)),IF($C72=Listes!$B$33,IF('Instruction Forfaitaires'!$E72&lt;Listes!$A$64,'Instruction Forfaitaires'!$E72*Listes!$A$65,IF('Instruction Forfaitaires'!$E72&gt;Listes!$D$64,'Instruction Forfaitaires'!$E72*Listes!$D$65,(('Instruction Forfaitaires'!$E72*Listes!$B$65)+Listes!$C$65)))))))</f>
        <v/>
      </c>
      <c r="L72" s="185" t="str">
        <f>IF(Forfaitaires!M71="","",Forfaitaires!M71)</f>
        <v/>
      </c>
      <c r="M72" s="282" t="str">
        <f t="shared" ref="M72:M135" si="5">IF($H72="","",($K72+$J72+$I72)*$H72)</f>
        <v/>
      </c>
      <c r="N72" s="277" t="str">
        <f t="shared" ref="N72:N135" si="6">IF($L72="","",IF($M72&gt;$L72,"Le montant éligible ne peut etre supérieur au montant présenté",""))</f>
        <v/>
      </c>
      <c r="O72" s="298" t="str">
        <f t="shared" ref="O72:O135" si="7">M72</f>
        <v/>
      </c>
      <c r="P72" s="280" t="str">
        <f t="shared" ref="P72:P135" si="8">IF($M72="","",$M72)</f>
        <v/>
      </c>
      <c r="Q72" s="284" t="str">
        <f t="shared" ref="Q72:Q135" si="9">IF($P72 &gt; $M72, "Le montant éligible retenu ne peut pas être supérieur au montant éligible","")</f>
        <v/>
      </c>
      <c r="R72" s="285"/>
    </row>
    <row r="73" spans="1:18" ht="20.100000000000001" customHeight="1" x14ac:dyDescent="0.25">
      <c r="A73" s="170">
        <v>67</v>
      </c>
      <c r="B73" s="166" t="str">
        <f>IF(Forfaitaires!B72="","",Forfaitaires!B72)</f>
        <v/>
      </c>
      <c r="C73" s="166" t="str">
        <f>IF(Forfaitaires!C72="","",Forfaitaires!C72)</f>
        <v/>
      </c>
      <c r="D73" s="166" t="str">
        <f>IF(Forfaitaires!D72="","",Forfaitaires!D72)</f>
        <v/>
      </c>
      <c r="E73" s="166" t="str">
        <f>IF(Forfaitaires!E72="","",Forfaitaires!E72)</f>
        <v/>
      </c>
      <c r="F73" s="166" t="str">
        <f>IF(Forfaitaires!F72="","",Forfaitaires!F72)</f>
        <v/>
      </c>
      <c r="G73" s="166" t="str">
        <f>IF(Forfaitaires!G72="","",Forfaitaires!G72)</f>
        <v/>
      </c>
      <c r="H73" s="166" t="str">
        <f>IF(Forfaitaires!H72="","",Forfaitaires!H72)</f>
        <v/>
      </c>
      <c r="I73" s="166" t="str">
        <f>IF($G73="","",IF($C73=Listes!$B$32,IF('Instruction Forfaitaires'!$E73&lt;Listes!$B$53,('Instruction Forfaitaires'!$E73*(VLOOKUP('Instruction Forfaitaires'!$D73,Listes!$A$54:$E$60,2,FALSE))),IF('Instruction Forfaitaires'!$E73&gt;Listes!$E$53,('Instruction Forfaitaires'!$E73*(VLOOKUP('Instruction Forfaitaires'!$D73,Listes!$A$54:$E$60,5,FALSE))),('Instruction Forfaitaires'!$E73*(VLOOKUP('Instruction Forfaitaires'!$D73,Listes!$A$54:$E$60,3,FALSE))+(VLOOKUP('Instruction Forfaitaires'!$D73,Listes!$A$54:$E$60,4,FALSE)))))))</f>
        <v/>
      </c>
      <c r="J73" s="166" t="str">
        <f>IF($G73="","",IF($C73=Listes!$B$31,IF('Instruction Forfaitaires'!$E73&lt;Listes!$B$42,('Instruction Forfaitaires'!$E73*(VLOOKUP('Instruction Forfaitaires'!$D73,Listes!$A$43:$E$49,2,FALSE))),IF('Instruction Forfaitaires'!$E73&gt;Listes!$D$42,('Instruction Forfaitaires'!$E73*(VLOOKUP('Instruction Forfaitaires'!$D73,Listes!$A$43:$E$49,5,FALSE))),('Instruction Forfaitaires'!$E73*(VLOOKUP('Instruction Forfaitaires'!$D73,Listes!$A$43:$E$49,3,FALSE))+(VLOOKUP('Instruction Forfaitaires'!$D73,Listes!$A$43:$E$49,4,FALSE)))))))</f>
        <v/>
      </c>
      <c r="K73" s="257" t="str">
        <f>IF($G73="","",IF($C73=Listes!$B$34,Listes!$I$31,IF($C73=Listes!$B$35,(VLOOKUP('Instruction Forfaitaires'!$F73,Listes!$E$31:$F$36,2,FALSE)),IF($C73=Listes!$B$33,IF('Instruction Forfaitaires'!$E73&lt;Listes!$A$64,'Instruction Forfaitaires'!$E73*Listes!$A$65,IF('Instruction Forfaitaires'!$E73&gt;Listes!$D$64,'Instruction Forfaitaires'!$E73*Listes!$D$65,(('Instruction Forfaitaires'!$E73*Listes!$B$65)+Listes!$C$65)))))))</f>
        <v/>
      </c>
      <c r="L73" s="185" t="str">
        <f>IF(Forfaitaires!M72="","",Forfaitaires!M72)</f>
        <v/>
      </c>
      <c r="M73" s="282" t="str">
        <f t="shared" si="5"/>
        <v/>
      </c>
      <c r="N73" s="277" t="str">
        <f t="shared" si="6"/>
        <v/>
      </c>
      <c r="O73" s="298" t="str">
        <f t="shared" si="7"/>
        <v/>
      </c>
      <c r="P73" s="280" t="str">
        <f t="shared" si="8"/>
        <v/>
      </c>
      <c r="Q73" s="284" t="str">
        <f t="shared" si="9"/>
        <v/>
      </c>
      <c r="R73" s="285"/>
    </row>
    <row r="74" spans="1:18" ht="20.100000000000001" customHeight="1" x14ac:dyDescent="0.25">
      <c r="A74" s="170">
        <v>68</v>
      </c>
      <c r="B74" s="166" t="str">
        <f>IF(Forfaitaires!B73="","",Forfaitaires!B73)</f>
        <v/>
      </c>
      <c r="C74" s="166" t="str">
        <f>IF(Forfaitaires!C73="","",Forfaitaires!C73)</f>
        <v/>
      </c>
      <c r="D74" s="166" t="str">
        <f>IF(Forfaitaires!D73="","",Forfaitaires!D73)</f>
        <v/>
      </c>
      <c r="E74" s="166" t="str">
        <f>IF(Forfaitaires!E73="","",Forfaitaires!E73)</f>
        <v/>
      </c>
      <c r="F74" s="166" t="str">
        <f>IF(Forfaitaires!F73="","",Forfaitaires!F73)</f>
        <v/>
      </c>
      <c r="G74" s="166" t="str">
        <f>IF(Forfaitaires!G73="","",Forfaitaires!G73)</f>
        <v/>
      </c>
      <c r="H74" s="166" t="str">
        <f>IF(Forfaitaires!H73="","",Forfaitaires!H73)</f>
        <v/>
      </c>
      <c r="I74" s="166" t="str">
        <f>IF($G74="","",IF($C74=Listes!$B$32,IF('Instruction Forfaitaires'!$E74&lt;Listes!$B$53,('Instruction Forfaitaires'!$E74*(VLOOKUP('Instruction Forfaitaires'!$D74,Listes!$A$54:$E$60,2,FALSE))),IF('Instruction Forfaitaires'!$E74&gt;Listes!$E$53,('Instruction Forfaitaires'!$E74*(VLOOKUP('Instruction Forfaitaires'!$D74,Listes!$A$54:$E$60,5,FALSE))),('Instruction Forfaitaires'!$E74*(VLOOKUP('Instruction Forfaitaires'!$D74,Listes!$A$54:$E$60,3,FALSE))+(VLOOKUP('Instruction Forfaitaires'!$D74,Listes!$A$54:$E$60,4,FALSE)))))))</f>
        <v/>
      </c>
      <c r="J74" s="166" t="str">
        <f>IF($G74="","",IF($C74=Listes!$B$31,IF('Instruction Forfaitaires'!$E74&lt;Listes!$B$42,('Instruction Forfaitaires'!$E74*(VLOOKUP('Instruction Forfaitaires'!$D74,Listes!$A$43:$E$49,2,FALSE))),IF('Instruction Forfaitaires'!$E74&gt;Listes!$D$42,('Instruction Forfaitaires'!$E74*(VLOOKUP('Instruction Forfaitaires'!$D74,Listes!$A$43:$E$49,5,FALSE))),('Instruction Forfaitaires'!$E74*(VLOOKUP('Instruction Forfaitaires'!$D74,Listes!$A$43:$E$49,3,FALSE))+(VLOOKUP('Instruction Forfaitaires'!$D74,Listes!$A$43:$E$49,4,FALSE)))))))</f>
        <v/>
      </c>
      <c r="K74" s="257" t="str">
        <f>IF($G74="","",IF($C74=Listes!$B$34,Listes!$I$31,IF($C74=Listes!$B$35,(VLOOKUP('Instruction Forfaitaires'!$F74,Listes!$E$31:$F$36,2,FALSE)),IF($C74=Listes!$B$33,IF('Instruction Forfaitaires'!$E74&lt;Listes!$A$64,'Instruction Forfaitaires'!$E74*Listes!$A$65,IF('Instruction Forfaitaires'!$E74&gt;Listes!$D$64,'Instruction Forfaitaires'!$E74*Listes!$D$65,(('Instruction Forfaitaires'!$E74*Listes!$B$65)+Listes!$C$65)))))))</f>
        <v/>
      </c>
      <c r="L74" s="185" t="str">
        <f>IF(Forfaitaires!M73="","",Forfaitaires!M73)</f>
        <v/>
      </c>
      <c r="M74" s="282" t="str">
        <f t="shared" si="5"/>
        <v/>
      </c>
      <c r="N74" s="277" t="str">
        <f t="shared" si="6"/>
        <v/>
      </c>
      <c r="O74" s="298" t="str">
        <f t="shared" si="7"/>
        <v/>
      </c>
      <c r="P74" s="280" t="str">
        <f t="shared" si="8"/>
        <v/>
      </c>
      <c r="Q74" s="284" t="str">
        <f t="shared" si="9"/>
        <v/>
      </c>
      <c r="R74" s="285"/>
    </row>
    <row r="75" spans="1:18" ht="20.100000000000001" customHeight="1" x14ac:dyDescent="0.25">
      <c r="A75" s="170">
        <v>69</v>
      </c>
      <c r="B75" s="166" t="str">
        <f>IF(Forfaitaires!B74="","",Forfaitaires!B74)</f>
        <v/>
      </c>
      <c r="C75" s="166" t="str">
        <f>IF(Forfaitaires!C74="","",Forfaitaires!C74)</f>
        <v/>
      </c>
      <c r="D75" s="166" t="str">
        <f>IF(Forfaitaires!D74="","",Forfaitaires!D74)</f>
        <v/>
      </c>
      <c r="E75" s="166" t="str">
        <f>IF(Forfaitaires!E74="","",Forfaitaires!E74)</f>
        <v/>
      </c>
      <c r="F75" s="166" t="str">
        <f>IF(Forfaitaires!F74="","",Forfaitaires!F74)</f>
        <v/>
      </c>
      <c r="G75" s="166" t="str">
        <f>IF(Forfaitaires!G74="","",Forfaitaires!G74)</f>
        <v/>
      </c>
      <c r="H75" s="166" t="str">
        <f>IF(Forfaitaires!H74="","",Forfaitaires!H74)</f>
        <v/>
      </c>
      <c r="I75" s="166" t="str">
        <f>IF($G75="","",IF($C75=Listes!$B$32,IF('Instruction Forfaitaires'!$E75&lt;Listes!$B$53,('Instruction Forfaitaires'!$E75*(VLOOKUP('Instruction Forfaitaires'!$D75,Listes!$A$54:$E$60,2,FALSE))),IF('Instruction Forfaitaires'!$E75&gt;Listes!$E$53,('Instruction Forfaitaires'!$E75*(VLOOKUP('Instruction Forfaitaires'!$D75,Listes!$A$54:$E$60,5,FALSE))),('Instruction Forfaitaires'!$E75*(VLOOKUP('Instruction Forfaitaires'!$D75,Listes!$A$54:$E$60,3,FALSE))+(VLOOKUP('Instruction Forfaitaires'!$D75,Listes!$A$54:$E$60,4,FALSE)))))))</f>
        <v/>
      </c>
      <c r="J75" s="166" t="str">
        <f>IF($G75="","",IF($C75=Listes!$B$31,IF('Instruction Forfaitaires'!$E75&lt;Listes!$B$42,('Instruction Forfaitaires'!$E75*(VLOOKUP('Instruction Forfaitaires'!$D75,Listes!$A$43:$E$49,2,FALSE))),IF('Instruction Forfaitaires'!$E75&gt;Listes!$D$42,('Instruction Forfaitaires'!$E75*(VLOOKUP('Instruction Forfaitaires'!$D75,Listes!$A$43:$E$49,5,FALSE))),('Instruction Forfaitaires'!$E75*(VLOOKUP('Instruction Forfaitaires'!$D75,Listes!$A$43:$E$49,3,FALSE))+(VLOOKUP('Instruction Forfaitaires'!$D75,Listes!$A$43:$E$49,4,FALSE)))))))</f>
        <v/>
      </c>
      <c r="K75" s="257" t="str">
        <f>IF($G75="","",IF($C75=Listes!$B$34,Listes!$I$31,IF($C75=Listes!$B$35,(VLOOKUP('Instruction Forfaitaires'!$F75,Listes!$E$31:$F$36,2,FALSE)),IF($C75=Listes!$B$33,IF('Instruction Forfaitaires'!$E75&lt;Listes!$A$64,'Instruction Forfaitaires'!$E75*Listes!$A$65,IF('Instruction Forfaitaires'!$E75&gt;Listes!$D$64,'Instruction Forfaitaires'!$E75*Listes!$D$65,(('Instruction Forfaitaires'!$E75*Listes!$B$65)+Listes!$C$65)))))))</f>
        <v/>
      </c>
      <c r="L75" s="185" t="str">
        <f>IF(Forfaitaires!M74="","",Forfaitaires!M74)</f>
        <v/>
      </c>
      <c r="M75" s="282" t="str">
        <f t="shared" si="5"/>
        <v/>
      </c>
      <c r="N75" s="277" t="str">
        <f t="shared" si="6"/>
        <v/>
      </c>
      <c r="O75" s="298" t="str">
        <f t="shared" si="7"/>
        <v/>
      </c>
      <c r="P75" s="280" t="str">
        <f t="shared" si="8"/>
        <v/>
      </c>
      <c r="Q75" s="284" t="str">
        <f t="shared" si="9"/>
        <v/>
      </c>
      <c r="R75" s="285"/>
    </row>
    <row r="76" spans="1:18" ht="20.100000000000001" customHeight="1" x14ac:dyDescent="0.25">
      <c r="A76" s="170">
        <v>70</v>
      </c>
      <c r="B76" s="166" t="str">
        <f>IF(Forfaitaires!B75="","",Forfaitaires!B75)</f>
        <v/>
      </c>
      <c r="C76" s="166" t="str">
        <f>IF(Forfaitaires!C75="","",Forfaitaires!C75)</f>
        <v/>
      </c>
      <c r="D76" s="166" t="str">
        <f>IF(Forfaitaires!D75="","",Forfaitaires!D75)</f>
        <v/>
      </c>
      <c r="E76" s="166" t="str">
        <f>IF(Forfaitaires!E75="","",Forfaitaires!E75)</f>
        <v/>
      </c>
      <c r="F76" s="166" t="str">
        <f>IF(Forfaitaires!F75="","",Forfaitaires!F75)</f>
        <v/>
      </c>
      <c r="G76" s="166" t="str">
        <f>IF(Forfaitaires!G75="","",Forfaitaires!G75)</f>
        <v/>
      </c>
      <c r="H76" s="166" t="str">
        <f>IF(Forfaitaires!H75="","",Forfaitaires!H75)</f>
        <v/>
      </c>
      <c r="I76" s="166" t="str">
        <f>IF($G76="","",IF($C76=Listes!$B$32,IF('Instruction Forfaitaires'!$E76&lt;Listes!$B$53,('Instruction Forfaitaires'!$E76*(VLOOKUP('Instruction Forfaitaires'!$D76,Listes!$A$54:$E$60,2,FALSE))),IF('Instruction Forfaitaires'!$E76&gt;Listes!$E$53,('Instruction Forfaitaires'!$E76*(VLOOKUP('Instruction Forfaitaires'!$D76,Listes!$A$54:$E$60,5,FALSE))),('Instruction Forfaitaires'!$E76*(VLOOKUP('Instruction Forfaitaires'!$D76,Listes!$A$54:$E$60,3,FALSE))+(VLOOKUP('Instruction Forfaitaires'!$D76,Listes!$A$54:$E$60,4,FALSE)))))))</f>
        <v/>
      </c>
      <c r="J76" s="166" t="str">
        <f>IF($G76="","",IF($C76=Listes!$B$31,IF('Instruction Forfaitaires'!$E76&lt;Listes!$B$42,('Instruction Forfaitaires'!$E76*(VLOOKUP('Instruction Forfaitaires'!$D76,Listes!$A$43:$E$49,2,FALSE))),IF('Instruction Forfaitaires'!$E76&gt;Listes!$D$42,('Instruction Forfaitaires'!$E76*(VLOOKUP('Instruction Forfaitaires'!$D76,Listes!$A$43:$E$49,5,FALSE))),('Instruction Forfaitaires'!$E76*(VLOOKUP('Instruction Forfaitaires'!$D76,Listes!$A$43:$E$49,3,FALSE))+(VLOOKUP('Instruction Forfaitaires'!$D76,Listes!$A$43:$E$49,4,FALSE)))))))</f>
        <v/>
      </c>
      <c r="K76" s="257" t="str">
        <f>IF($G76="","",IF($C76=Listes!$B$34,Listes!$I$31,IF($C76=Listes!$B$35,(VLOOKUP('Instruction Forfaitaires'!$F76,Listes!$E$31:$F$36,2,FALSE)),IF($C76=Listes!$B$33,IF('Instruction Forfaitaires'!$E76&lt;Listes!$A$64,'Instruction Forfaitaires'!$E76*Listes!$A$65,IF('Instruction Forfaitaires'!$E76&gt;Listes!$D$64,'Instruction Forfaitaires'!$E76*Listes!$D$65,(('Instruction Forfaitaires'!$E76*Listes!$B$65)+Listes!$C$65)))))))</f>
        <v/>
      </c>
      <c r="L76" s="185" t="str">
        <f>IF(Forfaitaires!M75="","",Forfaitaires!M75)</f>
        <v/>
      </c>
      <c r="M76" s="282" t="str">
        <f t="shared" si="5"/>
        <v/>
      </c>
      <c r="N76" s="277" t="str">
        <f t="shared" si="6"/>
        <v/>
      </c>
      <c r="O76" s="298" t="str">
        <f t="shared" si="7"/>
        <v/>
      </c>
      <c r="P76" s="280" t="str">
        <f t="shared" si="8"/>
        <v/>
      </c>
      <c r="Q76" s="284" t="str">
        <f t="shared" si="9"/>
        <v/>
      </c>
      <c r="R76" s="285"/>
    </row>
    <row r="77" spans="1:18" ht="20.100000000000001" customHeight="1" x14ac:dyDescent="0.25">
      <c r="A77" s="170">
        <v>71</v>
      </c>
      <c r="B77" s="166" t="str">
        <f>IF(Forfaitaires!B76="","",Forfaitaires!B76)</f>
        <v/>
      </c>
      <c r="C77" s="166" t="str">
        <f>IF(Forfaitaires!C76="","",Forfaitaires!C76)</f>
        <v/>
      </c>
      <c r="D77" s="166" t="str">
        <f>IF(Forfaitaires!D76="","",Forfaitaires!D76)</f>
        <v/>
      </c>
      <c r="E77" s="166" t="str">
        <f>IF(Forfaitaires!E76="","",Forfaitaires!E76)</f>
        <v/>
      </c>
      <c r="F77" s="166" t="str">
        <f>IF(Forfaitaires!F76="","",Forfaitaires!F76)</f>
        <v/>
      </c>
      <c r="G77" s="166" t="str">
        <f>IF(Forfaitaires!G76="","",Forfaitaires!G76)</f>
        <v/>
      </c>
      <c r="H77" s="166" t="str">
        <f>IF(Forfaitaires!H76="","",Forfaitaires!H76)</f>
        <v/>
      </c>
      <c r="I77" s="166" t="str">
        <f>IF($G77="","",IF($C77=Listes!$B$32,IF('Instruction Forfaitaires'!$E77&lt;Listes!$B$53,('Instruction Forfaitaires'!$E77*(VLOOKUP('Instruction Forfaitaires'!$D77,Listes!$A$54:$E$60,2,FALSE))),IF('Instruction Forfaitaires'!$E77&gt;Listes!$E$53,('Instruction Forfaitaires'!$E77*(VLOOKUP('Instruction Forfaitaires'!$D77,Listes!$A$54:$E$60,5,FALSE))),('Instruction Forfaitaires'!$E77*(VLOOKUP('Instruction Forfaitaires'!$D77,Listes!$A$54:$E$60,3,FALSE))+(VLOOKUP('Instruction Forfaitaires'!$D77,Listes!$A$54:$E$60,4,FALSE)))))))</f>
        <v/>
      </c>
      <c r="J77" s="166" t="str">
        <f>IF($G77="","",IF($C77=Listes!$B$31,IF('Instruction Forfaitaires'!$E77&lt;Listes!$B$42,('Instruction Forfaitaires'!$E77*(VLOOKUP('Instruction Forfaitaires'!$D77,Listes!$A$43:$E$49,2,FALSE))),IF('Instruction Forfaitaires'!$E77&gt;Listes!$D$42,('Instruction Forfaitaires'!$E77*(VLOOKUP('Instruction Forfaitaires'!$D77,Listes!$A$43:$E$49,5,FALSE))),('Instruction Forfaitaires'!$E77*(VLOOKUP('Instruction Forfaitaires'!$D77,Listes!$A$43:$E$49,3,FALSE))+(VLOOKUP('Instruction Forfaitaires'!$D77,Listes!$A$43:$E$49,4,FALSE)))))))</f>
        <v/>
      </c>
      <c r="K77" s="257" t="str">
        <f>IF($G77="","",IF($C77=Listes!$B$34,Listes!$I$31,IF($C77=Listes!$B$35,(VLOOKUP('Instruction Forfaitaires'!$F77,Listes!$E$31:$F$36,2,FALSE)),IF($C77=Listes!$B$33,IF('Instruction Forfaitaires'!$E77&lt;Listes!$A$64,'Instruction Forfaitaires'!$E77*Listes!$A$65,IF('Instruction Forfaitaires'!$E77&gt;Listes!$D$64,'Instruction Forfaitaires'!$E77*Listes!$D$65,(('Instruction Forfaitaires'!$E77*Listes!$B$65)+Listes!$C$65)))))))</f>
        <v/>
      </c>
      <c r="L77" s="185" t="str">
        <f>IF(Forfaitaires!M76="","",Forfaitaires!M76)</f>
        <v/>
      </c>
      <c r="M77" s="282" t="str">
        <f t="shared" si="5"/>
        <v/>
      </c>
      <c r="N77" s="277" t="str">
        <f t="shared" si="6"/>
        <v/>
      </c>
      <c r="O77" s="298" t="str">
        <f t="shared" si="7"/>
        <v/>
      </c>
      <c r="P77" s="280" t="str">
        <f t="shared" si="8"/>
        <v/>
      </c>
      <c r="Q77" s="284" t="str">
        <f t="shared" si="9"/>
        <v/>
      </c>
      <c r="R77" s="285"/>
    </row>
    <row r="78" spans="1:18" ht="20.100000000000001" customHeight="1" x14ac:dyDescent="0.25">
      <c r="A78" s="170">
        <v>72</v>
      </c>
      <c r="B78" s="166" t="str">
        <f>IF(Forfaitaires!B77="","",Forfaitaires!B77)</f>
        <v/>
      </c>
      <c r="C78" s="166" t="str">
        <f>IF(Forfaitaires!C77="","",Forfaitaires!C77)</f>
        <v/>
      </c>
      <c r="D78" s="166" t="str">
        <f>IF(Forfaitaires!D77="","",Forfaitaires!D77)</f>
        <v/>
      </c>
      <c r="E78" s="166" t="str">
        <f>IF(Forfaitaires!E77="","",Forfaitaires!E77)</f>
        <v/>
      </c>
      <c r="F78" s="166" t="str">
        <f>IF(Forfaitaires!F77="","",Forfaitaires!F77)</f>
        <v/>
      </c>
      <c r="G78" s="166" t="str">
        <f>IF(Forfaitaires!G77="","",Forfaitaires!G77)</f>
        <v/>
      </c>
      <c r="H78" s="166" t="str">
        <f>IF(Forfaitaires!H77="","",Forfaitaires!H77)</f>
        <v/>
      </c>
      <c r="I78" s="166" t="str">
        <f>IF($G78="","",IF($C78=Listes!$B$32,IF('Instruction Forfaitaires'!$E78&lt;Listes!$B$53,('Instruction Forfaitaires'!$E78*(VLOOKUP('Instruction Forfaitaires'!$D78,Listes!$A$54:$E$60,2,FALSE))),IF('Instruction Forfaitaires'!$E78&gt;Listes!$E$53,('Instruction Forfaitaires'!$E78*(VLOOKUP('Instruction Forfaitaires'!$D78,Listes!$A$54:$E$60,5,FALSE))),('Instruction Forfaitaires'!$E78*(VLOOKUP('Instruction Forfaitaires'!$D78,Listes!$A$54:$E$60,3,FALSE))+(VLOOKUP('Instruction Forfaitaires'!$D78,Listes!$A$54:$E$60,4,FALSE)))))))</f>
        <v/>
      </c>
      <c r="J78" s="166" t="str">
        <f>IF($G78="","",IF($C78=Listes!$B$31,IF('Instruction Forfaitaires'!$E78&lt;Listes!$B$42,('Instruction Forfaitaires'!$E78*(VLOOKUP('Instruction Forfaitaires'!$D78,Listes!$A$43:$E$49,2,FALSE))),IF('Instruction Forfaitaires'!$E78&gt;Listes!$D$42,('Instruction Forfaitaires'!$E78*(VLOOKUP('Instruction Forfaitaires'!$D78,Listes!$A$43:$E$49,5,FALSE))),('Instruction Forfaitaires'!$E78*(VLOOKUP('Instruction Forfaitaires'!$D78,Listes!$A$43:$E$49,3,FALSE))+(VLOOKUP('Instruction Forfaitaires'!$D78,Listes!$A$43:$E$49,4,FALSE)))))))</f>
        <v/>
      </c>
      <c r="K78" s="257" t="str">
        <f>IF($G78="","",IF($C78=Listes!$B$34,Listes!$I$31,IF($C78=Listes!$B$35,(VLOOKUP('Instruction Forfaitaires'!$F78,Listes!$E$31:$F$36,2,FALSE)),IF($C78=Listes!$B$33,IF('Instruction Forfaitaires'!$E78&lt;Listes!$A$64,'Instruction Forfaitaires'!$E78*Listes!$A$65,IF('Instruction Forfaitaires'!$E78&gt;Listes!$D$64,'Instruction Forfaitaires'!$E78*Listes!$D$65,(('Instruction Forfaitaires'!$E78*Listes!$B$65)+Listes!$C$65)))))))</f>
        <v/>
      </c>
      <c r="L78" s="185" t="str">
        <f>IF(Forfaitaires!M77="","",Forfaitaires!M77)</f>
        <v/>
      </c>
      <c r="M78" s="282" t="str">
        <f t="shared" si="5"/>
        <v/>
      </c>
      <c r="N78" s="277" t="str">
        <f t="shared" si="6"/>
        <v/>
      </c>
      <c r="O78" s="298" t="str">
        <f t="shared" si="7"/>
        <v/>
      </c>
      <c r="P78" s="280" t="str">
        <f t="shared" si="8"/>
        <v/>
      </c>
      <c r="Q78" s="284" t="str">
        <f t="shared" si="9"/>
        <v/>
      </c>
      <c r="R78" s="285"/>
    </row>
    <row r="79" spans="1:18" ht="20.100000000000001" customHeight="1" x14ac:dyDescent="0.25">
      <c r="A79" s="170">
        <v>73</v>
      </c>
      <c r="B79" s="166" t="str">
        <f>IF(Forfaitaires!B78="","",Forfaitaires!B78)</f>
        <v/>
      </c>
      <c r="C79" s="166" t="str">
        <f>IF(Forfaitaires!C78="","",Forfaitaires!C78)</f>
        <v/>
      </c>
      <c r="D79" s="166" t="str">
        <f>IF(Forfaitaires!D78="","",Forfaitaires!D78)</f>
        <v/>
      </c>
      <c r="E79" s="166" t="str">
        <f>IF(Forfaitaires!E78="","",Forfaitaires!E78)</f>
        <v/>
      </c>
      <c r="F79" s="166" t="str">
        <f>IF(Forfaitaires!F78="","",Forfaitaires!F78)</f>
        <v/>
      </c>
      <c r="G79" s="166" t="str">
        <f>IF(Forfaitaires!G78="","",Forfaitaires!G78)</f>
        <v/>
      </c>
      <c r="H79" s="166" t="str">
        <f>IF(Forfaitaires!H78="","",Forfaitaires!H78)</f>
        <v/>
      </c>
      <c r="I79" s="166" t="str">
        <f>IF($G79="","",IF($C79=Listes!$B$32,IF('Instruction Forfaitaires'!$E79&lt;Listes!$B$53,('Instruction Forfaitaires'!$E79*(VLOOKUP('Instruction Forfaitaires'!$D79,Listes!$A$54:$E$60,2,FALSE))),IF('Instruction Forfaitaires'!$E79&gt;Listes!$E$53,('Instruction Forfaitaires'!$E79*(VLOOKUP('Instruction Forfaitaires'!$D79,Listes!$A$54:$E$60,5,FALSE))),('Instruction Forfaitaires'!$E79*(VLOOKUP('Instruction Forfaitaires'!$D79,Listes!$A$54:$E$60,3,FALSE))+(VLOOKUP('Instruction Forfaitaires'!$D79,Listes!$A$54:$E$60,4,FALSE)))))))</f>
        <v/>
      </c>
      <c r="J79" s="166" t="str">
        <f>IF($G79="","",IF($C79=Listes!$B$31,IF('Instruction Forfaitaires'!$E79&lt;Listes!$B$42,('Instruction Forfaitaires'!$E79*(VLOOKUP('Instruction Forfaitaires'!$D79,Listes!$A$43:$E$49,2,FALSE))),IF('Instruction Forfaitaires'!$E79&gt;Listes!$D$42,('Instruction Forfaitaires'!$E79*(VLOOKUP('Instruction Forfaitaires'!$D79,Listes!$A$43:$E$49,5,FALSE))),('Instruction Forfaitaires'!$E79*(VLOOKUP('Instruction Forfaitaires'!$D79,Listes!$A$43:$E$49,3,FALSE))+(VLOOKUP('Instruction Forfaitaires'!$D79,Listes!$A$43:$E$49,4,FALSE)))))))</f>
        <v/>
      </c>
      <c r="K79" s="257" t="str">
        <f>IF($G79="","",IF($C79=Listes!$B$34,Listes!$I$31,IF($C79=Listes!$B$35,(VLOOKUP('Instruction Forfaitaires'!$F79,Listes!$E$31:$F$36,2,FALSE)),IF($C79=Listes!$B$33,IF('Instruction Forfaitaires'!$E79&lt;Listes!$A$64,'Instruction Forfaitaires'!$E79*Listes!$A$65,IF('Instruction Forfaitaires'!$E79&gt;Listes!$D$64,'Instruction Forfaitaires'!$E79*Listes!$D$65,(('Instruction Forfaitaires'!$E79*Listes!$B$65)+Listes!$C$65)))))))</f>
        <v/>
      </c>
      <c r="L79" s="185" t="str">
        <f>IF(Forfaitaires!M78="","",Forfaitaires!M78)</f>
        <v/>
      </c>
      <c r="M79" s="282" t="str">
        <f t="shared" si="5"/>
        <v/>
      </c>
      <c r="N79" s="277" t="str">
        <f t="shared" si="6"/>
        <v/>
      </c>
      <c r="O79" s="298" t="str">
        <f t="shared" si="7"/>
        <v/>
      </c>
      <c r="P79" s="280" t="str">
        <f t="shared" si="8"/>
        <v/>
      </c>
      <c r="Q79" s="284" t="str">
        <f t="shared" si="9"/>
        <v/>
      </c>
      <c r="R79" s="285"/>
    </row>
    <row r="80" spans="1:18" ht="20.100000000000001" customHeight="1" x14ac:dyDescent="0.25">
      <c r="A80" s="170">
        <v>74</v>
      </c>
      <c r="B80" s="166" t="str">
        <f>IF(Forfaitaires!B79="","",Forfaitaires!B79)</f>
        <v/>
      </c>
      <c r="C80" s="166" t="str">
        <f>IF(Forfaitaires!C79="","",Forfaitaires!C79)</f>
        <v/>
      </c>
      <c r="D80" s="166" t="str">
        <f>IF(Forfaitaires!D79="","",Forfaitaires!D79)</f>
        <v/>
      </c>
      <c r="E80" s="166" t="str">
        <f>IF(Forfaitaires!E79="","",Forfaitaires!E79)</f>
        <v/>
      </c>
      <c r="F80" s="166" t="str">
        <f>IF(Forfaitaires!F79="","",Forfaitaires!F79)</f>
        <v/>
      </c>
      <c r="G80" s="166" t="str">
        <f>IF(Forfaitaires!G79="","",Forfaitaires!G79)</f>
        <v/>
      </c>
      <c r="H80" s="166" t="str">
        <f>IF(Forfaitaires!H79="","",Forfaitaires!H79)</f>
        <v/>
      </c>
      <c r="I80" s="166" t="str">
        <f>IF($G80="","",IF($C80=Listes!$B$32,IF('Instruction Forfaitaires'!$E80&lt;Listes!$B$53,('Instruction Forfaitaires'!$E80*(VLOOKUP('Instruction Forfaitaires'!$D80,Listes!$A$54:$E$60,2,FALSE))),IF('Instruction Forfaitaires'!$E80&gt;Listes!$E$53,('Instruction Forfaitaires'!$E80*(VLOOKUP('Instruction Forfaitaires'!$D80,Listes!$A$54:$E$60,5,FALSE))),('Instruction Forfaitaires'!$E80*(VLOOKUP('Instruction Forfaitaires'!$D80,Listes!$A$54:$E$60,3,FALSE))+(VLOOKUP('Instruction Forfaitaires'!$D80,Listes!$A$54:$E$60,4,FALSE)))))))</f>
        <v/>
      </c>
      <c r="J80" s="166" t="str">
        <f>IF($G80="","",IF($C80=Listes!$B$31,IF('Instruction Forfaitaires'!$E80&lt;Listes!$B$42,('Instruction Forfaitaires'!$E80*(VLOOKUP('Instruction Forfaitaires'!$D80,Listes!$A$43:$E$49,2,FALSE))),IF('Instruction Forfaitaires'!$E80&gt;Listes!$D$42,('Instruction Forfaitaires'!$E80*(VLOOKUP('Instruction Forfaitaires'!$D80,Listes!$A$43:$E$49,5,FALSE))),('Instruction Forfaitaires'!$E80*(VLOOKUP('Instruction Forfaitaires'!$D80,Listes!$A$43:$E$49,3,FALSE))+(VLOOKUP('Instruction Forfaitaires'!$D80,Listes!$A$43:$E$49,4,FALSE)))))))</f>
        <v/>
      </c>
      <c r="K80" s="257" t="str">
        <f>IF($G80="","",IF($C80=Listes!$B$34,Listes!$I$31,IF($C80=Listes!$B$35,(VLOOKUP('Instruction Forfaitaires'!$F80,Listes!$E$31:$F$36,2,FALSE)),IF($C80=Listes!$B$33,IF('Instruction Forfaitaires'!$E80&lt;Listes!$A$64,'Instruction Forfaitaires'!$E80*Listes!$A$65,IF('Instruction Forfaitaires'!$E80&gt;Listes!$D$64,'Instruction Forfaitaires'!$E80*Listes!$D$65,(('Instruction Forfaitaires'!$E80*Listes!$B$65)+Listes!$C$65)))))))</f>
        <v/>
      </c>
      <c r="L80" s="185" t="str">
        <f>IF(Forfaitaires!M79="","",Forfaitaires!M79)</f>
        <v/>
      </c>
      <c r="M80" s="282" t="str">
        <f t="shared" si="5"/>
        <v/>
      </c>
      <c r="N80" s="277" t="str">
        <f t="shared" si="6"/>
        <v/>
      </c>
      <c r="O80" s="298" t="str">
        <f t="shared" si="7"/>
        <v/>
      </c>
      <c r="P80" s="280" t="str">
        <f t="shared" si="8"/>
        <v/>
      </c>
      <c r="Q80" s="284" t="str">
        <f t="shared" si="9"/>
        <v/>
      </c>
      <c r="R80" s="285"/>
    </row>
    <row r="81" spans="1:18" ht="20.100000000000001" customHeight="1" x14ac:dyDescent="0.25">
      <c r="A81" s="170">
        <v>75</v>
      </c>
      <c r="B81" s="166" t="str">
        <f>IF(Forfaitaires!B80="","",Forfaitaires!B80)</f>
        <v/>
      </c>
      <c r="C81" s="166" t="str">
        <f>IF(Forfaitaires!C80="","",Forfaitaires!C80)</f>
        <v/>
      </c>
      <c r="D81" s="166" t="str">
        <f>IF(Forfaitaires!D80="","",Forfaitaires!D80)</f>
        <v/>
      </c>
      <c r="E81" s="166" t="str">
        <f>IF(Forfaitaires!E80="","",Forfaitaires!E80)</f>
        <v/>
      </c>
      <c r="F81" s="166" t="str">
        <f>IF(Forfaitaires!F80="","",Forfaitaires!F80)</f>
        <v/>
      </c>
      <c r="G81" s="166" t="str">
        <f>IF(Forfaitaires!G80="","",Forfaitaires!G80)</f>
        <v/>
      </c>
      <c r="H81" s="166" t="str">
        <f>IF(Forfaitaires!H80="","",Forfaitaires!H80)</f>
        <v/>
      </c>
      <c r="I81" s="166" t="str">
        <f>IF($G81="","",IF($C81=Listes!$B$32,IF('Instruction Forfaitaires'!$E81&lt;Listes!$B$53,('Instruction Forfaitaires'!$E81*(VLOOKUP('Instruction Forfaitaires'!$D81,Listes!$A$54:$E$60,2,FALSE))),IF('Instruction Forfaitaires'!$E81&gt;Listes!$E$53,('Instruction Forfaitaires'!$E81*(VLOOKUP('Instruction Forfaitaires'!$D81,Listes!$A$54:$E$60,5,FALSE))),('Instruction Forfaitaires'!$E81*(VLOOKUP('Instruction Forfaitaires'!$D81,Listes!$A$54:$E$60,3,FALSE))+(VLOOKUP('Instruction Forfaitaires'!$D81,Listes!$A$54:$E$60,4,FALSE)))))))</f>
        <v/>
      </c>
      <c r="J81" s="166" t="str">
        <f>IF($G81="","",IF($C81=Listes!$B$31,IF('Instruction Forfaitaires'!$E81&lt;Listes!$B$42,('Instruction Forfaitaires'!$E81*(VLOOKUP('Instruction Forfaitaires'!$D81,Listes!$A$43:$E$49,2,FALSE))),IF('Instruction Forfaitaires'!$E81&gt;Listes!$D$42,('Instruction Forfaitaires'!$E81*(VLOOKUP('Instruction Forfaitaires'!$D81,Listes!$A$43:$E$49,5,FALSE))),('Instruction Forfaitaires'!$E81*(VLOOKUP('Instruction Forfaitaires'!$D81,Listes!$A$43:$E$49,3,FALSE))+(VLOOKUP('Instruction Forfaitaires'!$D81,Listes!$A$43:$E$49,4,FALSE)))))))</f>
        <v/>
      </c>
      <c r="K81" s="257" t="str">
        <f>IF($G81="","",IF($C81=Listes!$B$34,Listes!$I$31,IF($C81=Listes!$B$35,(VLOOKUP('Instruction Forfaitaires'!$F81,Listes!$E$31:$F$36,2,FALSE)),IF($C81=Listes!$B$33,IF('Instruction Forfaitaires'!$E81&lt;Listes!$A$64,'Instruction Forfaitaires'!$E81*Listes!$A$65,IF('Instruction Forfaitaires'!$E81&gt;Listes!$D$64,'Instruction Forfaitaires'!$E81*Listes!$D$65,(('Instruction Forfaitaires'!$E81*Listes!$B$65)+Listes!$C$65)))))))</f>
        <v/>
      </c>
      <c r="L81" s="185" t="str">
        <f>IF(Forfaitaires!M80="","",Forfaitaires!M80)</f>
        <v/>
      </c>
      <c r="M81" s="282" t="str">
        <f t="shared" si="5"/>
        <v/>
      </c>
      <c r="N81" s="277" t="str">
        <f t="shared" si="6"/>
        <v/>
      </c>
      <c r="O81" s="298" t="str">
        <f t="shared" si="7"/>
        <v/>
      </c>
      <c r="P81" s="280" t="str">
        <f t="shared" si="8"/>
        <v/>
      </c>
      <c r="Q81" s="284" t="str">
        <f t="shared" si="9"/>
        <v/>
      </c>
      <c r="R81" s="285"/>
    </row>
    <row r="82" spans="1:18" ht="20.100000000000001" customHeight="1" x14ac:dyDescent="0.25">
      <c r="A82" s="170">
        <v>76</v>
      </c>
      <c r="B82" s="166" t="str">
        <f>IF(Forfaitaires!B81="","",Forfaitaires!B81)</f>
        <v/>
      </c>
      <c r="C82" s="166" t="str">
        <f>IF(Forfaitaires!C81="","",Forfaitaires!C81)</f>
        <v/>
      </c>
      <c r="D82" s="166" t="str">
        <f>IF(Forfaitaires!D81="","",Forfaitaires!D81)</f>
        <v/>
      </c>
      <c r="E82" s="166" t="str">
        <f>IF(Forfaitaires!E81="","",Forfaitaires!E81)</f>
        <v/>
      </c>
      <c r="F82" s="166" t="str">
        <f>IF(Forfaitaires!F81="","",Forfaitaires!F81)</f>
        <v/>
      </c>
      <c r="G82" s="166" t="str">
        <f>IF(Forfaitaires!G81="","",Forfaitaires!G81)</f>
        <v/>
      </c>
      <c r="H82" s="166" t="str">
        <f>IF(Forfaitaires!H81="","",Forfaitaires!H81)</f>
        <v/>
      </c>
      <c r="I82" s="166" t="str">
        <f>IF($G82="","",IF($C82=Listes!$B$32,IF('Instruction Forfaitaires'!$E82&lt;Listes!$B$53,('Instruction Forfaitaires'!$E82*(VLOOKUP('Instruction Forfaitaires'!$D82,Listes!$A$54:$E$60,2,FALSE))),IF('Instruction Forfaitaires'!$E82&gt;Listes!$E$53,('Instruction Forfaitaires'!$E82*(VLOOKUP('Instruction Forfaitaires'!$D82,Listes!$A$54:$E$60,5,FALSE))),('Instruction Forfaitaires'!$E82*(VLOOKUP('Instruction Forfaitaires'!$D82,Listes!$A$54:$E$60,3,FALSE))+(VLOOKUP('Instruction Forfaitaires'!$D82,Listes!$A$54:$E$60,4,FALSE)))))))</f>
        <v/>
      </c>
      <c r="J82" s="166" t="str">
        <f>IF($G82="","",IF($C82=Listes!$B$31,IF('Instruction Forfaitaires'!$E82&lt;Listes!$B$42,('Instruction Forfaitaires'!$E82*(VLOOKUP('Instruction Forfaitaires'!$D82,Listes!$A$43:$E$49,2,FALSE))),IF('Instruction Forfaitaires'!$E82&gt;Listes!$D$42,('Instruction Forfaitaires'!$E82*(VLOOKUP('Instruction Forfaitaires'!$D82,Listes!$A$43:$E$49,5,FALSE))),('Instruction Forfaitaires'!$E82*(VLOOKUP('Instruction Forfaitaires'!$D82,Listes!$A$43:$E$49,3,FALSE))+(VLOOKUP('Instruction Forfaitaires'!$D82,Listes!$A$43:$E$49,4,FALSE)))))))</f>
        <v/>
      </c>
      <c r="K82" s="257" t="str">
        <f>IF($G82="","",IF($C82=Listes!$B$34,Listes!$I$31,IF($C82=Listes!$B$35,(VLOOKUP('Instruction Forfaitaires'!$F82,Listes!$E$31:$F$36,2,FALSE)),IF($C82=Listes!$B$33,IF('Instruction Forfaitaires'!$E82&lt;Listes!$A$64,'Instruction Forfaitaires'!$E82*Listes!$A$65,IF('Instruction Forfaitaires'!$E82&gt;Listes!$D$64,'Instruction Forfaitaires'!$E82*Listes!$D$65,(('Instruction Forfaitaires'!$E82*Listes!$B$65)+Listes!$C$65)))))))</f>
        <v/>
      </c>
      <c r="L82" s="185" t="str">
        <f>IF(Forfaitaires!M81="","",Forfaitaires!M81)</f>
        <v/>
      </c>
      <c r="M82" s="282" t="str">
        <f t="shared" si="5"/>
        <v/>
      </c>
      <c r="N82" s="277" t="str">
        <f t="shared" si="6"/>
        <v/>
      </c>
      <c r="O82" s="298" t="str">
        <f t="shared" si="7"/>
        <v/>
      </c>
      <c r="P82" s="280" t="str">
        <f t="shared" si="8"/>
        <v/>
      </c>
      <c r="Q82" s="284" t="str">
        <f t="shared" si="9"/>
        <v/>
      </c>
      <c r="R82" s="285"/>
    </row>
    <row r="83" spans="1:18" ht="20.100000000000001" customHeight="1" x14ac:dyDescent="0.25">
      <c r="A83" s="170">
        <v>77</v>
      </c>
      <c r="B83" s="166" t="str">
        <f>IF(Forfaitaires!B82="","",Forfaitaires!B82)</f>
        <v/>
      </c>
      <c r="C83" s="166" t="str">
        <f>IF(Forfaitaires!C82="","",Forfaitaires!C82)</f>
        <v/>
      </c>
      <c r="D83" s="166" t="str">
        <f>IF(Forfaitaires!D82="","",Forfaitaires!D82)</f>
        <v/>
      </c>
      <c r="E83" s="166" t="str">
        <f>IF(Forfaitaires!E82="","",Forfaitaires!E82)</f>
        <v/>
      </c>
      <c r="F83" s="166" t="str">
        <f>IF(Forfaitaires!F82="","",Forfaitaires!F82)</f>
        <v/>
      </c>
      <c r="G83" s="166" t="str">
        <f>IF(Forfaitaires!G82="","",Forfaitaires!G82)</f>
        <v/>
      </c>
      <c r="H83" s="166" t="str">
        <f>IF(Forfaitaires!H82="","",Forfaitaires!H82)</f>
        <v/>
      </c>
      <c r="I83" s="166" t="str">
        <f>IF($G83="","",IF($C83=Listes!$B$32,IF('Instruction Forfaitaires'!$E83&lt;Listes!$B$53,('Instruction Forfaitaires'!$E83*(VLOOKUP('Instruction Forfaitaires'!$D83,Listes!$A$54:$E$60,2,FALSE))),IF('Instruction Forfaitaires'!$E83&gt;Listes!$E$53,('Instruction Forfaitaires'!$E83*(VLOOKUP('Instruction Forfaitaires'!$D83,Listes!$A$54:$E$60,5,FALSE))),('Instruction Forfaitaires'!$E83*(VLOOKUP('Instruction Forfaitaires'!$D83,Listes!$A$54:$E$60,3,FALSE))+(VLOOKUP('Instruction Forfaitaires'!$D83,Listes!$A$54:$E$60,4,FALSE)))))))</f>
        <v/>
      </c>
      <c r="J83" s="166" t="str">
        <f>IF($G83="","",IF($C83=Listes!$B$31,IF('Instruction Forfaitaires'!$E83&lt;Listes!$B$42,('Instruction Forfaitaires'!$E83*(VLOOKUP('Instruction Forfaitaires'!$D83,Listes!$A$43:$E$49,2,FALSE))),IF('Instruction Forfaitaires'!$E83&gt;Listes!$D$42,('Instruction Forfaitaires'!$E83*(VLOOKUP('Instruction Forfaitaires'!$D83,Listes!$A$43:$E$49,5,FALSE))),('Instruction Forfaitaires'!$E83*(VLOOKUP('Instruction Forfaitaires'!$D83,Listes!$A$43:$E$49,3,FALSE))+(VLOOKUP('Instruction Forfaitaires'!$D83,Listes!$A$43:$E$49,4,FALSE)))))))</f>
        <v/>
      </c>
      <c r="K83" s="257" t="str">
        <f>IF($G83="","",IF($C83=Listes!$B$34,Listes!$I$31,IF($C83=Listes!$B$35,(VLOOKUP('Instruction Forfaitaires'!$F83,Listes!$E$31:$F$36,2,FALSE)),IF($C83=Listes!$B$33,IF('Instruction Forfaitaires'!$E83&lt;Listes!$A$64,'Instruction Forfaitaires'!$E83*Listes!$A$65,IF('Instruction Forfaitaires'!$E83&gt;Listes!$D$64,'Instruction Forfaitaires'!$E83*Listes!$D$65,(('Instruction Forfaitaires'!$E83*Listes!$B$65)+Listes!$C$65)))))))</f>
        <v/>
      </c>
      <c r="L83" s="185" t="str">
        <f>IF(Forfaitaires!M82="","",Forfaitaires!M82)</f>
        <v/>
      </c>
      <c r="M83" s="282" t="str">
        <f t="shared" si="5"/>
        <v/>
      </c>
      <c r="N83" s="277" t="str">
        <f t="shared" si="6"/>
        <v/>
      </c>
      <c r="O83" s="298" t="str">
        <f t="shared" si="7"/>
        <v/>
      </c>
      <c r="P83" s="280" t="str">
        <f t="shared" si="8"/>
        <v/>
      </c>
      <c r="Q83" s="284" t="str">
        <f t="shared" si="9"/>
        <v/>
      </c>
      <c r="R83" s="285"/>
    </row>
    <row r="84" spans="1:18" ht="20.100000000000001" customHeight="1" x14ac:dyDescent="0.25">
      <c r="A84" s="170">
        <v>78</v>
      </c>
      <c r="B84" s="166" t="str">
        <f>IF(Forfaitaires!B83="","",Forfaitaires!B83)</f>
        <v/>
      </c>
      <c r="C84" s="166" t="str">
        <f>IF(Forfaitaires!C83="","",Forfaitaires!C83)</f>
        <v/>
      </c>
      <c r="D84" s="166" t="str">
        <f>IF(Forfaitaires!D83="","",Forfaitaires!D83)</f>
        <v/>
      </c>
      <c r="E84" s="166" t="str">
        <f>IF(Forfaitaires!E83="","",Forfaitaires!E83)</f>
        <v/>
      </c>
      <c r="F84" s="166" t="str">
        <f>IF(Forfaitaires!F83="","",Forfaitaires!F83)</f>
        <v/>
      </c>
      <c r="G84" s="166" t="str">
        <f>IF(Forfaitaires!G83="","",Forfaitaires!G83)</f>
        <v/>
      </c>
      <c r="H84" s="166" t="str">
        <f>IF(Forfaitaires!H83="","",Forfaitaires!H83)</f>
        <v/>
      </c>
      <c r="I84" s="166" t="str">
        <f>IF($G84="","",IF($C84=Listes!$B$32,IF('Instruction Forfaitaires'!$E84&lt;Listes!$B$53,('Instruction Forfaitaires'!$E84*(VLOOKUP('Instruction Forfaitaires'!$D84,Listes!$A$54:$E$60,2,FALSE))),IF('Instruction Forfaitaires'!$E84&gt;Listes!$E$53,('Instruction Forfaitaires'!$E84*(VLOOKUP('Instruction Forfaitaires'!$D84,Listes!$A$54:$E$60,5,FALSE))),('Instruction Forfaitaires'!$E84*(VLOOKUP('Instruction Forfaitaires'!$D84,Listes!$A$54:$E$60,3,FALSE))+(VLOOKUP('Instruction Forfaitaires'!$D84,Listes!$A$54:$E$60,4,FALSE)))))))</f>
        <v/>
      </c>
      <c r="J84" s="166" t="str">
        <f>IF($G84="","",IF($C84=Listes!$B$31,IF('Instruction Forfaitaires'!$E84&lt;Listes!$B$42,('Instruction Forfaitaires'!$E84*(VLOOKUP('Instruction Forfaitaires'!$D84,Listes!$A$43:$E$49,2,FALSE))),IF('Instruction Forfaitaires'!$E84&gt;Listes!$D$42,('Instruction Forfaitaires'!$E84*(VLOOKUP('Instruction Forfaitaires'!$D84,Listes!$A$43:$E$49,5,FALSE))),('Instruction Forfaitaires'!$E84*(VLOOKUP('Instruction Forfaitaires'!$D84,Listes!$A$43:$E$49,3,FALSE))+(VLOOKUP('Instruction Forfaitaires'!$D84,Listes!$A$43:$E$49,4,FALSE)))))))</f>
        <v/>
      </c>
      <c r="K84" s="257" t="str">
        <f>IF($G84="","",IF($C84=Listes!$B$34,Listes!$I$31,IF($C84=Listes!$B$35,(VLOOKUP('Instruction Forfaitaires'!$F84,Listes!$E$31:$F$36,2,FALSE)),IF($C84=Listes!$B$33,IF('Instruction Forfaitaires'!$E84&lt;Listes!$A$64,'Instruction Forfaitaires'!$E84*Listes!$A$65,IF('Instruction Forfaitaires'!$E84&gt;Listes!$D$64,'Instruction Forfaitaires'!$E84*Listes!$D$65,(('Instruction Forfaitaires'!$E84*Listes!$B$65)+Listes!$C$65)))))))</f>
        <v/>
      </c>
      <c r="L84" s="185" t="str">
        <f>IF(Forfaitaires!M83="","",Forfaitaires!M83)</f>
        <v/>
      </c>
      <c r="M84" s="282" t="str">
        <f t="shared" si="5"/>
        <v/>
      </c>
      <c r="N84" s="277" t="str">
        <f t="shared" si="6"/>
        <v/>
      </c>
      <c r="O84" s="298" t="str">
        <f t="shared" si="7"/>
        <v/>
      </c>
      <c r="P84" s="280" t="str">
        <f t="shared" si="8"/>
        <v/>
      </c>
      <c r="Q84" s="284" t="str">
        <f t="shared" si="9"/>
        <v/>
      </c>
      <c r="R84" s="285"/>
    </row>
    <row r="85" spans="1:18" ht="20.100000000000001" customHeight="1" x14ac:dyDescent="0.25">
      <c r="A85" s="170">
        <v>79</v>
      </c>
      <c r="B85" s="166" t="str">
        <f>IF(Forfaitaires!B84="","",Forfaitaires!B84)</f>
        <v/>
      </c>
      <c r="C85" s="166" t="str">
        <f>IF(Forfaitaires!C84="","",Forfaitaires!C84)</f>
        <v/>
      </c>
      <c r="D85" s="166" t="str">
        <f>IF(Forfaitaires!D84="","",Forfaitaires!D84)</f>
        <v/>
      </c>
      <c r="E85" s="166" t="str">
        <f>IF(Forfaitaires!E84="","",Forfaitaires!E84)</f>
        <v/>
      </c>
      <c r="F85" s="166" t="str">
        <f>IF(Forfaitaires!F84="","",Forfaitaires!F84)</f>
        <v/>
      </c>
      <c r="G85" s="166" t="str">
        <f>IF(Forfaitaires!G84="","",Forfaitaires!G84)</f>
        <v/>
      </c>
      <c r="H85" s="166" t="str">
        <f>IF(Forfaitaires!H84="","",Forfaitaires!H84)</f>
        <v/>
      </c>
      <c r="I85" s="166" t="str">
        <f>IF($G85="","",IF($C85=Listes!$B$32,IF('Instruction Forfaitaires'!$E85&lt;Listes!$B$53,('Instruction Forfaitaires'!$E85*(VLOOKUP('Instruction Forfaitaires'!$D85,Listes!$A$54:$E$60,2,FALSE))),IF('Instruction Forfaitaires'!$E85&gt;Listes!$E$53,('Instruction Forfaitaires'!$E85*(VLOOKUP('Instruction Forfaitaires'!$D85,Listes!$A$54:$E$60,5,FALSE))),('Instruction Forfaitaires'!$E85*(VLOOKUP('Instruction Forfaitaires'!$D85,Listes!$A$54:$E$60,3,FALSE))+(VLOOKUP('Instruction Forfaitaires'!$D85,Listes!$A$54:$E$60,4,FALSE)))))))</f>
        <v/>
      </c>
      <c r="J85" s="166" t="str">
        <f>IF($G85="","",IF($C85=Listes!$B$31,IF('Instruction Forfaitaires'!$E85&lt;Listes!$B$42,('Instruction Forfaitaires'!$E85*(VLOOKUP('Instruction Forfaitaires'!$D85,Listes!$A$43:$E$49,2,FALSE))),IF('Instruction Forfaitaires'!$E85&gt;Listes!$D$42,('Instruction Forfaitaires'!$E85*(VLOOKUP('Instruction Forfaitaires'!$D85,Listes!$A$43:$E$49,5,FALSE))),('Instruction Forfaitaires'!$E85*(VLOOKUP('Instruction Forfaitaires'!$D85,Listes!$A$43:$E$49,3,FALSE))+(VLOOKUP('Instruction Forfaitaires'!$D85,Listes!$A$43:$E$49,4,FALSE)))))))</f>
        <v/>
      </c>
      <c r="K85" s="257" t="str">
        <f>IF($G85="","",IF($C85=Listes!$B$34,Listes!$I$31,IF($C85=Listes!$B$35,(VLOOKUP('Instruction Forfaitaires'!$F85,Listes!$E$31:$F$36,2,FALSE)),IF($C85=Listes!$B$33,IF('Instruction Forfaitaires'!$E85&lt;Listes!$A$64,'Instruction Forfaitaires'!$E85*Listes!$A$65,IF('Instruction Forfaitaires'!$E85&gt;Listes!$D$64,'Instruction Forfaitaires'!$E85*Listes!$D$65,(('Instruction Forfaitaires'!$E85*Listes!$B$65)+Listes!$C$65)))))))</f>
        <v/>
      </c>
      <c r="L85" s="185" t="str">
        <f>IF(Forfaitaires!M84="","",Forfaitaires!M84)</f>
        <v/>
      </c>
      <c r="M85" s="282" t="str">
        <f t="shared" si="5"/>
        <v/>
      </c>
      <c r="N85" s="277" t="str">
        <f t="shared" si="6"/>
        <v/>
      </c>
      <c r="O85" s="298" t="str">
        <f t="shared" si="7"/>
        <v/>
      </c>
      <c r="P85" s="280" t="str">
        <f t="shared" si="8"/>
        <v/>
      </c>
      <c r="Q85" s="284" t="str">
        <f t="shared" si="9"/>
        <v/>
      </c>
      <c r="R85" s="285"/>
    </row>
    <row r="86" spans="1:18" ht="20.100000000000001" customHeight="1" x14ac:dyDescent="0.25">
      <c r="A86" s="170">
        <v>80</v>
      </c>
      <c r="B86" s="166" t="str">
        <f>IF(Forfaitaires!B85="","",Forfaitaires!B85)</f>
        <v/>
      </c>
      <c r="C86" s="166" t="str">
        <f>IF(Forfaitaires!C85="","",Forfaitaires!C85)</f>
        <v/>
      </c>
      <c r="D86" s="166" t="str">
        <f>IF(Forfaitaires!D85="","",Forfaitaires!D85)</f>
        <v/>
      </c>
      <c r="E86" s="166" t="str">
        <f>IF(Forfaitaires!E85="","",Forfaitaires!E85)</f>
        <v/>
      </c>
      <c r="F86" s="166" t="str">
        <f>IF(Forfaitaires!F85="","",Forfaitaires!F85)</f>
        <v/>
      </c>
      <c r="G86" s="166" t="str">
        <f>IF(Forfaitaires!G85="","",Forfaitaires!G85)</f>
        <v/>
      </c>
      <c r="H86" s="166" t="str">
        <f>IF(Forfaitaires!H85="","",Forfaitaires!H85)</f>
        <v/>
      </c>
      <c r="I86" s="166" t="str">
        <f>IF($G86="","",IF($C86=Listes!$B$32,IF('Instruction Forfaitaires'!$E86&lt;Listes!$B$53,('Instruction Forfaitaires'!$E86*(VLOOKUP('Instruction Forfaitaires'!$D86,Listes!$A$54:$E$60,2,FALSE))),IF('Instruction Forfaitaires'!$E86&gt;Listes!$E$53,('Instruction Forfaitaires'!$E86*(VLOOKUP('Instruction Forfaitaires'!$D86,Listes!$A$54:$E$60,5,FALSE))),('Instruction Forfaitaires'!$E86*(VLOOKUP('Instruction Forfaitaires'!$D86,Listes!$A$54:$E$60,3,FALSE))+(VLOOKUP('Instruction Forfaitaires'!$D86,Listes!$A$54:$E$60,4,FALSE)))))))</f>
        <v/>
      </c>
      <c r="J86" s="166" t="str">
        <f>IF($G86="","",IF($C86=Listes!$B$31,IF('Instruction Forfaitaires'!$E86&lt;Listes!$B$42,('Instruction Forfaitaires'!$E86*(VLOOKUP('Instruction Forfaitaires'!$D86,Listes!$A$43:$E$49,2,FALSE))),IF('Instruction Forfaitaires'!$E86&gt;Listes!$D$42,('Instruction Forfaitaires'!$E86*(VLOOKUP('Instruction Forfaitaires'!$D86,Listes!$A$43:$E$49,5,FALSE))),('Instruction Forfaitaires'!$E86*(VLOOKUP('Instruction Forfaitaires'!$D86,Listes!$A$43:$E$49,3,FALSE))+(VLOOKUP('Instruction Forfaitaires'!$D86,Listes!$A$43:$E$49,4,FALSE)))))))</f>
        <v/>
      </c>
      <c r="K86" s="257" t="str">
        <f>IF($G86="","",IF($C86=Listes!$B$34,Listes!$I$31,IF($C86=Listes!$B$35,(VLOOKUP('Instruction Forfaitaires'!$F86,Listes!$E$31:$F$36,2,FALSE)),IF($C86=Listes!$B$33,IF('Instruction Forfaitaires'!$E86&lt;Listes!$A$64,'Instruction Forfaitaires'!$E86*Listes!$A$65,IF('Instruction Forfaitaires'!$E86&gt;Listes!$D$64,'Instruction Forfaitaires'!$E86*Listes!$D$65,(('Instruction Forfaitaires'!$E86*Listes!$B$65)+Listes!$C$65)))))))</f>
        <v/>
      </c>
      <c r="L86" s="185" t="str">
        <f>IF(Forfaitaires!M85="","",Forfaitaires!M85)</f>
        <v/>
      </c>
      <c r="M86" s="282" t="str">
        <f t="shared" si="5"/>
        <v/>
      </c>
      <c r="N86" s="277" t="str">
        <f t="shared" si="6"/>
        <v/>
      </c>
      <c r="O86" s="298" t="str">
        <f t="shared" si="7"/>
        <v/>
      </c>
      <c r="P86" s="280" t="str">
        <f t="shared" si="8"/>
        <v/>
      </c>
      <c r="Q86" s="284" t="str">
        <f t="shared" si="9"/>
        <v/>
      </c>
      <c r="R86" s="285"/>
    </row>
    <row r="87" spans="1:18" ht="20.100000000000001" customHeight="1" x14ac:dyDescent="0.25">
      <c r="A87" s="170">
        <v>81</v>
      </c>
      <c r="B87" s="166" t="str">
        <f>IF(Forfaitaires!B86="","",Forfaitaires!B86)</f>
        <v/>
      </c>
      <c r="C87" s="166" t="str">
        <f>IF(Forfaitaires!C86="","",Forfaitaires!C86)</f>
        <v/>
      </c>
      <c r="D87" s="166" t="str">
        <f>IF(Forfaitaires!D86="","",Forfaitaires!D86)</f>
        <v/>
      </c>
      <c r="E87" s="166" t="str">
        <f>IF(Forfaitaires!E86="","",Forfaitaires!E86)</f>
        <v/>
      </c>
      <c r="F87" s="166" t="str">
        <f>IF(Forfaitaires!F86="","",Forfaitaires!F86)</f>
        <v/>
      </c>
      <c r="G87" s="166" t="str">
        <f>IF(Forfaitaires!G86="","",Forfaitaires!G86)</f>
        <v/>
      </c>
      <c r="H87" s="166" t="str">
        <f>IF(Forfaitaires!H86="","",Forfaitaires!H86)</f>
        <v/>
      </c>
      <c r="I87" s="166" t="str">
        <f>IF($G87="","",IF($C87=Listes!$B$32,IF('Instruction Forfaitaires'!$E87&lt;Listes!$B$53,('Instruction Forfaitaires'!$E87*(VLOOKUP('Instruction Forfaitaires'!$D87,Listes!$A$54:$E$60,2,FALSE))),IF('Instruction Forfaitaires'!$E87&gt;Listes!$E$53,('Instruction Forfaitaires'!$E87*(VLOOKUP('Instruction Forfaitaires'!$D87,Listes!$A$54:$E$60,5,FALSE))),('Instruction Forfaitaires'!$E87*(VLOOKUP('Instruction Forfaitaires'!$D87,Listes!$A$54:$E$60,3,FALSE))+(VLOOKUP('Instruction Forfaitaires'!$D87,Listes!$A$54:$E$60,4,FALSE)))))))</f>
        <v/>
      </c>
      <c r="J87" s="166" t="str">
        <f>IF($G87="","",IF($C87=Listes!$B$31,IF('Instruction Forfaitaires'!$E87&lt;Listes!$B$42,('Instruction Forfaitaires'!$E87*(VLOOKUP('Instruction Forfaitaires'!$D87,Listes!$A$43:$E$49,2,FALSE))),IF('Instruction Forfaitaires'!$E87&gt;Listes!$D$42,('Instruction Forfaitaires'!$E87*(VLOOKUP('Instruction Forfaitaires'!$D87,Listes!$A$43:$E$49,5,FALSE))),('Instruction Forfaitaires'!$E87*(VLOOKUP('Instruction Forfaitaires'!$D87,Listes!$A$43:$E$49,3,FALSE))+(VLOOKUP('Instruction Forfaitaires'!$D87,Listes!$A$43:$E$49,4,FALSE)))))))</f>
        <v/>
      </c>
      <c r="K87" s="257" t="str">
        <f>IF($G87="","",IF($C87=Listes!$B$34,Listes!$I$31,IF($C87=Listes!$B$35,(VLOOKUP('Instruction Forfaitaires'!$F87,Listes!$E$31:$F$36,2,FALSE)),IF($C87=Listes!$B$33,IF('Instruction Forfaitaires'!$E87&lt;Listes!$A$64,'Instruction Forfaitaires'!$E87*Listes!$A$65,IF('Instruction Forfaitaires'!$E87&gt;Listes!$D$64,'Instruction Forfaitaires'!$E87*Listes!$D$65,(('Instruction Forfaitaires'!$E87*Listes!$B$65)+Listes!$C$65)))))))</f>
        <v/>
      </c>
      <c r="L87" s="185" t="str">
        <f>IF(Forfaitaires!M86="","",Forfaitaires!M86)</f>
        <v/>
      </c>
      <c r="M87" s="282" t="str">
        <f t="shared" si="5"/>
        <v/>
      </c>
      <c r="N87" s="277" t="str">
        <f t="shared" si="6"/>
        <v/>
      </c>
      <c r="O87" s="298" t="str">
        <f t="shared" si="7"/>
        <v/>
      </c>
      <c r="P87" s="280" t="str">
        <f t="shared" si="8"/>
        <v/>
      </c>
      <c r="Q87" s="284" t="str">
        <f t="shared" si="9"/>
        <v/>
      </c>
      <c r="R87" s="285"/>
    </row>
    <row r="88" spans="1:18" ht="20.100000000000001" customHeight="1" x14ac:dyDescent="0.25">
      <c r="A88" s="170">
        <v>82</v>
      </c>
      <c r="B88" s="166" t="str">
        <f>IF(Forfaitaires!B87="","",Forfaitaires!B87)</f>
        <v/>
      </c>
      <c r="C88" s="166" t="str">
        <f>IF(Forfaitaires!C87="","",Forfaitaires!C87)</f>
        <v/>
      </c>
      <c r="D88" s="166" t="str">
        <f>IF(Forfaitaires!D87="","",Forfaitaires!D87)</f>
        <v/>
      </c>
      <c r="E88" s="166" t="str">
        <f>IF(Forfaitaires!E87="","",Forfaitaires!E87)</f>
        <v/>
      </c>
      <c r="F88" s="166" t="str">
        <f>IF(Forfaitaires!F87="","",Forfaitaires!F87)</f>
        <v/>
      </c>
      <c r="G88" s="166" t="str">
        <f>IF(Forfaitaires!G87="","",Forfaitaires!G87)</f>
        <v/>
      </c>
      <c r="H88" s="166" t="str">
        <f>IF(Forfaitaires!H87="","",Forfaitaires!H87)</f>
        <v/>
      </c>
      <c r="I88" s="166" t="str">
        <f>IF($G88="","",IF($C88=Listes!$B$32,IF('Instruction Forfaitaires'!$E88&lt;Listes!$B$53,('Instruction Forfaitaires'!$E88*(VLOOKUP('Instruction Forfaitaires'!$D88,Listes!$A$54:$E$60,2,FALSE))),IF('Instruction Forfaitaires'!$E88&gt;Listes!$E$53,('Instruction Forfaitaires'!$E88*(VLOOKUP('Instruction Forfaitaires'!$D88,Listes!$A$54:$E$60,5,FALSE))),('Instruction Forfaitaires'!$E88*(VLOOKUP('Instruction Forfaitaires'!$D88,Listes!$A$54:$E$60,3,FALSE))+(VLOOKUP('Instruction Forfaitaires'!$D88,Listes!$A$54:$E$60,4,FALSE)))))))</f>
        <v/>
      </c>
      <c r="J88" s="166" t="str">
        <f>IF($G88="","",IF($C88=Listes!$B$31,IF('Instruction Forfaitaires'!$E88&lt;Listes!$B$42,('Instruction Forfaitaires'!$E88*(VLOOKUP('Instruction Forfaitaires'!$D88,Listes!$A$43:$E$49,2,FALSE))),IF('Instruction Forfaitaires'!$E88&gt;Listes!$D$42,('Instruction Forfaitaires'!$E88*(VLOOKUP('Instruction Forfaitaires'!$D88,Listes!$A$43:$E$49,5,FALSE))),('Instruction Forfaitaires'!$E88*(VLOOKUP('Instruction Forfaitaires'!$D88,Listes!$A$43:$E$49,3,FALSE))+(VLOOKUP('Instruction Forfaitaires'!$D88,Listes!$A$43:$E$49,4,FALSE)))))))</f>
        <v/>
      </c>
      <c r="K88" s="257" t="str">
        <f>IF($G88="","",IF($C88=Listes!$B$34,Listes!$I$31,IF($C88=Listes!$B$35,(VLOOKUP('Instruction Forfaitaires'!$F88,Listes!$E$31:$F$36,2,FALSE)),IF($C88=Listes!$B$33,IF('Instruction Forfaitaires'!$E88&lt;Listes!$A$64,'Instruction Forfaitaires'!$E88*Listes!$A$65,IF('Instruction Forfaitaires'!$E88&gt;Listes!$D$64,'Instruction Forfaitaires'!$E88*Listes!$D$65,(('Instruction Forfaitaires'!$E88*Listes!$B$65)+Listes!$C$65)))))))</f>
        <v/>
      </c>
      <c r="L88" s="185" t="str">
        <f>IF(Forfaitaires!M87="","",Forfaitaires!M87)</f>
        <v/>
      </c>
      <c r="M88" s="282" t="str">
        <f t="shared" si="5"/>
        <v/>
      </c>
      <c r="N88" s="277" t="str">
        <f t="shared" si="6"/>
        <v/>
      </c>
      <c r="O88" s="298" t="str">
        <f t="shared" si="7"/>
        <v/>
      </c>
      <c r="P88" s="280" t="str">
        <f t="shared" si="8"/>
        <v/>
      </c>
      <c r="Q88" s="284" t="str">
        <f t="shared" si="9"/>
        <v/>
      </c>
      <c r="R88" s="285"/>
    </row>
    <row r="89" spans="1:18" ht="20.100000000000001" customHeight="1" x14ac:dyDescent="0.25">
      <c r="A89" s="170">
        <v>83</v>
      </c>
      <c r="B89" s="166" t="str">
        <f>IF(Forfaitaires!B88="","",Forfaitaires!B88)</f>
        <v/>
      </c>
      <c r="C89" s="166" t="str">
        <f>IF(Forfaitaires!C88="","",Forfaitaires!C88)</f>
        <v/>
      </c>
      <c r="D89" s="166" t="str">
        <f>IF(Forfaitaires!D88="","",Forfaitaires!D88)</f>
        <v/>
      </c>
      <c r="E89" s="166" t="str">
        <f>IF(Forfaitaires!E88="","",Forfaitaires!E88)</f>
        <v/>
      </c>
      <c r="F89" s="166" t="str">
        <f>IF(Forfaitaires!F88="","",Forfaitaires!F88)</f>
        <v/>
      </c>
      <c r="G89" s="166" t="str">
        <f>IF(Forfaitaires!G88="","",Forfaitaires!G88)</f>
        <v/>
      </c>
      <c r="H89" s="166" t="str">
        <f>IF(Forfaitaires!H88="","",Forfaitaires!H88)</f>
        <v/>
      </c>
      <c r="I89" s="166" t="str">
        <f>IF($G89="","",IF($C89=Listes!$B$32,IF('Instruction Forfaitaires'!$E89&lt;Listes!$B$53,('Instruction Forfaitaires'!$E89*(VLOOKUP('Instruction Forfaitaires'!$D89,Listes!$A$54:$E$60,2,FALSE))),IF('Instruction Forfaitaires'!$E89&gt;Listes!$E$53,('Instruction Forfaitaires'!$E89*(VLOOKUP('Instruction Forfaitaires'!$D89,Listes!$A$54:$E$60,5,FALSE))),('Instruction Forfaitaires'!$E89*(VLOOKUP('Instruction Forfaitaires'!$D89,Listes!$A$54:$E$60,3,FALSE))+(VLOOKUP('Instruction Forfaitaires'!$D89,Listes!$A$54:$E$60,4,FALSE)))))))</f>
        <v/>
      </c>
      <c r="J89" s="166" t="str">
        <f>IF($G89="","",IF($C89=Listes!$B$31,IF('Instruction Forfaitaires'!$E89&lt;Listes!$B$42,('Instruction Forfaitaires'!$E89*(VLOOKUP('Instruction Forfaitaires'!$D89,Listes!$A$43:$E$49,2,FALSE))),IF('Instruction Forfaitaires'!$E89&gt;Listes!$D$42,('Instruction Forfaitaires'!$E89*(VLOOKUP('Instruction Forfaitaires'!$D89,Listes!$A$43:$E$49,5,FALSE))),('Instruction Forfaitaires'!$E89*(VLOOKUP('Instruction Forfaitaires'!$D89,Listes!$A$43:$E$49,3,FALSE))+(VLOOKUP('Instruction Forfaitaires'!$D89,Listes!$A$43:$E$49,4,FALSE)))))))</f>
        <v/>
      </c>
      <c r="K89" s="257" t="str">
        <f>IF($G89="","",IF($C89=Listes!$B$34,Listes!$I$31,IF($C89=Listes!$B$35,(VLOOKUP('Instruction Forfaitaires'!$F89,Listes!$E$31:$F$36,2,FALSE)),IF($C89=Listes!$B$33,IF('Instruction Forfaitaires'!$E89&lt;Listes!$A$64,'Instruction Forfaitaires'!$E89*Listes!$A$65,IF('Instruction Forfaitaires'!$E89&gt;Listes!$D$64,'Instruction Forfaitaires'!$E89*Listes!$D$65,(('Instruction Forfaitaires'!$E89*Listes!$B$65)+Listes!$C$65)))))))</f>
        <v/>
      </c>
      <c r="L89" s="185" t="str">
        <f>IF(Forfaitaires!M88="","",Forfaitaires!M88)</f>
        <v/>
      </c>
      <c r="M89" s="282" t="str">
        <f t="shared" si="5"/>
        <v/>
      </c>
      <c r="N89" s="277" t="str">
        <f t="shared" si="6"/>
        <v/>
      </c>
      <c r="O89" s="298" t="str">
        <f t="shared" si="7"/>
        <v/>
      </c>
      <c r="P89" s="280" t="str">
        <f t="shared" si="8"/>
        <v/>
      </c>
      <c r="Q89" s="284" t="str">
        <f t="shared" si="9"/>
        <v/>
      </c>
      <c r="R89" s="285"/>
    </row>
    <row r="90" spans="1:18" ht="20.100000000000001" customHeight="1" x14ac:dyDescent="0.25">
      <c r="A90" s="170">
        <v>84</v>
      </c>
      <c r="B90" s="166" t="str">
        <f>IF(Forfaitaires!B89="","",Forfaitaires!B89)</f>
        <v/>
      </c>
      <c r="C90" s="166" t="str">
        <f>IF(Forfaitaires!C89="","",Forfaitaires!C89)</f>
        <v/>
      </c>
      <c r="D90" s="166" t="str">
        <f>IF(Forfaitaires!D89="","",Forfaitaires!D89)</f>
        <v/>
      </c>
      <c r="E90" s="166" t="str">
        <f>IF(Forfaitaires!E89="","",Forfaitaires!E89)</f>
        <v/>
      </c>
      <c r="F90" s="166" t="str">
        <f>IF(Forfaitaires!F89="","",Forfaitaires!F89)</f>
        <v/>
      </c>
      <c r="G90" s="166" t="str">
        <f>IF(Forfaitaires!G89="","",Forfaitaires!G89)</f>
        <v/>
      </c>
      <c r="H90" s="166" t="str">
        <f>IF(Forfaitaires!H89="","",Forfaitaires!H89)</f>
        <v/>
      </c>
      <c r="I90" s="166" t="str">
        <f>IF($G90="","",IF($C90=Listes!$B$32,IF('Instruction Forfaitaires'!$E90&lt;Listes!$B$53,('Instruction Forfaitaires'!$E90*(VLOOKUP('Instruction Forfaitaires'!$D90,Listes!$A$54:$E$60,2,FALSE))),IF('Instruction Forfaitaires'!$E90&gt;Listes!$E$53,('Instruction Forfaitaires'!$E90*(VLOOKUP('Instruction Forfaitaires'!$D90,Listes!$A$54:$E$60,5,FALSE))),('Instruction Forfaitaires'!$E90*(VLOOKUP('Instruction Forfaitaires'!$D90,Listes!$A$54:$E$60,3,FALSE))+(VLOOKUP('Instruction Forfaitaires'!$D90,Listes!$A$54:$E$60,4,FALSE)))))))</f>
        <v/>
      </c>
      <c r="J90" s="166" t="str">
        <f>IF($G90="","",IF($C90=Listes!$B$31,IF('Instruction Forfaitaires'!$E90&lt;Listes!$B$42,('Instruction Forfaitaires'!$E90*(VLOOKUP('Instruction Forfaitaires'!$D90,Listes!$A$43:$E$49,2,FALSE))),IF('Instruction Forfaitaires'!$E90&gt;Listes!$D$42,('Instruction Forfaitaires'!$E90*(VLOOKUP('Instruction Forfaitaires'!$D90,Listes!$A$43:$E$49,5,FALSE))),('Instruction Forfaitaires'!$E90*(VLOOKUP('Instruction Forfaitaires'!$D90,Listes!$A$43:$E$49,3,FALSE))+(VLOOKUP('Instruction Forfaitaires'!$D90,Listes!$A$43:$E$49,4,FALSE)))))))</f>
        <v/>
      </c>
      <c r="K90" s="257" t="str">
        <f>IF($G90="","",IF($C90=Listes!$B$34,Listes!$I$31,IF($C90=Listes!$B$35,(VLOOKUP('Instruction Forfaitaires'!$F90,Listes!$E$31:$F$36,2,FALSE)),IF($C90=Listes!$B$33,IF('Instruction Forfaitaires'!$E90&lt;Listes!$A$64,'Instruction Forfaitaires'!$E90*Listes!$A$65,IF('Instruction Forfaitaires'!$E90&gt;Listes!$D$64,'Instruction Forfaitaires'!$E90*Listes!$D$65,(('Instruction Forfaitaires'!$E90*Listes!$B$65)+Listes!$C$65)))))))</f>
        <v/>
      </c>
      <c r="L90" s="185" t="str">
        <f>IF(Forfaitaires!M89="","",Forfaitaires!M89)</f>
        <v/>
      </c>
      <c r="M90" s="282" t="str">
        <f t="shared" si="5"/>
        <v/>
      </c>
      <c r="N90" s="277" t="str">
        <f t="shared" si="6"/>
        <v/>
      </c>
      <c r="O90" s="298" t="str">
        <f t="shared" si="7"/>
        <v/>
      </c>
      <c r="P90" s="280" t="str">
        <f t="shared" si="8"/>
        <v/>
      </c>
      <c r="Q90" s="284" t="str">
        <f t="shared" si="9"/>
        <v/>
      </c>
      <c r="R90" s="285"/>
    </row>
    <row r="91" spans="1:18" ht="20.100000000000001" customHeight="1" x14ac:dyDescent="0.25">
      <c r="A91" s="170">
        <v>85</v>
      </c>
      <c r="B91" s="166" t="str">
        <f>IF(Forfaitaires!B90="","",Forfaitaires!B90)</f>
        <v/>
      </c>
      <c r="C91" s="166" t="str">
        <f>IF(Forfaitaires!C90="","",Forfaitaires!C90)</f>
        <v/>
      </c>
      <c r="D91" s="166" t="str">
        <f>IF(Forfaitaires!D90="","",Forfaitaires!D90)</f>
        <v/>
      </c>
      <c r="E91" s="166" t="str">
        <f>IF(Forfaitaires!E90="","",Forfaitaires!E90)</f>
        <v/>
      </c>
      <c r="F91" s="166" t="str">
        <f>IF(Forfaitaires!F90="","",Forfaitaires!F90)</f>
        <v/>
      </c>
      <c r="G91" s="166" t="str">
        <f>IF(Forfaitaires!G90="","",Forfaitaires!G90)</f>
        <v/>
      </c>
      <c r="H91" s="166" t="str">
        <f>IF(Forfaitaires!H90="","",Forfaitaires!H90)</f>
        <v/>
      </c>
      <c r="I91" s="166" t="str">
        <f>IF($G91="","",IF($C91=Listes!$B$32,IF('Instruction Forfaitaires'!$E91&lt;Listes!$B$53,('Instruction Forfaitaires'!$E91*(VLOOKUP('Instruction Forfaitaires'!$D91,Listes!$A$54:$E$60,2,FALSE))),IF('Instruction Forfaitaires'!$E91&gt;Listes!$E$53,('Instruction Forfaitaires'!$E91*(VLOOKUP('Instruction Forfaitaires'!$D91,Listes!$A$54:$E$60,5,FALSE))),('Instruction Forfaitaires'!$E91*(VLOOKUP('Instruction Forfaitaires'!$D91,Listes!$A$54:$E$60,3,FALSE))+(VLOOKUP('Instruction Forfaitaires'!$D91,Listes!$A$54:$E$60,4,FALSE)))))))</f>
        <v/>
      </c>
      <c r="J91" s="166" t="str">
        <f>IF($G91="","",IF($C91=Listes!$B$31,IF('Instruction Forfaitaires'!$E91&lt;Listes!$B$42,('Instruction Forfaitaires'!$E91*(VLOOKUP('Instruction Forfaitaires'!$D91,Listes!$A$43:$E$49,2,FALSE))),IF('Instruction Forfaitaires'!$E91&gt;Listes!$D$42,('Instruction Forfaitaires'!$E91*(VLOOKUP('Instruction Forfaitaires'!$D91,Listes!$A$43:$E$49,5,FALSE))),('Instruction Forfaitaires'!$E91*(VLOOKUP('Instruction Forfaitaires'!$D91,Listes!$A$43:$E$49,3,FALSE))+(VLOOKUP('Instruction Forfaitaires'!$D91,Listes!$A$43:$E$49,4,FALSE)))))))</f>
        <v/>
      </c>
      <c r="K91" s="257" t="str">
        <f>IF($G91="","",IF($C91=Listes!$B$34,Listes!$I$31,IF($C91=Listes!$B$35,(VLOOKUP('Instruction Forfaitaires'!$F91,Listes!$E$31:$F$36,2,FALSE)),IF($C91=Listes!$B$33,IF('Instruction Forfaitaires'!$E91&lt;Listes!$A$64,'Instruction Forfaitaires'!$E91*Listes!$A$65,IF('Instruction Forfaitaires'!$E91&gt;Listes!$D$64,'Instruction Forfaitaires'!$E91*Listes!$D$65,(('Instruction Forfaitaires'!$E91*Listes!$B$65)+Listes!$C$65)))))))</f>
        <v/>
      </c>
      <c r="L91" s="185" t="str">
        <f>IF(Forfaitaires!M90="","",Forfaitaires!M90)</f>
        <v/>
      </c>
      <c r="M91" s="282" t="str">
        <f t="shared" si="5"/>
        <v/>
      </c>
      <c r="N91" s="277" t="str">
        <f t="shared" si="6"/>
        <v/>
      </c>
      <c r="O91" s="298" t="str">
        <f t="shared" si="7"/>
        <v/>
      </c>
      <c r="P91" s="280" t="str">
        <f t="shared" si="8"/>
        <v/>
      </c>
      <c r="Q91" s="284" t="str">
        <f t="shared" si="9"/>
        <v/>
      </c>
      <c r="R91" s="285"/>
    </row>
    <row r="92" spans="1:18" ht="20.100000000000001" customHeight="1" x14ac:dyDescent="0.25">
      <c r="A92" s="170">
        <v>86</v>
      </c>
      <c r="B92" s="166" t="str">
        <f>IF(Forfaitaires!B91="","",Forfaitaires!B91)</f>
        <v/>
      </c>
      <c r="C92" s="166" t="str">
        <f>IF(Forfaitaires!C91="","",Forfaitaires!C91)</f>
        <v/>
      </c>
      <c r="D92" s="166" t="str">
        <f>IF(Forfaitaires!D91="","",Forfaitaires!D91)</f>
        <v/>
      </c>
      <c r="E92" s="166" t="str">
        <f>IF(Forfaitaires!E91="","",Forfaitaires!E91)</f>
        <v/>
      </c>
      <c r="F92" s="166" t="str">
        <f>IF(Forfaitaires!F91="","",Forfaitaires!F91)</f>
        <v/>
      </c>
      <c r="G92" s="166" t="str">
        <f>IF(Forfaitaires!G91="","",Forfaitaires!G91)</f>
        <v/>
      </c>
      <c r="H92" s="166" t="str">
        <f>IF(Forfaitaires!H91="","",Forfaitaires!H91)</f>
        <v/>
      </c>
      <c r="I92" s="166" t="str">
        <f>IF($G92="","",IF($C92=Listes!$B$32,IF('Instruction Forfaitaires'!$E92&lt;Listes!$B$53,('Instruction Forfaitaires'!$E92*(VLOOKUP('Instruction Forfaitaires'!$D92,Listes!$A$54:$E$60,2,FALSE))),IF('Instruction Forfaitaires'!$E92&gt;Listes!$E$53,('Instruction Forfaitaires'!$E92*(VLOOKUP('Instruction Forfaitaires'!$D92,Listes!$A$54:$E$60,5,FALSE))),('Instruction Forfaitaires'!$E92*(VLOOKUP('Instruction Forfaitaires'!$D92,Listes!$A$54:$E$60,3,FALSE))+(VLOOKUP('Instruction Forfaitaires'!$D92,Listes!$A$54:$E$60,4,FALSE)))))))</f>
        <v/>
      </c>
      <c r="J92" s="166" t="str">
        <f>IF($G92="","",IF($C92=Listes!$B$31,IF('Instruction Forfaitaires'!$E92&lt;Listes!$B$42,('Instruction Forfaitaires'!$E92*(VLOOKUP('Instruction Forfaitaires'!$D92,Listes!$A$43:$E$49,2,FALSE))),IF('Instruction Forfaitaires'!$E92&gt;Listes!$D$42,('Instruction Forfaitaires'!$E92*(VLOOKUP('Instruction Forfaitaires'!$D92,Listes!$A$43:$E$49,5,FALSE))),('Instruction Forfaitaires'!$E92*(VLOOKUP('Instruction Forfaitaires'!$D92,Listes!$A$43:$E$49,3,FALSE))+(VLOOKUP('Instruction Forfaitaires'!$D92,Listes!$A$43:$E$49,4,FALSE)))))))</f>
        <v/>
      </c>
      <c r="K92" s="257" t="str">
        <f>IF($G92="","",IF($C92=Listes!$B$34,Listes!$I$31,IF($C92=Listes!$B$35,(VLOOKUP('Instruction Forfaitaires'!$F92,Listes!$E$31:$F$36,2,FALSE)),IF($C92=Listes!$B$33,IF('Instruction Forfaitaires'!$E92&lt;Listes!$A$64,'Instruction Forfaitaires'!$E92*Listes!$A$65,IF('Instruction Forfaitaires'!$E92&gt;Listes!$D$64,'Instruction Forfaitaires'!$E92*Listes!$D$65,(('Instruction Forfaitaires'!$E92*Listes!$B$65)+Listes!$C$65)))))))</f>
        <v/>
      </c>
      <c r="L92" s="185" t="str">
        <f>IF(Forfaitaires!M91="","",Forfaitaires!M91)</f>
        <v/>
      </c>
      <c r="M92" s="282" t="str">
        <f t="shared" si="5"/>
        <v/>
      </c>
      <c r="N92" s="277" t="str">
        <f t="shared" si="6"/>
        <v/>
      </c>
      <c r="O92" s="298" t="str">
        <f t="shared" si="7"/>
        <v/>
      </c>
      <c r="P92" s="280" t="str">
        <f t="shared" si="8"/>
        <v/>
      </c>
      <c r="Q92" s="284" t="str">
        <f t="shared" si="9"/>
        <v/>
      </c>
      <c r="R92" s="285"/>
    </row>
    <row r="93" spans="1:18" ht="20.100000000000001" customHeight="1" x14ac:dyDescent="0.25">
      <c r="A93" s="170">
        <v>87</v>
      </c>
      <c r="B93" s="166" t="str">
        <f>IF(Forfaitaires!B92="","",Forfaitaires!B92)</f>
        <v/>
      </c>
      <c r="C93" s="166" t="str">
        <f>IF(Forfaitaires!C92="","",Forfaitaires!C92)</f>
        <v/>
      </c>
      <c r="D93" s="166" t="str">
        <f>IF(Forfaitaires!D92="","",Forfaitaires!D92)</f>
        <v/>
      </c>
      <c r="E93" s="166" t="str">
        <f>IF(Forfaitaires!E92="","",Forfaitaires!E92)</f>
        <v/>
      </c>
      <c r="F93" s="166" t="str">
        <f>IF(Forfaitaires!F92="","",Forfaitaires!F92)</f>
        <v/>
      </c>
      <c r="G93" s="166" t="str">
        <f>IF(Forfaitaires!G92="","",Forfaitaires!G92)</f>
        <v/>
      </c>
      <c r="H93" s="166" t="str">
        <f>IF(Forfaitaires!H92="","",Forfaitaires!H92)</f>
        <v/>
      </c>
      <c r="I93" s="166" t="str">
        <f>IF($G93="","",IF($C93=Listes!$B$32,IF('Instruction Forfaitaires'!$E93&lt;Listes!$B$53,('Instruction Forfaitaires'!$E93*(VLOOKUP('Instruction Forfaitaires'!$D93,Listes!$A$54:$E$60,2,FALSE))),IF('Instruction Forfaitaires'!$E93&gt;Listes!$E$53,('Instruction Forfaitaires'!$E93*(VLOOKUP('Instruction Forfaitaires'!$D93,Listes!$A$54:$E$60,5,FALSE))),('Instruction Forfaitaires'!$E93*(VLOOKUP('Instruction Forfaitaires'!$D93,Listes!$A$54:$E$60,3,FALSE))+(VLOOKUP('Instruction Forfaitaires'!$D93,Listes!$A$54:$E$60,4,FALSE)))))))</f>
        <v/>
      </c>
      <c r="J93" s="166" t="str">
        <f>IF($G93="","",IF($C93=Listes!$B$31,IF('Instruction Forfaitaires'!$E93&lt;Listes!$B$42,('Instruction Forfaitaires'!$E93*(VLOOKUP('Instruction Forfaitaires'!$D93,Listes!$A$43:$E$49,2,FALSE))),IF('Instruction Forfaitaires'!$E93&gt;Listes!$D$42,('Instruction Forfaitaires'!$E93*(VLOOKUP('Instruction Forfaitaires'!$D93,Listes!$A$43:$E$49,5,FALSE))),('Instruction Forfaitaires'!$E93*(VLOOKUP('Instruction Forfaitaires'!$D93,Listes!$A$43:$E$49,3,FALSE))+(VLOOKUP('Instruction Forfaitaires'!$D93,Listes!$A$43:$E$49,4,FALSE)))))))</f>
        <v/>
      </c>
      <c r="K93" s="257" t="str">
        <f>IF($G93="","",IF($C93=Listes!$B$34,Listes!$I$31,IF($C93=Listes!$B$35,(VLOOKUP('Instruction Forfaitaires'!$F93,Listes!$E$31:$F$36,2,FALSE)),IF($C93=Listes!$B$33,IF('Instruction Forfaitaires'!$E93&lt;Listes!$A$64,'Instruction Forfaitaires'!$E93*Listes!$A$65,IF('Instruction Forfaitaires'!$E93&gt;Listes!$D$64,'Instruction Forfaitaires'!$E93*Listes!$D$65,(('Instruction Forfaitaires'!$E93*Listes!$B$65)+Listes!$C$65)))))))</f>
        <v/>
      </c>
      <c r="L93" s="185" t="str">
        <f>IF(Forfaitaires!M92="","",Forfaitaires!M92)</f>
        <v/>
      </c>
      <c r="M93" s="282" t="str">
        <f t="shared" si="5"/>
        <v/>
      </c>
      <c r="N93" s="277" t="str">
        <f t="shared" si="6"/>
        <v/>
      </c>
      <c r="O93" s="298" t="str">
        <f t="shared" si="7"/>
        <v/>
      </c>
      <c r="P93" s="280" t="str">
        <f t="shared" si="8"/>
        <v/>
      </c>
      <c r="Q93" s="284" t="str">
        <f t="shared" si="9"/>
        <v/>
      </c>
      <c r="R93" s="285"/>
    </row>
    <row r="94" spans="1:18" ht="20.100000000000001" customHeight="1" x14ac:dyDescent="0.25">
      <c r="A94" s="170">
        <v>88</v>
      </c>
      <c r="B94" s="166" t="str">
        <f>IF(Forfaitaires!B93="","",Forfaitaires!B93)</f>
        <v/>
      </c>
      <c r="C94" s="166" t="str">
        <f>IF(Forfaitaires!C93="","",Forfaitaires!C93)</f>
        <v/>
      </c>
      <c r="D94" s="166" t="str">
        <f>IF(Forfaitaires!D93="","",Forfaitaires!D93)</f>
        <v/>
      </c>
      <c r="E94" s="166" t="str">
        <f>IF(Forfaitaires!E93="","",Forfaitaires!E93)</f>
        <v/>
      </c>
      <c r="F94" s="166" t="str">
        <f>IF(Forfaitaires!F93="","",Forfaitaires!F93)</f>
        <v/>
      </c>
      <c r="G94" s="166" t="str">
        <f>IF(Forfaitaires!G93="","",Forfaitaires!G93)</f>
        <v/>
      </c>
      <c r="H94" s="166" t="str">
        <f>IF(Forfaitaires!H93="","",Forfaitaires!H93)</f>
        <v/>
      </c>
      <c r="I94" s="166" t="str">
        <f>IF($G94="","",IF($C94=Listes!$B$32,IF('Instruction Forfaitaires'!$E94&lt;Listes!$B$53,('Instruction Forfaitaires'!$E94*(VLOOKUP('Instruction Forfaitaires'!$D94,Listes!$A$54:$E$60,2,FALSE))),IF('Instruction Forfaitaires'!$E94&gt;Listes!$E$53,('Instruction Forfaitaires'!$E94*(VLOOKUP('Instruction Forfaitaires'!$D94,Listes!$A$54:$E$60,5,FALSE))),('Instruction Forfaitaires'!$E94*(VLOOKUP('Instruction Forfaitaires'!$D94,Listes!$A$54:$E$60,3,FALSE))+(VLOOKUP('Instruction Forfaitaires'!$D94,Listes!$A$54:$E$60,4,FALSE)))))))</f>
        <v/>
      </c>
      <c r="J94" s="166" t="str">
        <f>IF($G94="","",IF($C94=Listes!$B$31,IF('Instruction Forfaitaires'!$E94&lt;Listes!$B$42,('Instruction Forfaitaires'!$E94*(VLOOKUP('Instruction Forfaitaires'!$D94,Listes!$A$43:$E$49,2,FALSE))),IF('Instruction Forfaitaires'!$E94&gt;Listes!$D$42,('Instruction Forfaitaires'!$E94*(VLOOKUP('Instruction Forfaitaires'!$D94,Listes!$A$43:$E$49,5,FALSE))),('Instruction Forfaitaires'!$E94*(VLOOKUP('Instruction Forfaitaires'!$D94,Listes!$A$43:$E$49,3,FALSE))+(VLOOKUP('Instruction Forfaitaires'!$D94,Listes!$A$43:$E$49,4,FALSE)))))))</f>
        <v/>
      </c>
      <c r="K94" s="257" t="str">
        <f>IF($G94="","",IF($C94=Listes!$B$34,Listes!$I$31,IF($C94=Listes!$B$35,(VLOOKUP('Instruction Forfaitaires'!$F94,Listes!$E$31:$F$36,2,FALSE)),IF($C94=Listes!$B$33,IF('Instruction Forfaitaires'!$E94&lt;Listes!$A$64,'Instruction Forfaitaires'!$E94*Listes!$A$65,IF('Instruction Forfaitaires'!$E94&gt;Listes!$D$64,'Instruction Forfaitaires'!$E94*Listes!$D$65,(('Instruction Forfaitaires'!$E94*Listes!$B$65)+Listes!$C$65)))))))</f>
        <v/>
      </c>
      <c r="L94" s="185" t="str">
        <f>IF(Forfaitaires!M93="","",Forfaitaires!M93)</f>
        <v/>
      </c>
      <c r="M94" s="282" t="str">
        <f t="shared" si="5"/>
        <v/>
      </c>
      <c r="N94" s="277" t="str">
        <f t="shared" si="6"/>
        <v/>
      </c>
      <c r="O94" s="298" t="str">
        <f t="shared" si="7"/>
        <v/>
      </c>
      <c r="P94" s="280" t="str">
        <f t="shared" si="8"/>
        <v/>
      </c>
      <c r="Q94" s="284" t="str">
        <f t="shared" si="9"/>
        <v/>
      </c>
      <c r="R94" s="285"/>
    </row>
    <row r="95" spans="1:18" ht="20.100000000000001" customHeight="1" x14ac:dyDescent="0.25">
      <c r="A95" s="170">
        <v>89</v>
      </c>
      <c r="B95" s="166" t="str">
        <f>IF(Forfaitaires!B94="","",Forfaitaires!B94)</f>
        <v/>
      </c>
      <c r="C95" s="166" t="str">
        <f>IF(Forfaitaires!C94="","",Forfaitaires!C94)</f>
        <v/>
      </c>
      <c r="D95" s="166" t="str">
        <f>IF(Forfaitaires!D94="","",Forfaitaires!D94)</f>
        <v/>
      </c>
      <c r="E95" s="166" t="str">
        <f>IF(Forfaitaires!E94="","",Forfaitaires!E94)</f>
        <v/>
      </c>
      <c r="F95" s="166" t="str">
        <f>IF(Forfaitaires!F94="","",Forfaitaires!F94)</f>
        <v/>
      </c>
      <c r="G95" s="166" t="str">
        <f>IF(Forfaitaires!G94="","",Forfaitaires!G94)</f>
        <v/>
      </c>
      <c r="H95" s="166" t="str">
        <f>IF(Forfaitaires!H94="","",Forfaitaires!H94)</f>
        <v/>
      </c>
      <c r="I95" s="166" t="str">
        <f>IF($G95="","",IF($C95=Listes!$B$32,IF('Instruction Forfaitaires'!$E95&lt;Listes!$B$53,('Instruction Forfaitaires'!$E95*(VLOOKUP('Instruction Forfaitaires'!$D95,Listes!$A$54:$E$60,2,FALSE))),IF('Instruction Forfaitaires'!$E95&gt;Listes!$E$53,('Instruction Forfaitaires'!$E95*(VLOOKUP('Instruction Forfaitaires'!$D95,Listes!$A$54:$E$60,5,FALSE))),('Instruction Forfaitaires'!$E95*(VLOOKUP('Instruction Forfaitaires'!$D95,Listes!$A$54:$E$60,3,FALSE))+(VLOOKUP('Instruction Forfaitaires'!$D95,Listes!$A$54:$E$60,4,FALSE)))))))</f>
        <v/>
      </c>
      <c r="J95" s="166" t="str">
        <f>IF($G95="","",IF($C95=Listes!$B$31,IF('Instruction Forfaitaires'!$E95&lt;Listes!$B$42,('Instruction Forfaitaires'!$E95*(VLOOKUP('Instruction Forfaitaires'!$D95,Listes!$A$43:$E$49,2,FALSE))),IF('Instruction Forfaitaires'!$E95&gt;Listes!$D$42,('Instruction Forfaitaires'!$E95*(VLOOKUP('Instruction Forfaitaires'!$D95,Listes!$A$43:$E$49,5,FALSE))),('Instruction Forfaitaires'!$E95*(VLOOKUP('Instruction Forfaitaires'!$D95,Listes!$A$43:$E$49,3,FALSE))+(VLOOKUP('Instruction Forfaitaires'!$D95,Listes!$A$43:$E$49,4,FALSE)))))))</f>
        <v/>
      </c>
      <c r="K95" s="257" t="str">
        <f>IF($G95="","",IF($C95=Listes!$B$34,Listes!$I$31,IF($C95=Listes!$B$35,(VLOOKUP('Instruction Forfaitaires'!$F95,Listes!$E$31:$F$36,2,FALSE)),IF($C95=Listes!$B$33,IF('Instruction Forfaitaires'!$E95&lt;Listes!$A$64,'Instruction Forfaitaires'!$E95*Listes!$A$65,IF('Instruction Forfaitaires'!$E95&gt;Listes!$D$64,'Instruction Forfaitaires'!$E95*Listes!$D$65,(('Instruction Forfaitaires'!$E95*Listes!$B$65)+Listes!$C$65)))))))</f>
        <v/>
      </c>
      <c r="L95" s="185" t="str">
        <f>IF(Forfaitaires!M94="","",Forfaitaires!M94)</f>
        <v/>
      </c>
      <c r="M95" s="282" t="str">
        <f t="shared" si="5"/>
        <v/>
      </c>
      <c r="N95" s="277" t="str">
        <f t="shared" si="6"/>
        <v/>
      </c>
      <c r="O95" s="298" t="str">
        <f t="shared" si="7"/>
        <v/>
      </c>
      <c r="P95" s="280" t="str">
        <f t="shared" si="8"/>
        <v/>
      </c>
      <c r="Q95" s="284" t="str">
        <f t="shared" si="9"/>
        <v/>
      </c>
      <c r="R95" s="285"/>
    </row>
    <row r="96" spans="1:18" ht="20.100000000000001" customHeight="1" x14ac:dyDescent="0.25">
      <c r="A96" s="170">
        <v>90</v>
      </c>
      <c r="B96" s="166" t="str">
        <f>IF(Forfaitaires!B95="","",Forfaitaires!B95)</f>
        <v/>
      </c>
      <c r="C96" s="166" t="str">
        <f>IF(Forfaitaires!C95="","",Forfaitaires!C95)</f>
        <v/>
      </c>
      <c r="D96" s="166" t="str">
        <f>IF(Forfaitaires!D95="","",Forfaitaires!D95)</f>
        <v/>
      </c>
      <c r="E96" s="166" t="str">
        <f>IF(Forfaitaires!E95="","",Forfaitaires!E95)</f>
        <v/>
      </c>
      <c r="F96" s="166" t="str">
        <f>IF(Forfaitaires!F95="","",Forfaitaires!F95)</f>
        <v/>
      </c>
      <c r="G96" s="166" t="str">
        <f>IF(Forfaitaires!G95="","",Forfaitaires!G95)</f>
        <v/>
      </c>
      <c r="H96" s="166" t="str">
        <f>IF(Forfaitaires!H95="","",Forfaitaires!H95)</f>
        <v/>
      </c>
      <c r="I96" s="166" t="str">
        <f>IF($G96="","",IF($C96=Listes!$B$32,IF('Instruction Forfaitaires'!$E96&lt;Listes!$B$53,('Instruction Forfaitaires'!$E96*(VLOOKUP('Instruction Forfaitaires'!$D96,Listes!$A$54:$E$60,2,FALSE))),IF('Instruction Forfaitaires'!$E96&gt;Listes!$E$53,('Instruction Forfaitaires'!$E96*(VLOOKUP('Instruction Forfaitaires'!$D96,Listes!$A$54:$E$60,5,FALSE))),('Instruction Forfaitaires'!$E96*(VLOOKUP('Instruction Forfaitaires'!$D96,Listes!$A$54:$E$60,3,FALSE))+(VLOOKUP('Instruction Forfaitaires'!$D96,Listes!$A$54:$E$60,4,FALSE)))))))</f>
        <v/>
      </c>
      <c r="J96" s="166" t="str">
        <f>IF($G96="","",IF($C96=Listes!$B$31,IF('Instruction Forfaitaires'!$E96&lt;Listes!$B$42,('Instruction Forfaitaires'!$E96*(VLOOKUP('Instruction Forfaitaires'!$D96,Listes!$A$43:$E$49,2,FALSE))),IF('Instruction Forfaitaires'!$E96&gt;Listes!$D$42,('Instruction Forfaitaires'!$E96*(VLOOKUP('Instruction Forfaitaires'!$D96,Listes!$A$43:$E$49,5,FALSE))),('Instruction Forfaitaires'!$E96*(VLOOKUP('Instruction Forfaitaires'!$D96,Listes!$A$43:$E$49,3,FALSE))+(VLOOKUP('Instruction Forfaitaires'!$D96,Listes!$A$43:$E$49,4,FALSE)))))))</f>
        <v/>
      </c>
      <c r="K96" s="257" t="str">
        <f>IF($G96="","",IF($C96=Listes!$B$34,Listes!$I$31,IF($C96=Listes!$B$35,(VLOOKUP('Instruction Forfaitaires'!$F96,Listes!$E$31:$F$36,2,FALSE)),IF($C96=Listes!$B$33,IF('Instruction Forfaitaires'!$E96&lt;Listes!$A$64,'Instruction Forfaitaires'!$E96*Listes!$A$65,IF('Instruction Forfaitaires'!$E96&gt;Listes!$D$64,'Instruction Forfaitaires'!$E96*Listes!$D$65,(('Instruction Forfaitaires'!$E96*Listes!$B$65)+Listes!$C$65)))))))</f>
        <v/>
      </c>
      <c r="L96" s="185" t="str">
        <f>IF(Forfaitaires!M95="","",Forfaitaires!M95)</f>
        <v/>
      </c>
      <c r="M96" s="282" t="str">
        <f t="shared" si="5"/>
        <v/>
      </c>
      <c r="N96" s="277" t="str">
        <f t="shared" si="6"/>
        <v/>
      </c>
      <c r="O96" s="298" t="str">
        <f t="shared" si="7"/>
        <v/>
      </c>
      <c r="P96" s="280" t="str">
        <f t="shared" si="8"/>
        <v/>
      </c>
      <c r="Q96" s="284" t="str">
        <f t="shared" si="9"/>
        <v/>
      </c>
      <c r="R96" s="285"/>
    </row>
    <row r="97" spans="1:18" ht="20.100000000000001" customHeight="1" x14ac:dyDescent="0.25">
      <c r="A97" s="170">
        <v>91</v>
      </c>
      <c r="B97" s="166" t="str">
        <f>IF(Forfaitaires!B96="","",Forfaitaires!B96)</f>
        <v/>
      </c>
      <c r="C97" s="166" t="str">
        <f>IF(Forfaitaires!C96="","",Forfaitaires!C96)</f>
        <v/>
      </c>
      <c r="D97" s="166" t="str">
        <f>IF(Forfaitaires!D96="","",Forfaitaires!D96)</f>
        <v/>
      </c>
      <c r="E97" s="166" t="str">
        <f>IF(Forfaitaires!E96="","",Forfaitaires!E96)</f>
        <v/>
      </c>
      <c r="F97" s="166" t="str">
        <f>IF(Forfaitaires!F96="","",Forfaitaires!F96)</f>
        <v/>
      </c>
      <c r="G97" s="166" t="str">
        <f>IF(Forfaitaires!G96="","",Forfaitaires!G96)</f>
        <v/>
      </c>
      <c r="H97" s="166" t="str">
        <f>IF(Forfaitaires!H96="","",Forfaitaires!H96)</f>
        <v/>
      </c>
      <c r="I97" s="166" t="str">
        <f>IF($G97="","",IF($C97=Listes!$B$32,IF('Instruction Forfaitaires'!$E97&lt;Listes!$B$53,('Instruction Forfaitaires'!$E97*(VLOOKUP('Instruction Forfaitaires'!$D97,Listes!$A$54:$E$60,2,FALSE))),IF('Instruction Forfaitaires'!$E97&gt;Listes!$E$53,('Instruction Forfaitaires'!$E97*(VLOOKUP('Instruction Forfaitaires'!$D97,Listes!$A$54:$E$60,5,FALSE))),('Instruction Forfaitaires'!$E97*(VLOOKUP('Instruction Forfaitaires'!$D97,Listes!$A$54:$E$60,3,FALSE))+(VLOOKUP('Instruction Forfaitaires'!$D97,Listes!$A$54:$E$60,4,FALSE)))))))</f>
        <v/>
      </c>
      <c r="J97" s="166" t="str">
        <f>IF($G97="","",IF($C97=Listes!$B$31,IF('Instruction Forfaitaires'!$E97&lt;Listes!$B$42,('Instruction Forfaitaires'!$E97*(VLOOKUP('Instruction Forfaitaires'!$D97,Listes!$A$43:$E$49,2,FALSE))),IF('Instruction Forfaitaires'!$E97&gt;Listes!$D$42,('Instruction Forfaitaires'!$E97*(VLOOKUP('Instruction Forfaitaires'!$D97,Listes!$A$43:$E$49,5,FALSE))),('Instruction Forfaitaires'!$E97*(VLOOKUP('Instruction Forfaitaires'!$D97,Listes!$A$43:$E$49,3,FALSE))+(VLOOKUP('Instruction Forfaitaires'!$D97,Listes!$A$43:$E$49,4,FALSE)))))))</f>
        <v/>
      </c>
      <c r="K97" s="257" t="str">
        <f>IF($G97="","",IF($C97=Listes!$B$34,Listes!$I$31,IF($C97=Listes!$B$35,(VLOOKUP('Instruction Forfaitaires'!$F97,Listes!$E$31:$F$36,2,FALSE)),IF($C97=Listes!$B$33,IF('Instruction Forfaitaires'!$E97&lt;Listes!$A$64,'Instruction Forfaitaires'!$E97*Listes!$A$65,IF('Instruction Forfaitaires'!$E97&gt;Listes!$D$64,'Instruction Forfaitaires'!$E97*Listes!$D$65,(('Instruction Forfaitaires'!$E97*Listes!$B$65)+Listes!$C$65)))))))</f>
        <v/>
      </c>
      <c r="L97" s="185" t="str">
        <f>IF(Forfaitaires!M96="","",Forfaitaires!M96)</f>
        <v/>
      </c>
      <c r="M97" s="282" t="str">
        <f t="shared" si="5"/>
        <v/>
      </c>
      <c r="N97" s="277" t="str">
        <f t="shared" si="6"/>
        <v/>
      </c>
      <c r="O97" s="298" t="str">
        <f t="shared" si="7"/>
        <v/>
      </c>
      <c r="P97" s="280" t="str">
        <f t="shared" si="8"/>
        <v/>
      </c>
      <c r="Q97" s="284" t="str">
        <f t="shared" si="9"/>
        <v/>
      </c>
      <c r="R97" s="285"/>
    </row>
    <row r="98" spans="1:18" ht="20.100000000000001" customHeight="1" x14ac:dyDescent="0.25">
      <c r="A98" s="170">
        <v>92</v>
      </c>
      <c r="B98" s="166" t="str">
        <f>IF(Forfaitaires!B97="","",Forfaitaires!B97)</f>
        <v/>
      </c>
      <c r="C98" s="166" t="str">
        <f>IF(Forfaitaires!C97="","",Forfaitaires!C97)</f>
        <v/>
      </c>
      <c r="D98" s="166" t="str">
        <f>IF(Forfaitaires!D97="","",Forfaitaires!D97)</f>
        <v/>
      </c>
      <c r="E98" s="166" t="str">
        <f>IF(Forfaitaires!E97="","",Forfaitaires!E97)</f>
        <v/>
      </c>
      <c r="F98" s="166" t="str">
        <f>IF(Forfaitaires!F97="","",Forfaitaires!F97)</f>
        <v/>
      </c>
      <c r="G98" s="166" t="str">
        <f>IF(Forfaitaires!G97="","",Forfaitaires!G97)</f>
        <v/>
      </c>
      <c r="H98" s="166" t="str">
        <f>IF(Forfaitaires!H97="","",Forfaitaires!H97)</f>
        <v/>
      </c>
      <c r="I98" s="166" t="str">
        <f>IF($G98="","",IF($C98=Listes!$B$32,IF('Instruction Forfaitaires'!$E98&lt;Listes!$B$53,('Instruction Forfaitaires'!$E98*(VLOOKUP('Instruction Forfaitaires'!$D98,Listes!$A$54:$E$60,2,FALSE))),IF('Instruction Forfaitaires'!$E98&gt;Listes!$E$53,('Instruction Forfaitaires'!$E98*(VLOOKUP('Instruction Forfaitaires'!$D98,Listes!$A$54:$E$60,5,FALSE))),('Instruction Forfaitaires'!$E98*(VLOOKUP('Instruction Forfaitaires'!$D98,Listes!$A$54:$E$60,3,FALSE))+(VLOOKUP('Instruction Forfaitaires'!$D98,Listes!$A$54:$E$60,4,FALSE)))))))</f>
        <v/>
      </c>
      <c r="J98" s="166" t="str">
        <f>IF($G98="","",IF($C98=Listes!$B$31,IF('Instruction Forfaitaires'!$E98&lt;Listes!$B$42,('Instruction Forfaitaires'!$E98*(VLOOKUP('Instruction Forfaitaires'!$D98,Listes!$A$43:$E$49,2,FALSE))),IF('Instruction Forfaitaires'!$E98&gt;Listes!$D$42,('Instruction Forfaitaires'!$E98*(VLOOKUP('Instruction Forfaitaires'!$D98,Listes!$A$43:$E$49,5,FALSE))),('Instruction Forfaitaires'!$E98*(VLOOKUP('Instruction Forfaitaires'!$D98,Listes!$A$43:$E$49,3,FALSE))+(VLOOKUP('Instruction Forfaitaires'!$D98,Listes!$A$43:$E$49,4,FALSE)))))))</f>
        <v/>
      </c>
      <c r="K98" s="257" t="str">
        <f>IF($G98="","",IF($C98=Listes!$B$34,Listes!$I$31,IF($C98=Listes!$B$35,(VLOOKUP('Instruction Forfaitaires'!$F98,Listes!$E$31:$F$36,2,FALSE)),IF($C98=Listes!$B$33,IF('Instruction Forfaitaires'!$E98&lt;Listes!$A$64,'Instruction Forfaitaires'!$E98*Listes!$A$65,IF('Instruction Forfaitaires'!$E98&gt;Listes!$D$64,'Instruction Forfaitaires'!$E98*Listes!$D$65,(('Instruction Forfaitaires'!$E98*Listes!$B$65)+Listes!$C$65)))))))</f>
        <v/>
      </c>
      <c r="L98" s="185" t="str">
        <f>IF(Forfaitaires!M97="","",Forfaitaires!M97)</f>
        <v/>
      </c>
      <c r="M98" s="282" t="str">
        <f t="shared" si="5"/>
        <v/>
      </c>
      <c r="N98" s="277" t="str">
        <f t="shared" si="6"/>
        <v/>
      </c>
      <c r="O98" s="298" t="str">
        <f t="shared" si="7"/>
        <v/>
      </c>
      <c r="P98" s="280" t="str">
        <f t="shared" si="8"/>
        <v/>
      </c>
      <c r="Q98" s="284" t="str">
        <f t="shared" si="9"/>
        <v/>
      </c>
      <c r="R98" s="285"/>
    </row>
    <row r="99" spans="1:18" ht="20.100000000000001" customHeight="1" x14ac:dyDescent="0.25">
      <c r="A99" s="170">
        <v>93</v>
      </c>
      <c r="B99" s="166" t="str">
        <f>IF(Forfaitaires!B98="","",Forfaitaires!B98)</f>
        <v/>
      </c>
      <c r="C99" s="166" t="str">
        <f>IF(Forfaitaires!C98="","",Forfaitaires!C98)</f>
        <v/>
      </c>
      <c r="D99" s="166" t="str">
        <f>IF(Forfaitaires!D98="","",Forfaitaires!D98)</f>
        <v/>
      </c>
      <c r="E99" s="166" t="str">
        <f>IF(Forfaitaires!E98="","",Forfaitaires!E98)</f>
        <v/>
      </c>
      <c r="F99" s="166" t="str">
        <f>IF(Forfaitaires!F98="","",Forfaitaires!F98)</f>
        <v/>
      </c>
      <c r="G99" s="166" t="str">
        <f>IF(Forfaitaires!G98="","",Forfaitaires!G98)</f>
        <v/>
      </c>
      <c r="H99" s="166" t="str">
        <f>IF(Forfaitaires!H98="","",Forfaitaires!H98)</f>
        <v/>
      </c>
      <c r="I99" s="166" t="str">
        <f>IF($G99="","",IF($C99=Listes!$B$32,IF('Instruction Forfaitaires'!$E99&lt;Listes!$B$53,('Instruction Forfaitaires'!$E99*(VLOOKUP('Instruction Forfaitaires'!$D99,Listes!$A$54:$E$60,2,FALSE))),IF('Instruction Forfaitaires'!$E99&gt;Listes!$E$53,('Instruction Forfaitaires'!$E99*(VLOOKUP('Instruction Forfaitaires'!$D99,Listes!$A$54:$E$60,5,FALSE))),('Instruction Forfaitaires'!$E99*(VLOOKUP('Instruction Forfaitaires'!$D99,Listes!$A$54:$E$60,3,FALSE))+(VLOOKUP('Instruction Forfaitaires'!$D99,Listes!$A$54:$E$60,4,FALSE)))))))</f>
        <v/>
      </c>
      <c r="J99" s="166" t="str">
        <f>IF($G99="","",IF($C99=Listes!$B$31,IF('Instruction Forfaitaires'!$E99&lt;Listes!$B$42,('Instruction Forfaitaires'!$E99*(VLOOKUP('Instruction Forfaitaires'!$D99,Listes!$A$43:$E$49,2,FALSE))),IF('Instruction Forfaitaires'!$E99&gt;Listes!$D$42,('Instruction Forfaitaires'!$E99*(VLOOKUP('Instruction Forfaitaires'!$D99,Listes!$A$43:$E$49,5,FALSE))),('Instruction Forfaitaires'!$E99*(VLOOKUP('Instruction Forfaitaires'!$D99,Listes!$A$43:$E$49,3,FALSE))+(VLOOKUP('Instruction Forfaitaires'!$D99,Listes!$A$43:$E$49,4,FALSE)))))))</f>
        <v/>
      </c>
      <c r="K99" s="257" t="str">
        <f>IF($G99="","",IF($C99=Listes!$B$34,Listes!$I$31,IF($C99=Listes!$B$35,(VLOOKUP('Instruction Forfaitaires'!$F99,Listes!$E$31:$F$36,2,FALSE)),IF($C99=Listes!$B$33,IF('Instruction Forfaitaires'!$E99&lt;Listes!$A$64,'Instruction Forfaitaires'!$E99*Listes!$A$65,IF('Instruction Forfaitaires'!$E99&gt;Listes!$D$64,'Instruction Forfaitaires'!$E99*Listes!$D$65,(('Instruction Forfaitaires'!$E99*Listes!$B$65)+Listes!$C$65)))))))</f>
        <v/>
      </c>
      <c r="L99" s="185" t="str">
        <f>IF(Forfaitaires!M98="","",Forfaitaires!M98)</f>
        <v/>
      </c>
      <c r="M99" s="282" t="str">
        <f t="shared" si="5"/>
        <v/>
      </c>
      <c r="N99" s="277" t="str">
        <f t="shared" si="6"/>
        <v/>
      </c>
      <c r="O99" s="298" t="str">
        <f t="shared" si="7"/>
        <v/>
      </c>
      <c r="P99" s="280" t="str">
        <f t="shared" si="8"/>
        <v/>
      </c>
      <c r="Q99" s="284" t="str">
        <f t="shared" si="9"/>
        <v/>
      </c>
      <c r="R99" s="285"/>
    </row>
    <row r="100" spans="1:18" ht="20.100000000000001" customHeight="1" x14ac:dyDescent="0.25">
      <c r="A100" s="170">
        <v>94</v>
      </c>
      <c r="B100" s="166" t="str">
        <f>IF(Forfaitaires!B99="","",Forfaitaires!B99)</f>
        <v/>
      </c>
      <c r="C100" s="166" t="str">
        <f>IF(Forfaitaires!C99="","",Forfaitaires!C99)</f>
        <v/>
      </c>
      <c r="D100" s="166" t="str">
        <f>IF(Forfaitaires!D99="","",Forfaitaires!D99)</f>
        <v/>
      </c>
      <c r="E100" s="166" t="str">
        <f>IF(Forfaitaires!E99="","",Forfaitaires!E99)</f>
        <v/>
      </c>
      <c r="F100" s="166" t="str">
        <f>IF(Forfaitaires!F99="","",Forfaitaires!F99)</f>
        <v/>
      </c>
      <c r="G100" s="166" t="str">
        <f>IF(Forfaitaires!G99="","",Forfaitaires!G99)</f>
        <v/>
      </c>
      <c r="H100" s="166" t="str">
        <f>IF(Forfaitaires!H99="","",Forfaitaires!H99)</f>
        <v/>
      </c>
      <c r="I100" s="166" t="str">
        <f>IF($G100="","",IF($C100=Listes!$B$32,IF('Instruction Forfaitaires'!$E100&lt;Listes!$B$53,('Instruction Forfaitaires'!$E100*(VLOOKUP('Instruction Forfaitaires'!$D100,Listes!$A$54:$E$60,2,FALSE))),IF('Instruction Forfaitaires'!$E100&gt;Listes!$E$53,('Instruction Forfaitaires'!$E100*(VLOOKUP('Instruction Forfaitaires'!$D100,Listes!$A$54:$E$60,5,FALSE))),('Instruction Forfaitaires'!$E100*(VLOOKUP('Instruction Forfaitaires'!$D100,Listes!$A$54:$E$60,3,FALSE))+(VLOOKUP('Instruction Forfaitaires'!$D100,Listes!$A$54:$E$60,4,FALSE)))))))</f>
        <v/>
      </c>
      <c r="J100" s="166" t="str">
        <f>IF($G100="","",IF($C100=Listes!$B$31,IF('Instruction Forfaitaires'!$E100&lt;Listes!$B$42,('Instruction Forfaitaires'!$E100*(VLOOKUP('Instruction Forfaitaires'!$D100,Listes!$A$43:$E$49,2,FALSE))),IF('Instruction Forfaitaires'!$E100&gt;Listes!$D$42,('Instruction Forfaitaires'!$E100*(VLOOKUP('Instruction Forfaitaires'!$D100,Listes!$A$43:$E$49,5,FALSE))),('Instruction Forfaitaires'!$E100*(VLOOKUP('Instruction Forfaitaires'!$D100,Listes!$A$43:$E$49,3,FALSE))+(VLOOKUP('Instruction Forfaitaires'!$D100,Listes!$A$43:$E$49,4,FALSE)))))))</f>
        <v/>
      </c>
      <c r="K100" s="257" t="str">
        <f>IF($G100="","",IF($C100=Listes!$B$34,Listes!$I$31,IF($C100=Listes!$B$35,(VLOOKUP('Instruction Forfaitaires'!$F100,Listes!$E$31:$F$36,2,FALSE)),IF($C100=Listes!$B$33,IF('Instruction Forfaitaires'!$E100&lt;Listes!$A$64,'Instruction Forfaitaires'!$E100*Listes!$A$65,IF('Instruction Forfaitaires'!$E100&gt;Listes!$D$64,'Instruction Forfaitaires'!$E100*Listes!$D$65,(('Instruction Forfaitaires'!$E100*Listes!$B$65)+Listes!$C$65)))))))</f>
        <v/>
      </c>
      <c r="L100" s="185" t="str">
        <f>IF(Forfaitaires!M99="","",Forfaitaires!M99)</f>
        <v/>
      </c>
      <c r="M100" s="282" t="str">
        <f t="shared" si="5"/>
        <v/>
      </c>
      <c r="N100" s="277" t="str">
        <f t="shared" si="6"/>
        <v/>
      </c>
      <c r="O100" s="298" t="str">
        <f t="shared" si="7"/>
        <v/>
      </c>
      <c r="P100" s="280" t="str">
        <f t="shared" si="8"/>
        <v/>
      </c>
      <c r="Q100" s="284" t="str">
        <f t="shared" si="9"/>
        <v/>
      </c>
      <c r="R100" s="285"/>
    </row>
    <row r="101" spans="1:18" ht="20.100000000000001" customHeight="1" x14ac:dyDescent="0.25">
      <c r="A101" s="170">
        <v>95</v>
      </c>
      <c r="B101" s="166" t="str">
        <f>IF(Forfaitaires!B100="","",Forfaitaires!B100)</f>
        <v/>
      </c>
      <c r="C101" s="166" t="str">
        <f>IF(Forfaitaires!C100="","",Forfaitaires!C100)</f>
        <v/>
      </c>
      <c r="D101" s="166" t="str">
        <f>IF(Forfaitaires!D100="","",Forfaitaires!D100)</f>
        <v/>
      </c>
      <c r="E101" s="166" t="str">
        <f>IF(Forfaitaires!E100="","",Forfaitaires!E100)</f>
        <v/>
      </c>
      <c r="F101" s="166" t="str">
        <f>IF(Forfaitaires!F100="","",Forfaitaires!F100)</f>
        <v/>
      </c>
      <c r="G101" s="166" t="str">
        <f>IF(Forfaitaires!G100="","",Forfaitaires!G100)</f>
        <v/>
      </c>
      <c r="H101" s="166" t="str">
        <f>IF(Forfaitaires!H100="","",Forfaitaires!H100)</f>
        <v/>
      </c>
      <c r="I101" s="166" t="str">
        <f>IF($G101="","",IF($C101=Listes!$B$32,IF('Instruction Forfaitaires'!$E101&lt;Listes!$B$53,('Instruction Forfaitaires'!$E101*(VLOOKUP('Instruction Forfaitaires'!$D101,Listes!$A$54:$E$60,2,FALSE))),IF('Instruction Forfaitaires'!$E101&gt;Listes!$E$53,('Instruction Forfaitaires'!$E101*(VLOOKUP('Instruction Forfaitaires'!$D101,Listes!$A$54:$E$60,5,FALSE))),('Instruction Forfaitaires'!$E101*(VLOOKUP('Instruction Forfaitaires'!$D101,Listes!$A$54:$E$60,3,FALSE))+(VLOOKUP('Instruction Forfaitaires'!$D101,Listes!$A$54:$E$60,4,FALSE)))))))</f>
        <v/>
      </c>
      <c r="J101" s="166" t="str">
        <f>IF($G101="","",IF($C101=Listes!$B$31,IF('Instruction Forfaitaires'!$E101&lt;Listes!$B$42,('Instruction Forfaitaires'!$E101*(VLOOKUP('Instruction Forfaitaires'!$D101,Listes!$A$43:$E$49,2,FALSE))),IF('Instruction Forfaitaires'!$E101&gt;Listes!$D$42,('Instruction Forfaitaires'!$E101*(VLOOKUP('Instruction Forfaitaires'!$D101,Listes!$A$43:$E$49,5,FALSE))),('Instruction Forfaitaires'!$E101*(VLOOKUP('Instruction Forfaitaires'!$D101,Listes!$A$43:$E$49,3,FALSE))+(VLOOKUP('Instruction Forfaitaires'!$D101,Listes!$A$43:$E$49,4,FALSE)))))))</f>
        <v/>
      </c>
      <c r="K101" s="257" t="str">
        <f>IF($G101="","",IF($C101=Listes!$B$34,Listes!$I$31,IF($C101=Listes!$B$35,(VLOOKUP('Instruction Forfaitaires'!$F101,Listes!$E$31:$F$36,2,FALSE)),IF($C101=Listes!$B$33,IF('Instruction Forfaitaires'!$E101&lt;Listes!$A$64,'Instruction Forfaitaires'!$E101*Listes!$A$65,IF('Instruction Forfaitaires'!$E101&gt;Listes!$D$64,'Instruction Forfaitaires'!$E101*Listes!$D$65,(('Instruction Forfaitaires'!$E101*Listes!$B$65)+Listes!$C$65)))))))</f>
        <v/>
      </c>
      <c r="L101" s="185" t="str">
        <f>IF(Forfaitaires!M100="","",Forfaitaires!M100)</f>
        <v/>
      </c>
      <c r="M101" s="282" t="str">
        <f t="shared" si="5"/>
        <v/>
      </c>
      <c r="N101" s="277" t="str">
        <f t="shared" si="6"/>
        <v/>
      </c>
      <c r="O101" s="298" t="str">
        <f t="shared" si="7"/>
        <v/>
      </c>
      <c r="P101" s="280" t="str">
        <f t="shared" si="8"/>
        <v/>
      </c>
      <c r="Q101" s="284" t="str">
        <f t="shared" si="9"/>
        <v/>
      </c>
      <c r="R101" s="285"/>
    </row>
    <row r="102" spans="1:18" ht="20.100000000000001" customHeight="1" x14ac:dyDescent="0.25">
      <c r="A102" s="170">
        <v>96</v>
      </c>
      <c r="B102" s="166" t="str">
        <f>IF(Forfaitaires!B101="","",Forfaitaires!B101)</f>
        <v/>
      </c>
      <c r="C102" s="166" t="str">
        <f>IF(Forfaitaires!C101="","",Forfaitaires!C101)</f>
        <v/>
      </c>
      <c r="D102" s="166" t="str">
        <f>IF(Forfaitaires!D101="","",Forfaitaires!D101)</f>
        <v/>
      </c>
      <c r="E102" s="166" t="str">
        <f>IF(Forfaitaires!E101="","",Forfaitaires!E101)</f>
        <v/>
      </c>
      <c r="F102" s="166" t="str">
        <f>IF(Forfaitaires!F101="","",Forfaitaires!F101)</f>
        <v/>
      </c>
      <c r="G102" s="166" t="str">
        <f>IF(Forfaitaires!G101="","",Forfaitaires!G101)</f>
        <v/>
      </c>
      <c r="H102" s="166" t="str">
        <f>IF(Forfaitaires!H101="","",Forfaitaires!H101)</f>
        <v/>
      </c>
      <c r="I102" s="166" t="str">
        <f>IF($G102="","",IF($C102=Listes!$B$32,IF('Instruction Forfaitaires'!$E102&lt;Listes!$B$53,('Instruction Forfaitaires'!$E102*(VLOOKUP('Instruction Forfaitaires'!$D102,Listes!$A$54:$E$60,2,FALSE))),IF('Instruction Forfaitaires'!$E102&gt;Listes!$E$53,('Instruction Forfaitaires'!$E102*(VLOOKUP('Instruction Forfaitaires'!$D102,Listes!$A$54:$E$60,5,FALSE))),('Instruction Forfaitaires'!$E102*(VLOOKUP('Instruction Forfaitaires'!$D102,Listes!$A$54:$E$60,3,FALSE))+(VLOOKUP('Instruction Forfaitaires'!$D102,Listes!$A$54:$E$60,4,FALSE)))))))</f>
        <v/>
      </c>
      <c r="J102" s="166" t="str">
        <f>IF($G102="","",IF($C102=Listes!$B$31,IF('Instruction Forfaitaires'!$E102&lt;Listes!$B$42,('Instruction Forfaitaires'!$E102*(VLOOKUP('Instruction Forfaitaires'!$D102,Listes!$A$43:$E$49,2,FALSE))),IF('Instruction Forfaitaires'!$E102&gt;Listes!$D$42,('Instruction Forfaitaires'!$E102*(VLOOKUP('Instruction Forfaitaires'!$D102,Listes!$A$43:$E$49,5,FALSE))),('Instruction Forfaitaires'!$E102*(VLOOKUP('Instruction Forfaitaires'!$D102,Listes!$A$43:$E$49,3,FALSE))+(VLOOKUP('Instruction Forfaitaires'!$D102,Listes!$A$43:$E$49,4,FALSE)))))))</f>
        <v/>
      </c>
      <c r="K102" s="257" t="str">
        <f>IF($G102="","",IF($C102=Listes!$B$34,Listes!$I$31,IF($C102=Listes!$B$35,(VLOOKUP('Instruction Forfaitaires'!$F102,Listes!$E$31:$F$36,2,FALSE)),IF($C102=Listes!$B$33,IF('Instruction Forfaitaires'!$E102&lt;Listes!$A$64,'Instruction Forfaitaires'!$E102*Listes!$A$65,IF('Instruction Forfaitaires'!$E102&gt;Listes!$D$64,'Instruction Forfaitaires'!$E102*Listes!$D$65,(('Instruction Forfaitaires'!$E102*Listes!$B$65)+Listes!$C$65)))))))</f>
        <v/>
      </c>
      <c r="L102" s="185" t="str">
        <f>IF(Forfaitaires!M101="","",Forfaitaires!M101)</f>
        <v/>
      </c>
      <c r="M102" s="282" t="str">
        <f t="shared" si="5"/>
        <v/>
      </c>
      <c r="N102" s="277" t="str">
        <f t="shared" si="6"/>
        <v/>
      </c>
      <c r="O102" s="298" t="str">
        <f t="shared" si="7"/>
        <v/>
      </c>
      <c r="P102" s="280" t="str">
        <f t="shared" si="8"/>
        <v/>
      </c>
      <c r="Q102" s="284" t="str">
        <f t="shared" si="9"/>
        <v/>
      </c>
      <c r="R102" s="285"/>
    </row>
    <row r="103" spans="1:18" ht="20.100000000000001" customHeight="1" x14ac:dyDescent="0.25">
      <c r="A103" s="170">
        <v>97</v>
      </c>
      <c r="B103" s="166" t="str">
        <f>IF(Forfaitaires!B102="","",Forfaitaires!B102)</f>
        <v/>
      </c>
      <c r="C103" s="166" t="str">
        <f>IF(Forfaitaires!C102="","",Forfaitaires!C102)</f>
        <v/>
      </c>
      <c r="D103" s="166" t="str">
        <f>IF(Forfaitaires!D102="","",Forfaitaires!D102)</f>
        <v/>
      </c>
      <c r="E103" s="166" t="str">
        <f>IF(Forfaitaires!E102="","",Forfaitaires!E102)</f>
        <v/>
      </c>
      <c r="F103" s="166" t="str">
        <f>IF(Forfaitaires!F102="","",Forfaitaires!F102)</f>
        <v/>
      </c>
      <c r="G103" s="166" t="str">
        <f>IF(Forfaitaires!G102="","",Forfaitaires!G102)</f>
        <v/>
      </c>
      <c r="H103" s="166" t="str">
        <f>IF(Forfaitaires!H102="","",Forfaitaires!H102)</f>
        <v/>
      </c>
      <c r="I103" s="166" t="str">
        <f>IF($G103="","",IF($C103=Listes!$B$32,IF('Instruction Forfaitaires'!$E103&lt;Listes!$B$53,('Instruction Forfaitaires'!$E103*(VLOOKUP('Instruction Forfaitaires'!$D103,Listes!$A$54:$E$60,2,FALSE))),IF('Instruction Forfaitaires'!$E103&gt;Listes!$E$53,('Instruction Forfaitaires'!$E103*(VLOOKUP('Instruction Forfaitaires'!$D103,Listes!$A$54:$E$60,5,FALSE))),('Instruction Forfaitaires'!$E103*(VLOOKUP('Instruction Forfaitaires'!$D103,Listes!$A$54:$E$60,3,FALSE))+(VLOOKUP('Instruction Forfaitaires'!$D103,Listes!$A$54:$E$60,4,FALSE)))))))</f>
        <v/>
      </c>
      <c r="J103" s="166" t="str">
        <f>IF($G103="","",IF($C103=Listes!$B$31,IF('Instruction Forfaitaires'!$E103&lt;Listes!$B$42,('Instruction Forfaitaires'!$E103*(VLOOKUP('Instruction Forfaitaires'!$D103,Listes!$A$43:$E$49,2,FALSE))),IF('Instruction Forfaitaires'!$E103&gt;Listes!$D$42,('Instruction Forfaitaires'!$E103*(VLOOKUP('Instruction Forfaitaires'!$D103,Listes!$A$43:$E$49,5,FALSE))),('Instruction Forfaitaires'!$E103*(VLOOKUP('Instruction Forfaitaires'!$D103,Listes!$A$43:$E$49,3,FALSE))+(VLOOKUP('Instruction Forfaitaires'!$D103,Listes!$A$43:$E$49,4,FALSE)))))))</f>
        <v/>
      </c>
      <c r="K103" s="257" t="str">
        <f>IF($G103="","",IF($C103=Listes!$B$34,Listes!$I$31,IF($C103=Listes!$B$35,(VLOOKUP('Instruction Forfaitaires'!$F103,Listes!$E$31:$F$36,2,FALSE)),IF($C103=Listes!$B$33,IF('Instruction Forfaitaires'!$E103&lt;Listes!$A$64,'Instruction Forfaitaires'!$E103*Listes!$A$65,IF('Instruction Forfaitaires'!$E103&gt;Listes!$D$64,'Instruction Forfaitaires'!$E103*Listes!$D$65,(('Instruction Forfaitaires'!$E103*Listes!$B$65)+Listes!$C$65)))))))</f>
        <v/>
      </c>
      <c r="L103" s="185" t="str">
        <f>IF(Forfaitaires!M102="","",Forfaitaires!M102)</f>
        <v/>
      </c>
      <c r="M103" s="282" t="str">
        <f t="shared" si="5"/>
        <v/>
      </c>
      <c r="N103" s="277" t="str">
        <f t="shared" si="6"/>
        <v/>
      </c>
      <c r="O103" s="298" t="str">
        <f t="shared" si="7"/>
        <v/>
      </c>
      <c r="P103" s="280" t="str">
        <f t="shared" si="8"/>
        <v/>
      </c>
      <c r="Q103" s="284" t="str">
        <f t="shared" si="9"/>
        <v/>
      </c>
      <c r="R103" s="285"/>
    </row>
    <row r="104" spans="1:18" ht="20.100000000000001" customHeight="1" x14ac:dyDescent="0.25">
      <c r="A104" s="170">
        <v>98</v>
      </c>
      <c r="B104" s="166" t="str">
        <f>IF(Forfaitaires!B103="","",Forfaitaires!B103)</f>
        <v/>
      </c>
      <c r="C104" s="166" t="str">
        <f>IF(Forfaitaires!C103="","",Forfaitaires!C103)</f>
        <v/>
      </c>
      <c r="D104" s="166" t="str">
        <f>IF(Forfaitaires!D103="","",Forfaitaires!D103)</f>
        <v/>
      </c>
      <c r="E104" s="166" t="str">
        <f>IF(Forfaitaires!E103="","",Forfaitaires!E103)</f>
        <v/>
      </c>
      <c r="F104" s="166" t="str">
        <f>IF(Forfaitaires!F103="","",Forfaitaires!F103)</f>
        <v/>
      </c>
      <c r="G104" s="166" t="str">
        <f>IF(Forfaitaires!G103="","",Forfaitaires!G103)</f>
        <v/>
      </c>
      <c r="H104" s="166" t="str">
        <f>IF(Forfaitaires!H103="","",Forfaitaires!H103)</f>
        <v/>
      </c>
      <c r="I104" s="166" t="str">
        <f>IF($G104="","",IF($C104=Listes!$B$32,IF('Instruction Forfaitaires'!$E104&lt;Listes!$B$53,('Instruction Forfaitaires'!$E104*(VLOOKUP('Instruction Forfaitaires'!$D104,Listes!$A$54:$E$60,2,FALSE))),IF('Instruction Forfaitaires'!$E104&gt;Listes!$E$53,('Instruction Forfaitaires'!$E104*(VLOOKUP('Instruction Forfaitaires'!$D104,Listes!$A$54:$E$60,5,FALSE))),('Instruction Forfaitaires'!$E104*(VLOOKUP('Instruction Forfaitaires'!$D104,Listes!$A$54:$E$60,3,FALSE))+(VLOOKUP('Instruction Forfaitaires'!$D104,Listes!$A$54:$E$60,4,FALSE)))))))</f>
        <v/>
      </c>
      <c r="J104" s="166" t="str">
        <f>IF($G104="","",IF($C104=Listes!$B$31,IF('Instruction Forfaitaires'!$E104&lt;Listes!$B$42,('Instruction Forfaitaires'!$E104*(VLOOKUP('Instruction Forfaitaires'!$D104,Listes!$A$43:$E$49,2,FALSE))),IF('Instruction Forfaitaires'!$E104&gt;Listes!$D$42,('Instruction Forfaitaires'!$E104*(VLOOKUP('Instruction Forfaitaires'!$D104,Listes!$A$43:$E$49,5,FALSE))),('Instruction Forfaitaires'!$E104*(VLOOKUP('Instruction Forfaitaires'!$D104,Listes!$A$43:$E$49,3,FALSE))+(VLOOKUP('Instruction Forfaitaires'!$D104,Listes!$A$43:$E$49,4,FALSE)))))))</f>
        <v/>
      </c>
      <c r="K104" s="257" t="str">
        <f>IF($G104="","",IF($C104=Listes!$B$34,Listes!$I$31,IF($C104=Listes!$B$35,(VLOOKUP('Instruction Forfaitaires'!$F104,Listes!$E$31:$F$36,2,FALSE)),IF($C104=Listes!$B$33,IF('Instruction Forfaitaires'!$E104&lt;Listes!$A$64,'Instruction Forfaitaires'!$E104*Listes!$A$65,IF('Instruction Forfaitaires'!$E104&gt;Listes!$D$64,'Instruction Forfaitaires'!$E104*Listes!$D$65,(('Instruction Forfaitaires'!$E104*Listes!$B$65)+Listes!$C$65)))))))</f>
        <v/>
      </c>
      <c r="L104" s="185" t="str">
        <f>IF(Forfaitaires!M103="","",Forfaitaires!M103)</f>
        <v/>
      </c>
      <c r="M104" s="282" t="str">
        <f t="shared" si="5"/>
        <v/>
      </c>
      <c r="N104" s="277" t="str">
        <f t="shared" si="6"/>
        <v/>
      </c>
      <c r="O104" s="298" t="str">
        <f t="shared" si="7"/>
        <v/>
      </c>
      <c r="P104" s="280" t="str">
        <f t="shared" si="8"/>
        <v/>
      </c>
      <c r="Q104" s="284" t="str">
        <f t="shared" si="9"/>
        <v/>
      </c>
      <c r="R104" s="285"/>
    </row>
    <row r="105" spans="1:18" ht="20.100000000000001" customHeight="1" x14ac:dyDescent="0.25">
      <c r="A105" s="170">
        <v>99</v>
      </c>
      <c r="B105" s="166" t="str">
        <f>IF(Forfaitaires!B104="","",Forfaitaires!B104)</f>
        <v/>
      </c>
      <c r="C105" s="166" t="str">
        <f>IF(Forfaitaires!C104="","",Forfaitaires!C104)</f>
        <v/>
      </c>
      <c r="D105" s="166" t="str">
        <f>IF(Forfaitaires!D104="","",Forfaitaires!D104)</f>
        <v/>
      </c>
      <c r="E105" s="166" t="str">
        <f>IF(Forfaitaires!E104="","",Forfaitaires!E104)</f>
        <v/>
      </c>
      <c r="F105" s="166" t="str">
        <f>IF(Forfaitaires!F104="","",Forfaitaires!F104)</f>
        <v/>
      </c>
      <c r="G105" s="166" t="str">
        <f>IF(Forfaitaires!G104="","",Forfaitaires!G104)</f>
        <v/>
      </c>
      <c r="H105" s="166" t="str">
        <f>IF(Forfaitaires!H104="","",Forfaitaires!H104)</f>
        <v/>
      </c>
      <c r="I105" s="166" t="str">
        <f>IF($G105="","",IF($C105=Listes!$B$32,IF('Instruction Forfaitaires'!$E105&lt;Listes!$B$53,('Instruction Forfaitaires'!$E105*(VLOOKUP('Instruction Forfaitaires'!$D105,Listes!$A$54:$E$60,2,FALSE))),IF('Instruction Forfaitaires'!$E105&gt;Listes!$E$53,('Instruction Forfaitaires'!$E105*(VLOOKUP('Instruction Forfaitaires'!$D105,Listes!$A$54:$E$60,5,FALSE))),('Instruction Forfaitaires'!$E105*(VLOOKUP('Instruction Forfaitaires'!$D105,Listes!$A$54:$E$60,3,FALSE))+(VLOOKUP('Instruction Forfaitaires'!$D105,Listes!$A$54:$E$60,4,FALSE)))))))</f>
        <v/>
      </c>
      <c r="J105" s="166" t="str">
        <f>IF($G105="","",IF($C105=Listes!$B$31,IF('Instruction Forfaitaires'!$E105&lt;Listes!$B$42,('Instruction Forfaitaires'!$E105*(VLOOKUP('Instruction Forfaitaires'!$D105,Listes!$A$43:$E$49,2,FALSE))),IF('Instruction Forfaitaires'!$E105&gt;Listes!$D$42,('Instruction Forfaitaires'!$E105*(VLOOKUP('Instruction Forfaitaires'!$D105,Listes!$A$43:$E$49,5,FALSE))),('Instruction Forfaitaires'!$E105*(VLOOKUP('Instruction Forfaitaires'!$D105,Listes!$A$43:$E$49,3,FALSE))+(VLOOKUP('Instruction Forfaitaires'!$D105,Listes!$A$43:$E$49,4,FALSE)))))))</f>
        <v/>
      </c>
      <c r="K105" s="257" t="str">
        <f>IF($G105="","",IF($C105=Listes!$B$34,Listes!$I$31,IF($C105=Listes!$B$35,(VLOOKUP('Instruction Forfaitaires'!$F105,Listes!$E$31:$F$36,2,FALSE)),IF($C105=Listes!$B$33,IF('Instruction Forfaitaires'!$E105&lt;Listes!$A$64,'Instruction Forfaitaires'!$E105*Listes!$A$65,IF('Instruction Forfaitaires'!$E105&gt;Listes!$D$64,'Instruction Forfaitaires'!$E105*Listes!$D$65,(('Instruction Forfaitaires'!$E105*Listes!$B$65)+Listes!$C$65)))))))</f>
        <v/>
      </c>
      <c r="L105" s="185" t="str">
        <f>IF(Forfaitaires!M104="","",Forfaitaires!M104)</f>
        <v/>
      </c>
      <c r="M105" s="282" t="str">
        <f t="shared" si="5"/>
        <v/>
      </c>
      <c r="N105" s="277" t="str">
        <f t="shared" si="6"/>
        <v/>
      </c>
      <c r="O105" s="298" t="str">
        <f t="shared" si="7"/>
        <v/>
      </c>
      <c r="P105" s="280" t="str">
        <f t="shared" si="8"/>
        <v/>
      </c>
      <c r="Q105" s="284" t="str">
        <f t="shared" si="9"/>
        <v/>
      </c>
      <c r="R105" s="285"/>
    </row>
    <row r="106" spans="1:18" ht="20.100000000000001" customHeight="1" x14ac:dyDescent="0.25">
      <c r="A106" s="170">
        <v>100</v>
      </c>
      <c r="B106" s="166" t="str">
        <f>IF(Forfaitaires!B105="","",Forfaitaires!B105)</f>
        <v/>
      </c>
      <c r="C106" s="166" t="str">
        <f>IF(Forfaitaires!C105="","",Forfaitaires!C105)</f>
        <v/>
      </c>
      <c r="D106" s="166" t="str">
        <f>IF(Forfaitaires!D105="","",Forfaitaires!D105)</f>
        <v/>
      </c>
      <c r="E106" s="166" t="str">
        <f>IF(Forfaitaires!E105="","",Forfaitaires!E105)</f>
        <v/>
      </c>
      <c r="F106" s="166" t="str">
        <f>IF(Forfaitaires!F105="","",Forfaitaires!F105)</f>
        <v/>
      </c>
      <c r="G106" s="166" t="str">
        <f>IF(Forfaitaires!G105="","",Forfaitaires!G105)</f>
        <v/>
      </c>
      <c r="H106" s="166" t="str">
        <f>IF(Forfaitaires!H105="","",Forfaitaires!H105)</f>
        <v/>
      </c>
      <c r="I106" s="166" t="str">
        <f>IF($G106="","",IF($C106=Listes!$B$32,IF('Instruction Forfaitaires'!$E106&lt;Listes!$B$53,('Instruction Forfaitaires'!$E106*(VLOOKUP('Instruction Forfaitaires'!$D106,Listes!$A$54:$E$60,2,FALSE))),IF('Instruction Forfaitaires'!$E106&gt;Listes!$E$53,('Instruction Forfaitaires'!$E106*(VLOOKUP('Instruction Forfaitaires'!$D106,Listes!$A$54:$E$60,5,FALSE))),('Instruction Forfaitaires'!$E106*(VLOOKUP('Instruction Forfaitaires'!$D106,Listes!$A$54:$E$60,3,FALSE))+(VLOOKUP('Instruction Forfaitaires'!$D106,Listes!$A$54:$E$60,4,FALSE)))))))</f>
        <v/>
      </c>
      <c r="J106" s="166" t="str">
        <f>IF($G106="","",IF($C106=Listes!$B$31,IF('Instruction Forfaitaires'!$E106&lt;Listes!$B$42,('Instruction Forfaitaires'!$E106*(VLOOKUP('Instruction Forfaitaires'!$D106,Listes!$A$43:$E$49,2,FALSE))),IF('Instruction Forfaitaires'!$E106&gt;Listes!$D$42,('Instruction Forfaitaires'!$E106*(VLOOKUP('Instruction Forfaitaires'!$D106,Listes!$A$43:$E$49,5,FALSE))),('Instruction Forfaitaires'!$E106*(VLOOKUP('Instruction Forfaitaires'!$D106,Listes!$A$43:$E$49,3,FALSE))+(VLOOKUP('Instruction Forfaitaires'!$D106,Listes!$A$43:$E$49,4,FALSE)))))))</f>
        <v/>
      </c>
      <c r="K106" s="257" t="str">
        <f>IF($G106="","",IF($C106=Listes!$B$34,Listes!$I$31,IF($C106=Listes!$B$35,(VLOOKUP('Instruction Forfaitaires'!$F106,Listes!$E$31:$F$36,2,FALSE)),IF($C106=Listes!$B$33,IF('Instruction Forfaitaires'!$E106&lt;Listes!$A$64,'Instruction Forfaitaires'!$E106*Listes!$A$65,IF('Instruction Forfaitaires'!$E106&gt;Listes!$D$64,'Instruction Forfaitaires'!$E106*Listes!$D$65,(('Instruction Forfaitaires'!$E106*Listes!$B$65)+Listes!$C$65)))))))</f>
        <v/>
      </c>
      <c r="L106" s="185" t="str">
        <f>IF(Forfaitaires!M105="","",Forfaitaires!M105)</f>
        <v/>
      </c>
      <c r="M106" s="282" t="str">
        <f t="shared" si="5"/>
        <v/>
      </c>
      <c r="N106" s="277" t="str">
        <f t="shared" si="6"/>
        <v/>
      </c>
      <c r="O106" s="298" t="str">
        <f t="shared" si="7"/>
        <v/>
      </c>
      <c r="P106" s="280" t="str">
        <f t="shared" si="8"/>
        <v/>
      </c>
      <c r="Q106" s="284" t="str">
        <f t="shared" si="9"/>
        <v/>
      </c>
      <c r="R106" s="285"/>
    </row>
    <row r="107" spans="1:18" ht="20.100000000000001" customHeight="1" x14ac:dyDescent="0.25">
      <c r="A107" s="170">
        <v>101</v>
      </c>
      <c r="B107" s="166" t="str">
        <f>IF(Forfaitaires!B106="","",Forfaitaires!B106)</f>
        <v/>
      </c>
      <c r="C107" s="166" t="str">
        <f>IF(Forfaitaires!C106="","",Forfaitaires!C106)</f>
        <v/>
      </c>
      <c r="D107" s="166" t="str">
        <f>IF(Forfaitaires!D106="","",Forfaitaires!D106)</f>
        <v/>
      </c>
      <c r="E107" s="166" t="str">
        <f>IF(Forfaitaires!E106="","",Forfaitaires!E106)</f>
        <v/>
      </c>
      <c r="F107" s="166" t="str">
        <f>IF(Forfaitaires!F106="","",Forfaitaires!F106)</f>
        <v/>
      </c>
      <c r="G107" s="166" t="str">
        <f>IF(Forfaitaires!G106="","",Forfaitaires!G106)</f>
        <v/>
      </c>
      <c r="H107" s="166" t="str">
        <f>IF(Forfaitaires!H106="","",Forfaitaires!H106)</f>
        <v/>
      </c>
      <c r="I107" s="166" t="str">
        <f>IF($G107="","",IF($C107=Listes!$B$32,IF('Instruction Forfaitaires'!$E107&lt;Listes!$B$53,('Instruction Forfaitaires'!$E107*(VLOOKUP('Instruction Forfaitaires'!$D107,Listes!$A$54:$E$60,2,FALSE))),IF('Instruction Forfaitaires'!$E107&gt;Listes!$E$53,('Instruction Forfaitaires'!$E107*(VLOOKUP('Instruction Forfaitaires'!$D107,Listes!$A$54:$E$60,5,FALSE))),('Instruction Forfaitaires'!$E107*(VLOOKUP('Instruction Forfaitaires'!$D107,Listes!$A$54:$E$60,3,FALSE))+(VLOOKUP('Instruction Forfaitaires'!$D107,Listes!$A$54:$E$60,4,FALSE)))))))</f>
        <v/>
      </c>
      <c r="J107" s="166" t="str">
        <f>IF($G107="","",IF($C107=Listes!$B$31,IF('Instruction Forfaitaires'!$E107&lt;Listes!$B$42,('Instruction Forfaitaires'!$E107*(VLOOKUP('Instruction Forfaitaires'!$D107,Listes!$A$43:$E$49,2,FALSE))),IF('Instruction Forfaitaires'!$E107&gt;Listes!$D$42,('Instruction Forfaitaires'!$E107*(VLOOKUP('Instruction Forfaitaires'!$D107,Listes!$A$43:$E$49,5,FALSE))),('Instruction Forfaitaires'!$E107*(VLOOKUP('Instruction Forfaitaires'!$D107,Listes!$A$43:$E$49,3,FALSE))+(VLOOKUP('Instruction Forfaitaires'!$D107,Listes!$A$43:$E$49,4,FALSE)))))))</f>
        <v/>
      </c>
      <c r="K107" s="257" t="str">
        <f>IF($G107="","",IF($C107=Listes!$B$34,Listes!$I$31,IF($C107=Listes!$B$35,(VLOOKUP('Instruction Forfaitaires'!$F107,Listes!$E$31:$F$36,2,FALSE)),IF($C107=Listes!$B$33,IF('Instruction Forfaitaires'!$E107&lt;Listes!$A$64,'Instruction Forfaitaires'!$E107*Listes!$A$65,IF('Instruction Forfaitaires'!$E107&gt;Listes!$D$64,'Instruction Forfaitaires'!$E107*Listes!$D$65,(('Instruction Forfaitaires'!$E107*Listes!$B$65)+Listes!$C$65)))))))</f>
        <v/>
      </c>
      <c r="L107" s="185" t="str">
        <f>IF(Forfaitaires!M106="","",Forfaitaires!M106)</f>
        <v/>
      </c>
      <c r="M107" s="282" t="str">
        <f t="shared" si="5"/>
        <v/>
      </c>
      <c r="N107" s="277" t="str">
        <f t="shared" si="6"/>
        <v/>
      </c>
      <c r="O107" s="298" t="str">
        <f t="shared" si="7"/>
        <v/>
      </c>
      <c r="P107" s="280" t="str">
        <f t="shared" si="8"/>
        <v/>
      </c>
      <c r="Q107" s="284" t="str">
        <f t="shared" si="9"/>
        <v/>
      </c>
      <c r="R107" s="285"/>
    </row>
    <row r="108" spans="1:18" ht="20.100000000000001" customHeight="1" x14ac:dyDescent="0.25">
      <c r="A108" s="170">
        <v>102</v>
      </c>
      <c r="B108" s="166" t="str">
        <f>IF(Forfaitaires!B107="","",Forfaitaires!B107)</f>
        <v/>
      </c>
      <c r="C108" s="166" t="str">
        <f>IF(Forfaitaires!C107="","",Forfaitaires!C107)</f>
        <v/>
      </c>
      <c r="D108" s="166" t="str">
        <f>IF(Forfaitaires!D107="","",Forfaitaires!D107)</f>
        <v/>
      </c>
      <c r="E108" s="166" t="str">
        <f>IF(Forfaitaires!E107="","",Forfaitaires!E107)</f>
        <v/>
      </c>
      <c r="F108" s="166" t="str">
        <f>IF(Forfaitaires!F107="","",Forfaitaires!F107)</f>
        <v/>
      </c>
      <c r="G108" s="166" t="str">
        <f>IF(Forfaitaires!G107="","",Forfaitaires!G107)</f>
        <v/>
      </c>
      <c r="H108" s="166" t="str">
        <f>IF(Forfaitaires!H107="","",Forfaitaires!H107)</f>
        <v/>
      </c>
      <c r="I108" s="166" t="str">
        <f>IF($G108="","",IF($C108=Listes!$B$32,IF('Instruction Forfaitaires'!$E108&lt;Listes!$B$53,('Instruction Forfaitaires'!$E108*(VLOOKUP('Instruction Forfaitaires'!$D108,Listes!$A$54:$E$60,2,FALSE))),IF('Instruction Forfaitaires'!$E108&gt;Listes!$E$53,('Instruction Forfaitaires'!$E108*(VLOOKUP('Instruction Forfaitaires'!$D108,Listes!$A$54:$E$60,5,FALSE))),('Instruction Forfaitaires'!$E108*(VLOOKUP('Instruction Forfaitaires'!$D108,Listes!$A$54:$E$60,3,FALSE))+(VLOOKUP('Instruction Forfaitaires'!$D108,Listes!$A$54:$E$60,4,FALSE)))))))</f>
        <v/>
      </c>
      <c r="J108" s="166" t="str">
        <f>IF($G108="","",IF($C108=Listes!$B$31,IF('Instruction Forfaitaires'!$E108&lt;Listes!$B$42,('Instruction Forfaitaires'!$E108*(VLOOKUP('Instruction Forfaitaires'!$D108,Listes!$A$43:$E$49,2,FALSE))),IF('Instruction Forfaitaires'!$E108&gt;Listes!$D$42,('Instruction Forfaitaires'!$E108*(VLOOKUP('Instruction Forfaitaires'!$D108,Listes!$A$43:$E$49,5,FALSE))),('Instruction Forfaitaires'!$E108*(VLOOKUP('Instruction Forfaitaires'!$D108,Listes!$A$43:$E$49,3,FALSE))+(VLOOKUP('Instruction Forfaitaires'!$D108,Listes!$A$43:$E$49,4,FALSE)))))))</f>
        <v/>
      </c>
      <c r="K108" s="257" t="str">
        <f>IF($G108="","",IF($C108=Listes!$B$34,Listes!$I$31,IF($C108=Listes!$B$35,(VLOOKUP('Instruction Forfaitaires'!$F108,Listes!$E$31:$F$36,2,FALSE)),IF($C108=Listes!$B$33,IF('Instruction Forfaitaires'!$E108&lt;Listes!$A$64,'Instruction Forfaitaires'!$E108*Listes!$A$65,IF('Instruction Forfaitaires'!$E108&gt;Listes!$D$64,'Instruction Forfaitaires'!$E108*Listes!$D$65,(('Instruction Forfaitaires'!$E108*Listes!$B$65)+Listes!$C$65)))))))</f>
        <v/>
      </c>
      <c r="L108" s="185" t="str">
        <f>IF(Forfaitaires!M107="","",Forfaitaires!M107)</f>
        <v/>
      </c>
      <c r="M108" s="282" t="str">
        <f t="shared" si="5"/>
        <v/>
      </c>
      <c r="N108" s="277" t="str">
        <f t="shared" si="6"/>
        <v/>
      </c>
      <c r="O108" s="298" t="str">
        <f t="shared" si="7"/>
        <v/>
      </c>
      <c r="P108" s="280" t="str">
        <f t="shared" si="8"/>
        <v/>
      </c>
      <c r="Q108" s="284" t="str">
        <f t="shared" si="9"/>
        <v/>
      </c>
      <c r="R108" s="285"/>
    </row>
    <row r="109" spans="1:18" ht="20.100000000000001" customHeight="1" x14ac:dyDescent="0.25">
      <c r="A109" s="170">
        <v>103</v>
      </c>
      <c r="B109" s="166" t="str">
        <f>IF(Forfaitaires!B108="","",Forfaitaires!B108)</f>
        <v/>
      </c>
      <c r="C109" s="166" t="str">
        <f>IF(Forfaitaires!C108="","",Forfaitaires!C108)</f>
        <v/>
      </c>
      <c r="D109" s="166" t="str">
        <f>IF(Forfaitaires!D108="","",Forfaitaires!D108)</f>
        <v/>
      </c>
      <c r="E109" s="166" t="str">
        <f>IF(Forfaitaires!E108="","",Forfaitaires!E108)</f>
        <v/>
      </c>
      <c r="F109" s="166" t="str">
        <f>IF(Forfaitaires!F108="","",Forfaitaires!F108)</f>
        <v/>
      </c>
      <c r="G109" s="166" t="str">
        <f>IF(Forfaitaires!G108="","",Forfaitaires!G108)</f>
        <v/>
      </c>
      <c r="H109" s="166" t="str">
        <f>IF(Forfaitaires!H108="","",Forfaitaires!H108)</f>
        <v/>
      </c>
      <c r="I109" s="166" t="str">
        <f>IF($G109="","",IF($C109=Listes!$B$32,IF('Instruction Forfaitaires'!$E109&lt;Listes!$B$53,('Instruction Forfaitaires'!$E109*(VLOOKUP('Instruction Forfaitaires'!$D109,Listes!$A$54:$E$60,2,FALSE))),IF('Instruction Forfaitaires'!$E109&gt;Listes!$E$53,('Instruction Forfaitaires'!$E109*(VLOOKUP('Instruction Forfaitaires'!$D109,Listes!$A$54:$E$60,5,FALSE))),('Instruction Forfaitaires'!$E109*(VLOOKUP('Instruction Forfaitaires'!$D109,Listes!$A$54:$E$60,3,FALSE))+(VLOOKUP('Instruction Forfaitaires'!$D109,Listes!$A$54:$E$60,4,FALSE)))))))</f>
        <v/>
      </c>
      <c r="J109" s="166" t="str">
        <f>IF($G109="","",IF($C109=Listes!$B$31,IF('Instruction Forfaitaires'!$E109&lt;Listes!$B$42,('Instruction Forfaitaires'!$E109*(VLOOKUP('Instruction Forfaitaires'!$D109,Listes!$A$43:$E$49,2,FALSE))),IF('Instruction Forfaitaires'!$E109&gt;Listes!$D$42,('Instruction Forfaitaires'!$E109*(VLOOKUP('Instruction Forfaitaires'!$D109,Listes!$A$43:$E$49,5,FALSE))),('Instruction Forfaitaires'!$E109*(VLOOKUP('Instruction Forfaitaires'!$D109,Listes!$A$43:$E$49,3,FALSE))+(VLOOKUP('Instruction Forfaitaires'!$D109,Listes!$A$43:$E$49,4,FALSE)))))))</f>
        <v/>
      </c>
      <c r="K109" s="257" t="str">
        <f>IF($G109="","",IF($C109=Listes!$B$34,Listes!$I$31,IF($C109=Listes!$B$35,(VLOOKUP('Instruction Forfaitaires'!$F109,Listes!$E$31:$F$36,2,FALSE)),IF($C109=Listes!$B$33,IF('Instruction Forfaitaires'!$E109&lt;Listes!$A$64,'Instruction Forfaitaires'!$E109*Listes!$A$65,IF('Instruction Forfaitaires'!$E109&gt;Listes!$D$64,'Instruction Forfaitaires'!$E109*Listes!$D$65,(('Instruction Forfaitaires'!$E109*Listes!$B$65)+Listes!$C$65)))))))</f>
        <v/>
      </c>
      <c r="L109" s="185" t="str">
        <f>IF(Forfaitaires!M108="","",Forfaitaires!M108)</f>
        <v/>
      </c>
      <c r="M109" s="282" t="str">
        <f t="shared" si="5"/>
        <v/>
      </c>
      <c r="N109" s="277" t="str">
        <f t="shared" si="6"/>
        <v/>
      </c>
      <c r="O109" s="298" t="str">
        <f t="shared" si="7"/>
        <v/>
      </c>
      <c r="P109" s="280" t="str">
        <f t="shared" si="8"/>
        <v/>
      </c>
      <c r="Q109" s="284" t="str">
        <f t="shared" si="9"/>
        <v/>
      </c>
      <c r="R109" s="285"/>
    </row>
    <row r="110" spans="1:18" ht="20.100000000000001" customHeight="1" x14ac:dyDescent="0.25">
      <c r="A110" s="170">
        <v>104</v>
      </c>
      <c r="B110" s="166" t="str">
        <f>IF(Forfaitaires!B109="","",Forfaitaires!B109)</f>
        <v/>
      </c>
      <c r="C110" s="166" t="str">
        <f>IF(Forfaitaires!C109="","",Forfaitaires!C109)</f>
        <v/>
      </c>
      <c r="D110" s="166" t="str">
        <f>IF(Forfaitaires!D109="","",Forfaitaires!D109)</f>
        <v/>
      </c>
      <c r="E110" s="166" t="str">
        <f>IF(Forfaitaires!E109="","",Forfaitaires!E109)</f>
        <v/>
      </c>
      <c r="F110" s="166" t="str">
        <f>IF(Forfaitaires!F109="","",Forfaitaires!F109)</f>
        <v/>
      </c>
      <c r="G110" s="166" t="str">
        <f>IF(Forfaitaires!G109="","",Forfaitaires!G109)</f>
        <v/>
      </c>
      <c r="H110" s="166" t="str">
        <f>IF(Forfaitaires!H109="","",Forfaitaires!H109)</f>
        <v/>
      </c>
      <c r="I110" s="166" t="str">
        <f>IF($G110="","",IF($C110=Listes!$B$32,IF('Instruction Forfaitaires'!$E110&lt;Listes!$B$53,('Instruction Forfaitaires'!$E110*(VLOOKUP('Instruction Forfaitaires'!$D110,Listes!$A$54:$E$60,2,FALSE))),IF('Instruction Forfaitaires'!$E110&gt;Listes!$E$53,('Instruction Forfaitaires'!$E110*(VLOOKUP('Instruction Forfaitaires'!$D110,Listes!$A$54:$E$60,5,FALSE))),('Instruction Forfaitaires'!$E110*(VLOOKUP('Instruction Forfaitaires'!$D110,Listes!$A$54:$E$60,3,FALSE))+(VLOOKUP('Instruction Forfaitaires'!$D110,Listes!$A$54:$E$60,4,FALSE)))))))</f>
        <v/>
      </c>
      <c r="J110" s="166" t="str">
        <f>IF($G110="","",IF($C110=Listes!$B$31,IF('Instruction Forfaitaires'!$E110&lt;Listes!$B$42,('Instruction Forfaitaires'!$E110*(VLOOKUP('Instruction Forfaitaires'!$D110,Listes!$A$43:$E$49,2,FALSE))),IF('Instruction Forfaitaires'!$E110&gt;Listes!$D$42,('Instruction Forfaitaires'!$E110*(VLOOKUP('Instruction Forfaitaires'!$D110,Listes!$A$43:$E$49,5,FALSE))),('Instruction Forfaitaires'!$E110*(VLOOKUP('Instruction Forfaitaires'!$D110,Listes!$A$43:$E$49,3,FALSE))+(VLOOKUP('Instruction Forfaitaires'!$D110,Listes!$A$43:$E$49,4,FALSE)))))))</f>
        <v/>
      </c>
      <c r="K110" s="257" t="str">
        <f>IF($G110="","",IF($C110=Listes!$B$34,Listes!$I$31,IF($C110=Listes!$B$35,(VLOOKUP('Instruction Forfaitaires'!$F110,Listes!$E$31:$F$36,2,FALSE)),IF($C110=Listes!$B$33,IF('Instruction Forfaitaires'!$E110&lt;Listes!$A$64,'Instruction Forfaitaires'!$E110*Listes!$A$65,IF('Instruction Forfaitaires'!$E110&gt;Listes!$D$64,'Instruction Forfaitaires'!$E110*Listes!$D$65,(('Instruction Forfaitaires'!$E110*Listes!$B$65)+Listes!$C$65)))))))</f>
        <v/>
      </c>
      <c r="L110" s="185" t="str">
        <f>IF(Forfaitaires!M109="","",Forfaitaires!M109)</f>
        <v/>
      </c>
      <c r="M110" s="282" t="str">
        <f t="shared" si="5"/>
        <v/>
      </c>
      <c r="N110" s="277" t="str">
        <f t="shared" si="6"/>
        <v/>
      </c>
      <c r="O110" s="298" t="str">
        <f t="shared" si="7"/>
        <v/>
      </c>
      <c r="P110" s="280" t="str">
        <f t="shared" si="8"/>
        <v/>
      </c>
      <c r="Q110" s="284" t="str">
        <f t="shared" si="9"/>
        <v/>
      </c>
      <c r="R110" s="285"/>
    </row>
    <row r="111" spans="1:18" ht="20.100000000000001" customHeight="1" x14ac:dyDescent="0.25">
      <c r="A111" s="170">
        <v>105</v>
      </c>
      <c r="B111" s="166" t="str">
        <f>IF(Forfaitaires!B110="","",Forfaitaires!B110)</f>
        <v/>
      </c>
      <c r="C111" s="166" t="str">
        <f>IF(Forfaitaires!C110="","",Forfaitaires!C110)</f>
        <v/>
      </c>
      <c r="D111" s="166" t="str">
        <f>IF(Forfaitaires!D110="","",Forfaitaires!D110)</f>
        <v/>
      </c>
      <c r="E111" s="166" t="str">
        <f>IF(Forfaitaires!E110="","",Forfaitaires!E110)</f>
        <v/>
      </c>
      <c r="F111" s="166" t="str">
        <f>IF(Forfaitaires!F110="","",Forfaitaires!F110)</f>
        <v/>
      </c>
      <c r="G111" s="166" t="str">
        <f>IF(Forfaitaires!G110="","",Forfaitaires!G110)</f>
        <v/>
      </c>
      <c r="H111" s="166" t="str">
        <f>IF(Forfaitaires!H110="","",Forfaitaires!H110)</f>
        <v/>
      </c>
      <c r="I111" s="166" t="str">
        <f>IF($G111="","",IF($C111=Listes!$B$32,IF('Instruction Forfaitaires'!$E111&lt;Listes!$B$53,('Instruction Forfaitaires'!$E111*(VLOOKUP('Instruction Forfaitaires'!$D111,Listes!$A$54:$E$60,2,FALSE))),IF('Instruction Forfaitaires'!$E111&gt;Listes!$E$53,('Instruction Forfaitaires'!$E111*(VLOOKUP('Instruction Forfaitaires'!$D111,Listes!$A$54:$E$60,5,FALSE))),('Instruction Forfaitaires'!$E111*(VLOOKUP('Instruction Forfaitaires'!$D111,Listes!$A$54:$E$60,3,FALSE))+(VLOOKUP('Instruction Forfaitaires'!$D111,Listes!$A$54:$E$60,4,FALSE)))))))</f>
        <v/>
      </c>
      <c r="J111" s="166" t="str">
        <f>IF($G111="","",IF($C111=Listes!$B$31,IF('Instruction Forfaitaires'!$E111&lt;Listes!$B$42,('Instruction Forfaitaires'!$E111*(VLOOKUP('Instruction Forfaitaires'!$D111,Listes!$A$43:$E$49,2,FALSE))),IF('Instruction Forfaitaires'!$E111&gt;Listes!$D$42,('Instruction Forfaitaires'!$E111*(VLOOKUP('Instruction Forfaitaires'!$D111,Listes!$A$43:$E$49,5,FALSE))),('Instruction Forfaitaires'!$E111*(VLOOKUP('Instruction Forfaitaires'!$D111,Listes!$A$43:$E$49,3,FALSE))+(VLOOKUP('Instruction Forfaitaires'!$D111,Listes!$A$43:$E$49,4,FALSE)))))))</f>
        <v/>
      </c>
      <c r="K111" s="257" t="str">
        <f>IF($G111="","",IF($C111=Listes!$B$34,Listes!$I$31,IF($C111=Listes!$B$35,(VLOOKUP('Instruction Forfaitaires'!$F111,Listes!$E$31:$F$36,2,FALSE)),IF($C111=Listes!$B$33,IF('Instruction Forfaitaires'!$E111&lt;Listes!$A$64,'Instruction Forfaitaires'!$E111*Listes!$A$65,IF('Instruction Forfaitaires'!$E111&gt;Listes!$D$64,'Instruction Forfaitaires'!$E111*Listes!$D$65,(('Instruction Forfaitaires'!$E111*Listes!$B$65)+Listes!$C$65)))))))</f>
        <v/>
      </c>
      <c r="L111" s="185" t="str">
        <f>IF(Forfaitaires!M110="","",Forfaitaires!M110)</f>
        <v/>
      </c>
      <c r="M111" s="282" t="str">
        <f t="shared" si="5"/>
        <v/>
      </c>
      <c r="N111" s="277" t="str">
        <f t="shared" si="6"/>
        <v/>
      </c>
      <c r="O111" s="298" t="str">
        <f t="shared" si="7"/>
        <v/>
      </c>
      <c r="P111" s="280" t="str">
        <f t="shared" si="8"/>
        <v/>
      </c>
      <c r="Q111" s="284" t="str">
        <f t="shared" si="9"/>
        <v/>
      </c>
      <c r="R111" s="285"/>
    </row>
    <row r="112" spans="1:18" ht="20.100000000000001" customHeight="1" x14ac:dyDescent="0.25">
      <c r="A112" s="170">
        <v>106</v>
      </c>
      <c r="B112" s="166" t="str">
        <f>IF(Forfaitaires!B111="","",Forfaitaires!B111)</f>
        <v/>
      </c>
      <c r="C112" s="166" t="str">
        <f>IF(Forfaitaires!C111="","",Forfaitaires!C111)</f>
        <v/>
      </c>
      <c r="D112" s="166" t="str">
        <f>IF(Forfaitaires!D111="","",Forfaitaires!D111)</f>
        <v/>
      </c>
      <c r="E112" s="166" t="str">
        <f>IF(Forfaitaires!E111="","",Forfaitaires!E111)</f>
        <v/>
      </c>
      <c r="F112" s="166" t="str">
        <f>IF(Forfaitaires!F111="","",Forfaitaires!F111)</f>
        <v/>
      </c>
      <c r="G112" s="166" t="str">
        <f>IF(Forfaitaires!G111="","",Forfaitaires!G111)</f>
        <v/>
      </c>
      <c r="H112" s="166" t="str">
        <f>IF(Forfaitaires!H111="","",Forfaitaires!H111)</f>
        <v/>
      </c>
      <c r="I112" s="166" t="str">
        <f>IF($G112="","",IF($C112=Listes!$B$32,IF('Instruction Forfaitaires'!$E112&lt;Listes!$B$53,('Instruction Forfaitaires'!$E112*(VLOOKUP('Instruction Forfaitaires'!$D112,Listes!$A$54:$E$60,2,FALSE))),IF('Instruction Forfaitaires'!$E112&gt;Listes!$E$53,('Instruction Forfaitaires'!$E112*(VLOOKUP('Instruction Forfaitaires'!$D112,Listes!$A$54:$E$60,5,FALSE))),('Instruction Forfaitaires'!$E112*(VLOOKUP('Instruction Forfaitaires'!$D112,Listes!$A$54:$E$60,3,FALSE))+(VLOOKUP('Instruction Forfaitaires'!$D112,Listes!$A$54:$E$60,4,FALSE)))))))</f>
        <v/>
      </c>
      <c r="J112" s="166" t="str">
        <f>IF($G112="","",IF($C112=Listes!$B$31,IF('Instruction Forfaitaires'!$E112&lt;Listes!$B$42,('Instruction Forfaitaires'!$E112*(VLOOKUP('Instruction Forfaitaires'!$D112,Listes!$A$43:$E$49,2,FALSE))),IF('Instruction Forfaitaires'!$E112&gt;Listes!$D$42,('Instruction Forfaitaires'!$E112*(VLOOKUP('Instruction Forfaitaires'!$D112,Listes!$A$43:$E$49,5,FALSE))),('Instruction Forfaitaires'!$E112*(VLOOKUP('Instruction Forfaitaires'!$D112,Listes!$A$43:$E$49,3,FALSE))+(VLOOKUP('Instruction Forfaitaires'!$D112,Listes!$A$43:$E$49,4,FALSE)))))))</f>
        <v/>
      </c>
      <c r="K112" s="257" t="str">
        <f>IF($G112="","",IF($C112=Listes!$B$34,Listes!$I$31,IF($C112=Listes!$B$35,(VLOOKUP('Instruction Forfaitaires'!$F112,Listes!$E$31:$F$36,2,FALSE)),IF($C112=Listes!$B$33,IF('Instruction Forfaitaires'!$E112&lt;Listes!$A$64,'Instruction Forfaitaires'!$E112*Listes!$A$65,IF('Instruction Forfaitaires'!$E112&gt;Listes!$D$64,'Instruction Forfaitaires'!$E112*Listes!$D$65,(('Instruction Forfaitaires'!$E112*Listes!$B$65)+Listes!$C$65)))))))</f>
        <v/>
      </c>
      <c r="L112" s="185" t="str">
        <f>IF(Forfaitaires!M111="","",Forfaitaires!M111)</f>
        <v/>
      </c>
      <c r="M112" s="282" t="str">
        <f t="shared" si="5"/>
        <v/>
      </c>
      <c r="N112" s="277" t="str">
        <f t="shared" si="6"/>
        <v/>
      </c>
      <c r="O112" s="298" t="str">
        <f t="shared" si="7"/>
        <v/>
      </c>
      <c r="P112" s="280" t="str">
        <f t="shared" si="8"/>
        <v/>
      </c>
      <c r="Q112" s="284" t="str">
        <f t="shared" si="9"/>
        <v/>
      </c>
      <c r="R112" s="285"/>
    </row>
    <row r="113" spans="1:18" ht="20.100000000000001" customHeight="1" x14ac:dyDescent="0.25">
      <c r="A113" s="170">
        <v>107</v>
      </c>
      <c r="B113" s="166" t="str">
        <f>IF(Forfaitaires!B112="","",Forfaitaires!B112)</f>
        <v/>
      </c>
      <c r="C113" s="166" t="str">
        <f>IF(Forfaitaires!C112="","",Forfaitaires!C112)</f>
        <v/>
      </c>
      <c r="D113" s="166" t="str">
        <f>IF(Forfaitaires!D112="","",Forfaitaires!D112)</f>
        <v/>
      </c>
      <c r="E113" s="166" t="str">
        <f>IF(Forfaitaires!E112="","",Forfaitaires!E112)</f>
        <v/>
      </c>
      <c r="F113" s="166" t="str">
        <f>IF(Forfaitaires!F112="","",Forfaitaires!F112)</f>
        <v/>
      </c>
      <c r="G113" s="166" t="str">
        <f>IF(Forfaitaires!G112="","",Forfaitaires!G112)</f>
        <v/>
      </c>
      <c r="H113" s="166" t="str">
        <f>IF(Forfaitaires!H112="","",Forfaitaires!H112)</f>
        <v/>
      </c>
      <c r="I113" s="166" t="str">
        <f>IF($G113="","",IF($C113=Listes!$B$32,IF('Instruction Forfaitaires'!$E113&lt;Listes!$B$53,('Instruction Forfaitaires'!$E113*(VLOOKUP('Instruction Forfaitaires'!$D113,Listes!$A$54:$E$60,2,FALSE))),IF('Instruction Forfaitaires'!$E113&gt;Listes!$E$53,('Instruction Forfaitaires'!$E113*(VLOOKUP('Instruction Forfaitaires'!$D113,Listes!$A$54:$E$60,5,FALSE))),('Instruction Forfaitaires'!$E113*(VLOOKUP('Instruction Forfaitaires'!$D113,Listes!$A$54:$E$60,3,FALSE))+(VLOOKUP('Instruction Forfaitaires'!$D113,Listes!$A$54:$E$60,4,FALSE)))))))</f>
        <v/>
      </c>
      <c r="J113" s="166" t="str">
        <f>IF($G113="","",IF($C113=Listes!$B$31,IF('Instruction Forfaitaires'!$E113&lt;Listes!$B$42,('Instruction Forfaitaires'!$E113*(VLOOKUP('Instruction Forfaitaires'!$D113,Listes!$A$43:$E$49,2,FALSE))),IF('Instruction Forfaitaires'!$E113&gt;Listes!$D$42,('Instruction Forfaitaires'!$E113*(VLOOKUP('Instruction Forfaitaires'!$D113,Listes!$A$43:$E$49,5,FALSE))),('Instruction Forfaitaires'!$E113*(VLOOKUP('Instruction Forfaitaires'!$D113,Listes!$A$43:$E$49,3,FALSE))+(VLOOKUP('Instruction Forfaitaires'!$D113,Listes!$A$43:$E$49,4,FALSE)))))))</f>
        <v/>
      </c>
      <c r="K113" s="257" t="str">
        <f>IF($G113="","",IF($C113=Listes!$B$34,Listes!$I$31,IF($C113=Listes!$B$35,(VLOOKUP('Instruction Forfaitaires'!$F113,Listes!$E$31:$F$36,2,FALSE)),IF($C113=Listes!$B$33,IF('Instruction Forfaitaires'!$E113&lt;Listes!$A$64,'Instruction Forfaitaires'!$E113*Listes!$A$65,IF('Instruction Forfaitaires'!$E113&gt;Listes!$D$64,'Instruction Forfaitaires'!$E113*Listes!$D$65,(('Instruction Forfaitaires'!$E113*Listes!$B$65)+Listes!$C$65)))))))</f>
        <v/>
      </c>
      <c r="L113" s="185" t="str">
        <f>IF(Forfaitaires!M112="","",Forfaitaires!M112)</f>
        <v/>
      </c>
      <c r="M113" s="282" t="str">
        <f t="shared" si="5"/>
        <v/>
      </c>
      <c r="N113" s="277" t="str">
        <f t="shared" si="6"/>
        <v/>
      </c>
      <c r="O113" s="298" t="str">
        <f t="shared" si="7"/>
        <v/>
      </c>
      <c r="P113" s="280" t="str">
        <f t="shared" si="8"/>
        <v/>
      </c>
      <c r="Q113" s="284" t="str">
        <f t="shared" si="9"/>
        <v/>
      </c>
      <c r="R113" s="285"/>
    </row>
    <row r="114" spans="1:18" ht="20.100000000000001" customHeight="1" x14ac:dyDescent="0.25">
      <c r="A114" s="170">
        <v>108</v>
      </c>
      <c r="B114" s="166" t="str">
        <f>IF(Forfaitaires!B113="","",Forfaitaires!B113)</f>
        <v/>
      </c>
      <c r="C114" s="166" t="str">
        <f>IF(Forfaitaires!C113="","",Forfaitaires!C113)</f>
        <v/>
      </c>
      <c r="D114" s="166" t="str">
        <f>IF(Forfaitaires!D113="","",Forfaitaires!D113)</f>
        <v/>
      </c>
      <c r="E114" s="166" t="str">
        <f>IF(Forfaitaires!E113="","",Forfaitaires!E113)</f>
        <v/>
      </c>
      <c r="F114" s="166" t="str">
        <f>IF(Forfaitaires!F113="","",Forfaitaires!F113)</f>
        <v/>
      </c>
      <c r="G114" s="166" t="str">
        <f>IF(Forfaitaires!G113="","",Forfaitaires!G113)</f>
        <v/>
      </c>
      <c r="H114" s="166" t="str">
        <f>IF(Forfaitaires!H113="","",Forfaitaires!H113)</f>
        <v/>
      </c>
      <c r="I114" s="166" t="str">
        <f>IF($G114="","",IF($C114=Listes!$B$32,IF('Instruction Forfaitaires'!$E114&lt;Listes!$B$53,('Instruction Forfaitaires'!$E114*(VLOOKUP('Instruction Forfaitaires'!$D114,Listes!$A$54:$E$60,2,FALSE))),IF('Instruction Forfaitaires'!$E114&gt;Listes!$E$53,('Instruction Forfaitaires'!$E114*(VLOOKUP('Instruction Forfaitaires'!$D114,Listes!$A$54:$E$60,5,FALSE))),('Instruction Forfaitaires'!$E114*(VLOOKUP('Instruction Forfaitaires'!$D114,Listes!$A$54:$E$60,3,FALSE))+(VLOOKUP('Instruction Forfaitaires'!$D114,Listes!$A$54:$E$60,4,FALSE)))))))</f>
        <v/>
      </c>
      <c r="J114" s="166" t="str">
        <f>IF($G114="","",IF($C114=Listes!$B$31,IF('Instruction Forfaitaires'!$E114&lt;Listes!$B$42,('Instruction Forfaitaires'!$E114*(VLOOKUP('Instruction Forfaitaires'!$D114,Listes!$A$43:$E$49,2,FALSE))),IF('Instruction Forfaitaires'!$E114&gt;Listes!$D$42,('Instruction Forfaitaires'!$E114*(VLOOKUP('Instruction Forfaitaires'!$D114,Listes!$A$43:$E$49,5,FALSE))),('Instruction Forfaitaires'!$E114*(VLOOKUP('Instruction Forfaitaires'!$D114,Listes!$A$43:$E$49,3,FALSE))+(VLOOKUP('Instruction Forfaitaires'!$D114,Listes!$A$43:$E$49,4,FALSE)))))))</f>
        <v/>
      </c>
      <c r="K114" s="257" t="str">
        <f>IF($G114="","",IF($C114=Listes!$B$34,Listes!$I$31,IF($C114=Listes!$B$35,(VLOOKUP('Instruction Forfaitaires'!$F114,Listes!$E$31:$F$36,2,FALSE)),IF($C114=Listes!$B$33,IF('Instruction Forfaitaires'!$E114&lt;Listes!$A$64,'Instruction Forfaitaires'!$E114*Listes!$A$65,IF('Instruction Forfaitaires'!$E114&gt;Listes!$D$64,'Instruction Forfaitaires'!$E114*Listes!$D$65,(('Instruction Forfaitaires'!$E114*Listes!$B$65)+Listes!$C$65)))))))</f>
        <v/>
      </c>
      <c r="L114" s="185" t="str">
        <f>IF(Forfaitaires!M113="","",Forfaitaires!M113)</f>
        <v/>
      </c>
      <c r="M114" s="282" t="str">
        <f t="shared" si="5"/>
        <v/>
      </c>
      <c r="N114" s="277" t="str">
        <f t="shared" si="6"/>
        <v/>
      </c>
      <c r="O114" s="298" t="str">
        <f t="shared" si="7"/>
        <v/>
      </c>
      <c r="P114" s="280" t="str">
        <f t="shared" si="8"/>
        <v/>
      </c>
      <c r="Q114" s="284" t="str">
        <f t="shared" si="9"/>
        <v/>
      </c>
      <c r="R114" s="285"/>
    </row>
    <row r="115" spans="1:18" ht="20.100000000000001" customHeight="1" x14ac:dyDescent="0.25">
      <c r="A115" s="170">
        <v>109</v>
      </c>
      <c r="B115" s="166" t="str">
        <f>IF(Forfaitaires!B114="","",Forfaitaires!B114)</f>
        <v/>
      </c>
      <c r="C115" s="166" t="str">
        <f>IF(Forfaitaires!C114="","",Forfaitaires!C114)</f>
        <v/>
      </c>
      <c r="D115" s="166" t="str">
        <f>IF(Forfaitaires!D114="","",Forfaitaires!D114)</f>
        <v/>
      </c>
      <c r="E115" s="166" t="str">
        <f>IF(Forfaitaires!E114="","",Forfaitaires!E114)</f>
        <v/>
      </c>
      <c r="F115" s="166" t="str">
        <f>IF(Forfaitaires!F114="","",Forfaitaires!F114)</f>
        <v/>
      </c>
      <c r="G115" s="166" t="str">
        <f>IF(Forfaitaires!G114="","",Forfaitaires!G114)</f>
        <v/>
      </c>
      <c r="H115" s="166" t="str">
        <f>IF(Forfaitaires!H114="","",Forfaitaires!H114)</f>
        <v/>
      </c>
      <c r="I115" s="166" t="str">
        <f>IF($G115="","",IF($C115=Listes!$B$32,IF('Instruction Forfaitaires'!$E115&lt;Listes!$B$53,('Instruction Forfaitaires'!$E115*(VLOOKUP('Instruction Forfaitaires'!$D115,Listes!$A$54:$E$60,2,FALSE))),IF('Instruction Forfaitaires'!$E115&gt;Listes!$E$53,('Instruction Forfaitaires'!$E115*(VLOOKUP('Instruction Forfaitaires'!$D115,Listes!$A$54:$E$60,5,FALSE))),('Instruction Forfaitaires'!$E115*(VLOOKUP('Instruction Forfaitaires'!$D115,Listes!$A$54:$E$60,3,FALSE))+(VLOOKUP('Instruction Forfaitaires'!$D115,Listes!$A$54:$E$60,4,FALSE)))))))</f>
        <v/>
      </c>
      <c r="J115" s="166" t="str">
        <f>IF($G115="","",IF($C115=Listes!$B$31,IF('Instruction Forfaitaires'!$E115&lt;Listes!$B$42,('Instruction Forfaitaires'!$E115*(VLOOKUP('Instruction Forfaitaires'!$D115,Listes!$A$43:$E$49,2,FALSE))),IF('Instruction Forfaitaires'!$E115&gt;Listes!$D$42,('Instruction Forfaitaires'!$E115*(VLOOKUP('Instruction Forfaitaires'!$D115,Listes!$A$43:$E$49,5,FALSE))),('Instruction Forfaitaires'!$E115*(VLOOKUP('Instruction Forfaitaires'!$D115,Listes!$A$43:$E$49,3,FALSE))+(VLOOKUP('Instruction Forfaitaires'!$D115,Listes!$A$43:$E$49,4,FALSE)))))))</f>
        <v/>
      </c>
      <c r="K115" s="257" t="str">
        <f>IF($G115="","",IF($C115=Listes!$B$34,Listes!$I$31,IF($C115=Listes!$B$35,(VLOOKUP('Instruction Forfaitaires'!$F115,Listes!$E$31:$F$36,2,FALSE)),IF($C115=Listes!$B$33,IF('Instruction Forfaitaires'!$E115&lt;Listes!$A$64,'Instruction Forfaitaires'!$E115*Listes!$A$65,IF('Instruction Forfaitaires'!$E115&gt;Listes!$D$64,'Instruction Forfaitaires'!$E115*Listes!$D$65,(('Instruction Forfaitaires'!$E115*Listes!$B$65)+Listes!$C$65)))))))</f>
        <v/>
      </c>
      <c r="L115" s="185" t="str">
        <f>IF(Forfaitaires!M114="","",Forfaitaires!M114)</f>
        <v/>
      </c>
      <c r="M115" s="282" t="str">
        <f t="shared" si="5"/>
        <v/>
      </c>
      <c r="N115" s="277" t="str">
        <f t="shared" si="6"/>
        <v/>
      </c>
      <c r="O115" s="298" t="str">
        <f t="shared" si="7"/>
        <v/>
      </c>
      <c r="P115" s="280" t="str">
        <f t="shared" si="8"/>
        <v/>
      </c>
      <c r="Q115" s="284" t="str">
        <f t="shared" si="9"/>
        <v/>
      </c>
      <c r="R115" s="285"/>
    </row>
    <row r="116" spans="1:18" ht="20.100000000000001" customHeight="1" x14ac:dyDescent="0.25">
      <c r="A116" s="170">
        <v>110</v>
      </c>
      <c r="B116" s="166" t="str">
        <f>IF(Forfaitaires!B115="","",Forfaitaires!B115)</f>
        <v/>
      </c>
      <c r="C116" s="166" t="str">
        <f>IF(Forfaitaires!C115="","",Forfaitaires!C115)</f>
        <v/>
      </c>
      <c r="D116" s="166" t="str">
        <f>IF(Forfaitaires!D115="","",Forfaitaires!D115)</f>
        <v/>
      </c>
      <c r="E116" s="166" t="str">
        <f>IF(Forfaitaires!E115="","",Forfaitaires!E115)</f>
        <v/>
      </c>
      <c r="F116" s="166" t="str">
        <f>IF(Forfaitaires!F115="","",Forfaitaires!F115)</f>
        <v/>
      </c>
      <c r="G116" s="166" t="str">
        <f>IF(Forfaitaires!G115="","",Forfaitaires!G115)</f>
        <v/>
      </c>
      <c r="H116" s="166" t="str">
        <f>IF(Forfaitaires!H115="","",Forfaitaires!H115)</f>
        <v/>
      </c>
      <c r="I116" s="166" t="str">
        <f>IF($G116="","",IF($C116=Listes!$B$32,IF('Instruction Forfaitaires'!$E116&lt;Listes!$B$53,('Instruction Forfaitaires'!$E116*(VLOOKUP('Instruction Forfaitaires'!$D116,Listes!$A$54:$E$60,2,FALSE))),IF('Instruction Forfaitaires'!$E116&gt;Listes!$E$53,('Instruction Forfaitaires'!$E116*(VLOOKUP('Instruction Forfaitaires'!$D116,Listes!$A$54:$E$60,5,FALSE))),('Instruction Forfaitaires'!$E116*(VLOOKUP('Instruction Forfaitaires'!$D116,Listes!$A$54:$E$60,3,FALSE))+(VLOOKUP('Instruction Forfaitaires'!$D116,Listes!$A$54:$E$60,4,FALSE)))))))</f>
        <v/>
      </c>
      <c r="J116" s="166" t="str">
        <f>IF($G116="","",IF($C116=Listes!$B$31,IF('Instruction Forfaitaires'!$E116&lt;Listes!$B$42,('Instruction Forfaitaires'!$E116*(VLOOKUP('Instruction Forfaitaires'!$D116,Listes!$A$43:$E$49,2,FALSE))),IF('Instruction Forfaitaires'!$E116&gt;Listes!$D$42,('Instruction Forfaitaires'!$E116*(VLOOKUP('Instruction Forfaitaires'!$D116,Listes!$A$43:$E$49,5,FALSE))),('Instruction Forfaitaires'!$E116*(VLOOKUP('Instruction Forfaitaires'!$D116,Listes!$A$43:$E$49,3,FALSE))+(VLOOKUP('Instruction Forfaitaires'!$D116,Listes!$A$43:$E$49,4,FALSE)))))))</f>
        <v/>
      </c>
      <c r="K116" s="257" t="str">
        <f>IF($G116="","",IF($C116=Listes!$B$34,Listes!$I$31,IF($C116=Listes!$B$35,(VLOOKUP('Instruction Forfaitaires'!$F116,Listes!$E$31:$F$36,2,FALSE)),IF($C116=Listes!$B$33,IF('Instruction Forfaitaires'!$E116&lt;Listes!$A$64,'Instruction Forfaitaires'!$E116*Listes!$A$65,IF('Instruction Forfaitaires'!$E116&gt;Listes!$D$64,'Instruction Forfaitaires'!$E116*Listes!$D$65,(('Instruction Forfaitaires'!$E116*Listes!$B$65)+Listes!$C$65)))))))</f>
        <v/>
      </c>
      <c r="L116" s="185" t="str">
        <f>IF(Forfaitaires!M115="","",Forfaitaires!M115)</f>
        <v/>
      </c>
      <c r="M116" s="282" t="str">
        <f t="shared" si="5"/>
        <v/>
      </c>
      <c r="N116" s="277" t="str">
        <f t="shared" si="6"/>
        <v/>
      </c>
      <c r="O116" s="298" t="str">
        <f t="shared" si="7"/>
        <v/>
      </c>
      <c r="P116" s="280" t="str">
        <f t="shared" si="8"/>
        <v/>
      </c>
      <c r="Q116" s="284" t="str">
        <f t="shared" si="9"/>
        <v/>
      </c>
      <c r="R116" s="285"/>
    </row>
    <row r="117" spans="1:18" ht="20.100000000000001" customHeight="1" x14ac:dyDescent="0.25">
      <c r="A117" s="170">
        <v>111</v>
      </c>
      <c r="B117" s="166" t="str">
        <f>IF(Forfaitaires!B116="","",Forfaitaires!B116)</f>
        <v/>
      </c>
      <c r="C117" s="166" t="str">
        <f>IF(Forfaitaires!C116="","",Forfaitaires!C116)</f>
        <v/>
      </c>
      <c r="D117" s="166" t="str">
        <f>IF(Forfaitaires!D116="","",Forfaitaires!D116)</f>
        <v/>
      </c>
      <c r="E117" s="166" t="str">
        <f>IF(Forfaitaires!E116="","",Forfaitaires!E116)</f>
        <v/>
      </c>
      <c r="F117" s="166" t="str">
        <f>IF(Forfaitaires!F116="","",Forfaitaires!F116)</f>
        <v/>
      </c>
      <c r="G117" s="166" t="str">
        <f>IF(Forfaitaires!G116="","",Forfaitaires!G116)</f>
        <v/>
      </c>
      <c r="H117" s="166" t="str">
        <f>IF(Forfaitaires!H116="","",Forfaitaires!H116)</f>
        <v/>
      </c>
      <c r="I117" s="166" t="str">
        <f>IF($G117="","",IF($C117=Listes!$B$32,IF('Instruction Forfaitaires'!$E117&lt;Listes!$B$53,('Instruction Forfaitaires'!$E117*(VLOOKUP('Instruction Forfaitaires'!$D117,Listes!$A$54:$E$60,2,FALSE))),IF('Instruction Forfaitaires'!$E117&gt;Listes!$E$53,('Instruction Forfaitaires'!$E117*(VLOOKUP('Instruction Forfaitaires'!$D117,Listes!$A$54:$E$60,5,FALSE))),('Instruction Forfaitaires'!$E117*(VLOOKUP('Instruction Forfaitaires'!$D117,Listes!$A$54:$E$60,3,FALSE))+(VLOOKUP('Instruction Forfaitaires'!$D117,Listes!$A$54:$E$60,4,FALSE)))))))</f>
        <v/>
      </c>
      <c r="J117" s="166" t="str">
        <f>IF($G117="","",IF($C117=Listes!$B$31,IF('Instruction Forfaitaires'!$E117&lt;Listes!$B$42,('Instruction Forfaitaires'!$E117*(VLOOKUP('Instruction Forfaitaires'!$D117,Listes!$A$43:$E$49,2,FALSE))),IF('Instruction Forfaitaires'!$E117&gt;Listes!$D$42,('Instruction Forfaitaires'!$E117*(VLOOKUP('Instruction Forfaitaires'!$D117,Listes!$A$43:$E$49,5,FALSE))),('Instruction Forfaitaires'!$E117*(VLOOKUP('Instruction Forfaitaires'!$D117,Listes!$A$43:$E$49,3,FALSE))+(VLOOKUP('Instruction Forfaitaires'!$D117,Listes!$A$43:$E$49,4,FALSE)))))))</f>
        <v/>
      </c>
      <c r="K117" s="257" t="str">
        <f>IF($G117="","",IF($C117=Listes!$B$34,Listes!$I$31,IF($C117=Listes!$B$35,(VLOOKUP('Instruction Forfaitaires'!$F117,Listes!$E$31:$F$36,2,FALSE)),IF($C117=Listes!$B$33,IF('Instruction Forfaitaires'!$E117&lt;Listes!$A$64,'Instruction Forfaitaires'!$E117*Listes!$A$65,IF('Instruction Forfaitaires'!$E117&gt;Listes!$D$64,'Instruction Forfaitaires'!$E117*Listes!$D$65,(('Instruction Forfaitaires'!$E117*Listes!$B$65)+Listes!$C$65)))))))</f>
        <v/>
      </c>
      <c r="L117" s="185" t="str">
        <f>IF(Forfaitaires!M116="","",Forfaitaires!M116)</f>
        <v/>
      </c>
      <c r="M117" s="282" t="str">
        <f t="shared" si="5"/>
        <v/>
      </c>
      <c r="N117" s="277" t="str">
        <f t="shared" si="6"/>
        <v/>
      </c>
      <c r="O117" s="298" t="str">
        <f t="shared" si="7"/>
        <v/>
      </c>
      <c r="P117" s="280" t="str">
        <f t="shared" si="8"/>
        <v/>
      </c>
      <c r="Q117" s="284" t="str">
        <f t="shared" si="9"/>
        <v/>
      </c>
      <c r="R117" s="285"/>
    </row>
    <row r="118" spans="1:18" ht="20.100000000000001" customHeight="1" x14ac:dyDescent="0.25">
      <c r="A118" s="170">
        <v>112</v>
      </c>
      <c r="B118" s="166" t="str">
        <f>IF(Forfaitaires!B117="","",Forfaitaires!B117)</f>
        <v/>
      </c>
      <c r="C118" s="166" t="str">
        <f>IF(Forfaitaires!C117="","",Forfaitaires!C117)</f>
        <v/>
      </c>
      <c r="D118" s="166" t="str">
        <f>IF(Forfaitaires!D117="","",Forfaitaires!D117)</f>
        <v/>
      </c>
      <c r="E118" s="166" t="str">
        <f>IF(Forfaitaires!E117="","",Forfaitaires!E117)</f>
        <v/>
      </c>
      <c r="F118" s="166" t="str">
        <f>IF(Forfaitaires!F117="","",Forfaitaires!F117)</f>
        <v/>
      </c>
      <c r="G118" s="166" t="str">
        <f>IF(Forfaitaires!G117="","",Forfaitaires!G117)</f>
        <v/>
      </c>
      <c r="H118" s="166" t="str">
        <f>IF(Forfaitaires!H117="","",Forfaitaires!H117)</f>
        <v/>
      </c>
      <c r="I118" s="166" t="str">
        <f>IF($G118="","",IF($C118=Listes!$B$32,IF('Instruction Forfaitaires'!$E118&lt;Listes!$B$53,('Instruction Forfaitaires'!$E118*(VLOOKUP('Instruction Forfaitaires'!$D118,Listes!$A$54:$E$60,2,FALSE))),IF('Instruction Forfaitaires'!$E118&gt;Listes!$E$53,('Instruction Forfaitaires'!$E118*(VLOOKUP('Instruction Forfaitaires'!$D118,Listes!$A$54:$E$60,5,FALSE))),('Instruction Forfaitaires'!$E118*(VLOOKUP('Instruction Forfaitaires'!$D118,Listes!$A$54:$E$60,3,FALSE))+(VLOOKUP('Instruction Forfaitaires'!$D118,Listes!$A$54:$E$60,4,FALSE)))))))</f>
        <v/>
      </c>
      <c r="J118" s="166" t="str">
        <f>IF($G118="","",IF($C118=Listes!$B$31,IF('Instruction Forfaitaires'!$E118&lt;Listes!$B$42,('Instruction Forfaitaires'!$E118*(VLOOKUP('Instruction Forfaitaires'!$D118,Listes!$A$43:$E$49,2,FALSE))),IF('Instruction Forfaitaires'!$E118&gt;Listes!$D$42,('Instruction Forfaitaires'!$E118*(VLOOKUP('Instruction Forfaitaires'!$D118,Listes!$A$43:$E$49,5,FALSE))),('Instruction Forfaitaires'!$E118*(VLOOKUP('Instruction Forfaitaires'!$D118,Listes!$A$43:$E$49,3,FALSE))+(VLOOKUP('Instruction Forfaitaires'!$D118,Listes!$A$43:$E$49,4,FALSE)))))))</f>
        <v/>
      </c>
      <c r="K118" s="257" t="str">
        <f>IF($G118="","",IF($C118=Listes!$B$34,Listes!$I$31,IF($C118=Listes!$B$35,(VLOOKUP('Instruction Forfaitaires'!$F118,Listes!$E$31:$F$36,2,FALSE)),IF($C118=Listes!$B$33,IF('Instruction Forfaitaires'!$E118&lt;Listes!$A$64,'Instruction Forfaitaires'!$E118*Listes!$A$65,IF('Instruction Forfaitaires'!$E118&gt;Listes!$D$64,'Instruction Forfaitaires'!$E118*Listes!$D$65,(('Instruction Forfaitaires'!$E118*Listes!$B$65)+Listes!$C$65)))))))</f>
        <v/>
      </c>
      <c r="L118" s="185" t="str">
        <f>IF(Forfaitaires!M117="","",Forfaitaires!M117)</f>
        <v/>
      </c>
      <c r="M118" s="282" t="str">
        <f t="shared" si="5"/>
        <v/>
      </c>
      <c r="N118" s="277" t="str">
        <f t="shared" si="6"/>
        <v/>
      </c>
      <c r="O118" s="298" t="str">
        <f t="shared" si="7"/>
        <v/>
      </c>
      <c r="P118" s="280" t="str">
        <f t="shared" si="8"/>
        <v/>
      </c>
      <c r="Q118" s="284" t="str">
        <f t="shared" si="9"/>
        <v/>
      </c>
      <c r="R118" s="285"/>
    </row>
    <row r="119" spans="1:18" ht="20.100000000000001" customHeight="1" x14ac:dyDescent="0.25">
      <c r="A119" s="170">
        <v>113</v>
      </c>
      <c r="B119" s="166" t="str">
        <f>IF(Forfaitaires!B118="","",Forfaitaires!B118)</f>
        <v/>
      </c>
      <c r="C119" s="166" t="str">
        <f>IF(Forfaitaires!C118="","",Forfaitaires!C118)</f>
        <v/>
      </c>
      <c r="D119" s="166" t="str">
        <f>IF(Forfaitaires!D118="","",Forfaitaires!D118)</f>
        <v/>
      </c>
      <c r="E119" s="166" t="str">
        <f>IF(Forfaitaires!E118="","",Forfaitaires!E118)</f>
        <v/>
      </c>
      <c r="F119" s="166" t="str">
        <f>IF(Forfaitaires!F118="","",Forfaitaires!F118)</f>
        <v/>
      </c>
      <c r="G119" s="166" t="str">
        <f>IF(Forfaitaires!G118="","",Forfaitaires!G118)</f>
        <v/>
      </c>
      <c r="H119" s="166" t="str">
        <f>IF(Forfaitaires!H118="","",Forfaitaires!H118)</f>
        <v/>
      </c>
      <c r="I119" s="166" t="str">
        <f>IF($G119="","",IF($C119=Listes!$B$32,IF('Instruction Forfaitaires'!$E119&lt;Listes!$B$53,('Instruction Forfaitaires'!$E119*(VLOOKUP('Instruction Forfaitaires'!$D119,Listes!$A$54:$E$60,2,FALSE))),IF('Instruction Forfaitaires'!$E119&gt;Listes!$E$53,('Instruction Forfaitaires'!$E119*(VLOOKUP('Instruction Forfaitaires'!$D119,Listes!$A$54:$E$60,5,FALSE))),('Instruction Forfaitaires'!$E119*(VLOOKUP('Instruction Forfaitaires'!$D119,Listes!$A$54:$E$60,3,FALSE))+(VLOOKUP('Instruction Forfaitaires'!$D119,Listes!$A$54:$E$60,4,FALSE)))))))</f>
        <v/>
      </c>
      <c r="J119" s="166" t="str">
        <f>IF($G119="","",IF($C119=Listes!$B$31,IF('Instruction Forfaitaires'!$E119&lt;Listes!$B$42,('Instruction Forfaitaires'!$E119*(VLOOKUP('Instruction Forfaitaires'!$D119,Listes!$A$43:$E$49,2,FALSE))),IF('Instruction Forfaitaires'!$E119&gt;Listes!$D$42,('Instruction Forfaitaires'!$E119*(VLOOKUP('Instruction Forfaitaires'!$D119,Listes!$A$43:$E$49,5,FALSE))),('Instruction Forfaitaires'!$E119*(VLOOKUP('Instruction Forfaitaires'!$D119,Listes!$A$43:$E$49,3,FALSE))+(VLOOKUP('Instruction Forfaitaires'!$D119,Listes!$A$43:$E$49,4,FALSE)))))))</f>
        <v/>
      </c>
      <c r="K119" s="257" t="str">
        <f>IF($G119="","",IF($C119=Listes!$B$34,Listes!$I$31,IF($C119=Listes!$B$35,(VLOOKUP('Instruction Forfaitaires'!$F119,Listes!$E$31:$F$36,2,FALSE)),IF($C119=Listes!$B$33,IF('Instruction Forfaitaires'!$E119&lt;Listes!$A$64,'Instruction Forfaitaires'!$E119*Listes!$A$65,IF('Instruction Forfaitaires'!$E119&gt;Listes!$D$64,'Instruction Forfaitaires'!$E119*Listes!$D$65,(('Instruction Forfaitaires'!$E119*Listes!$B$65)+Listes!$C$65)))))))</f>
        <v/>
      </c>
      <c r="L119" s="185" t="str">
        <f>IF(Forfaitaires!M118="","",Forfaitaires!M118)</f>
        <v/>
      </c>
      <c r="M119" s="282" t="str">
        <f t="shared" si="5"/>
        <v/>
      </c>
      <c r="N119" s="277" t="str">
        <f t="shared" si="6"/>
        <v/>
      </c>
      <c r="O119" s="298" t="str">
        <f t="shared" si="7"/>
        <v/>
      </c>
      <c r="P119" s="280" t="str">
        <f t="shared" si="8"/>
        <v/>
      </c>
      <c r="Q119" s="284" t="str">
        <f t="shared" si="9"/>
        <v/>
      </c>
      <c r="R119" s="285"/>
    </row>
    <row r="120" spans="1:18" ht="20.100000000000001" customHeight="1" x14ac:dyDescent="0.25">
      <c r="A120" s="170">
        <v>114</v>
      </c>
      <c r="B120" s="166" t="str">
        <f>IF(Forfaitaires!B119="","",Forfaitaires!B119)</f>
        <v/>
      </c>
      <c r="C120" s="166" t="str">
        <f>IF(Forfaitaires!C119="","",Forfaitaires!C119)</f>
        <v/>
      </c>
      <c r="D120" s="166" t="str">
        <f>IF(Forfaitaires!D119="","",Forfaitaires!D119)</f>
        <v/>
      </c>
      <c r="E120" s="166" t="str">
        <f>IF(Forfaitaires!E119="","",Forfaitaires!E119)</f>
        <v/>
      </c>
      <c r="F120" s="166" t="str">
        <f>IF(Forfaitaires!F119="","",Forfaitaires!F119)</f>
        <v/>
      </c>
      <c r="G120" s="166" t="str">
        <f>IF(Forfaitaires!G119="","",Forfaitaires!G119)</f>
        <v/>
      </c>
      <c r="H120" s="166" t="str">
        <f>IF(Forfaitaires!H119="","",Forfaitaires!H119)</f>
        <v/>
      </c>
      <c r="I120" s="166" t="str">
        <f>IF($G120="","",IF($C120=Listes!$B$32,IF('Instruction Forfaitaires'!$E120&lt;Listes!$B$53,('Instruction Forfaitaires'!$E120*(VLOOKUP('Instruction Forfaitaires'!$D120,Listes!$A$54:$E$60,2,FALSE))),IF('Instruction Forfaitaires'!$E120&gt;Listes!$E$53,('Instruction Forfaitaires'!$E120*(VLOOKUP('Instruction Forfaitaires'!$D120,Listes!$A$54:$E$60,5,FALSE))),('Instruction Forfaitaires'!$E120*(VLOOKUP('Instruction Forfaitaires'!$D120,Listes!$A$54:$E$60,3,FALSE))+(VLOOKUP('Instruction Forfaitaires'!$D120,Listes!$A$54:$E$60,4,FALSE)))))))</f>
        <v/>
      </c>
      <c r="J120" s="166" t="str">
        <f>IF($G120="","",IF($C120=Listes!$B$31,IF('Instruction Forfaitaires'!$E120&lt;Listes!$B$42,('Instruction Forfaitaires'!$E120*(VLOOKUP('Instruction Forfaitaires'!$D120,Listes!$A$43:$E$49,2,FALSE))),IF('Instruction Forfaitaires'!$E120&gt;Listes!$D$42,('Instruction Forfaitaires'!$E120*(VLOOKUP('Instruction Forfaitaires'!$D120,Listes!$A$43:$E$49,5,FALSE))),('Instruction Forfaitaires'!$E120*(VLOOKUP('Instruction Forfaitaires'!$D120,Listes!$A$43:$E$49,3,FALSE))+(VLOOKUP('Instruction Forfaitaires'!$D120,Listes!$A$43:$E$49,4,FALSE)))))))</f>
        <v/>
      </c>
      <c r="K120" s="257" t="str">
        <f>IF($G120="","",IF($C120=Listes!$B$34,Listes!$I$31,IF($C120=Listes!$B$35,(VLOOKUP('Instruction Forfaitaires'!$F120,Listes!$E$31:$F$36,2,FALSE)),IF($C120=Listes!$B$33,IF('Instruction Forfaitaires'!$E120&lt;Listes!$A$64,'Instruction Forfaitaires'!$E120*Listes!$A$65,IF('Instruction Forfaitaires'!$E120&gt;Listes!$D$64,'Instruction Forfaitaires'!$E120*Listes!$D$65,(('Instruction Forfaitaires'!$E120*Listes!$B$65)+Listes!$C$65)))))))</f>
        <v/>
      </c>
      <c r="L120" s="185" t="str">
        <f>IF(Forfaitaires!M119="","",Forfaitaires!M119)</f>
        <v/>
      </c>
      <c r="M120" s="282" t="str">
        <f t="shared" si="5"/>
        <v/>
      </c>
      <c r="N120" s="277" t="str">
        <f t="shared" si="6"/>
        <v/>
      </c>
      <c r="O120" s="298" t="str">
        <f t="shared" si="7"/>
        <v/>
      </c>
      <c r="P120" s="280" t="str">
        <f t="shared" si="8"/>
        <v/>
      </c>
      <c r="Q120" s="284" t="str">
        <f t="shared" si="9"/>
        <v/>
      </c>
      <c r="R120" s="285"/>
    </row>
    <row r="121" spans="1:18" ht="20.100000000000001" customHeight="1" x14ac:dyDescent="0.25">
      <c r="A121" s="170">
        <v>115</v>
      </c>
      <c r="B121" s="166" t="str">
        <f>IF(Forfaitaires!B120="","",Forfaitaires!B120)</f>
        <v/>
      </c>
      <c r="C121" s="166" t="str">
        <f>IF(Forfaitaires!C120="","",Forfaitaires!C120)</f>
        <v/>
      </c>
      <c r="D121" s="166" t="str">
        <f>IF(Forfaitaires!D120="","",Forfaitaires!D120)</f>
        <v/>
      </c>
      <c r="E121" s="166" t="str">
        <f>IF(Forfaitaires!E120="","",Forfaitaires!E120)</f>
        <v/>
      </c>
      <c r="F121" s="166" t="str">
        <f>IF(Forfaitaires!F120="","",Forfaitaires!F120)</f>
        <v/>
      </c>
      <c r="G121" s="166" t="str">
        <f>IF(Forfaitaires!G120="","",Forfaitaires!G120)</f>
        <v/>
      </c>
      <c r="H121" s="166" t="str">
        <f>IF(Forfaitaires!H120="","",Forfaitaires!H120)</f>
        <v/>
      </c>
      <c r="I121" s="166" t="str">
        <f>IF($G121="","",IF($C121=Listes!$B$32,IF('Instruction Forfaitaires'!$E121&lt;Listes!$B$53,('Instruction Forfaitaires'!$E121*(VLOOKUP('Instruction Forfaitaires'!$D121,Listes!$A$54:$E$60,2,FALSE))),IF('Instruction Forfaitaires'!$E121&gt;Listes!$E$53,('Instruction Forfaitaires'!$E121*(VLOOKUP('Instruction Forfaitaires'!$D121,Listes!$A$54:$E$60,5,FALSE))),('Instruction Forfaitaires'!$E121*(VLOOKUP('Instruction Forfaitaires'!$D121,Listes!$A$54:$E$60,3,FALSE))+(VLOOKUP('Instruction Forfaitaires'!$D121,Listes!$A$54:$E$60,4,FALSE)))))))</f>
        <v/>
      </c>
      <c r="J121" s="166" t="str">
        <f>IF($G121="","",IF($C121=Listes!$B$31,IF('Instruction Forfaitaires'!$E121&lt;Listes!$B$42,('Instruction Forfaitaires'!$E121*(VLOOKUP('Instruction Forfaitaires'!$D121,Listes!$A$43:$E$49,2,FALSE))),IF('Instruction Forfaitaires'!$E121&gt;Listes!$D$42,('Instruction Forfaitaires'!$E121*(VLOOKUP('Instruction Forfaitaires'!$D121,Listes!$A$43:$E$49,5,FALSE))),('Instruction Forfaitaires'!$E121*(VLOOKUP('Instruction Forfaitaires'!$D121,Listes!$A$43:$E$49,3,FALSE))+(VLOOKUP('Instruction Forfaitaires'!$D121,Listes!$A$43:$E$49,4,FALSE)))))))</f>
        <v/>
      </c>
      <c r="K121" s="257" t="str">
        <f>IF($G121="","",IF($C121=Listes!$B$34,Listes!$I$31,IF($C121=Listes!$B$35,(VLOOKUP('Instruction Forfaitaires'!$F121,Listes!$E$31:$F$36,2,FALSE)),IF($C121=Listes!$B$33,IF('Instruction Forfaitaires'!$E121&lt;Listes!$A$64,'Instruction Forfaitaires'!$E121*Listes!$A$65,IF('Instruction Forfaitaires'!$E121&gt;Listes!$D$64,'Instruction Forfaitaires'!$E121*Listes!$D$65,(('Instruction Forfaitaires'!$E121*Listes!$B$65)+Listes!$C$65)))))))</f>
        <v/>
      </c>
      <c r="L121" s="185" t="str">
        <f>IF(Forfaitaires!M120="","",Forfaitaires!M120)</f>
        <v/>
      </c>
      <c r="M121" s="282" t="str">
        <f t="shared" si="5"/>
        <v/>
      </c>
      <c r="N121" s="277" t="str">
        <f t="shared" si="6"/>
        <v/>
      </c>
      <c r="O121" s="298" t="str">
        <f t="shared" si="7"/>
        <v/>
      </c>
      <c r="P121" s="280" t="str">
        <f t="shared" si="8"/>
        <v/>
      </c>
      <c r="Q121" s="284" t="str">
        <f t="shared" si="9"/>
        <v/>
      </c>
      <c r="R121" s="285"/>
    </row>
    <row r="122" spans="1:18" ht="20.100000000000001" customHeight="1" x14ac:dyDescent="0.25">
      <c r="A122" s="170">
        <v>116</v>
      </c>
      <c r="B122" s="166" t="str">
        <f>IF(Forfaitaires!B121="","",Forfaitaires!B121)</f>
        <v/>
      </c>
      <c r="C122" s="166" t="str">
        <f>IF(Forfaitaires!C121="","",Forfaitaires!C121)</f>
        <v/>
      </c>
      <c r="D122" s="166" t="str">
        <f>IF(Forfaitaires!D121="","",Forfaitaires!D121)</f>
        <v/>
      </c>
      <c r="E122" s="166" t="str">
        <f>IF(Forfaitaires!E121="","",Forfaitaires!E121)</f>
        <v/>
      </c>
      <c r="F122" s="166" t="str">
        <f>IF(Forfaitaires!F121="","",Forfaitaires!F121)</f>
        <v/>
      </c>
      <c r="G122" s="166" t="str">
        <f>IF(Forfaitaires!G121="","",Forfaitaires!G121)</f>
        <v/>
      </c>
      <c r="H122" s="166" t="str">
        <f>IF(Forfaitaires!H121="","",Forfaitaires!H121)</f>
        <v/>
      </c>
      <c r="I122" s="166" t="str">
        <f>IF($G122="","",IF($C122=Listes!$B$32,IF('Instruction Forfaitaires'!$E122&lt;Listes!$B$53,('Instruction Forfaitaires'!$E122*(VLOOKUP('Instruction Forfaitaires'!$D122,Listes!$A$54:$E$60,2,FALSE))),IF('Instruction Forfaitaires'!$E122&gt;Listes!$E$53,('Instruction Forfaitaires'!$E122*(VLOOKUP('Instruction Forfaitaires'!$D122,Listes!$A$54:$E$60,5,FALSE))),('Instruction Forfaitaires'!$E122*(VLOOKUP('Instruction Forfaitaires'!$D122,Listes!$A$54:$E$60,3,FALSE))+(VLOOKUP('Instruction Forfaitaires'!$D122,Listes!$A$54:$E$60,4,FALSE)))))))</f>
        <v/>
      </c>
      <c r="J122" s="166" t="str">
        <f>IF($G122="","",IF($C122=Listes!$B$31,IF('Instruction Forfaitaires'!$E122&lt;Listes!$B$42,('Instruction Forfaitaires'!$E122*(VLOOKUP('Instruction Forfaitaires'!$D122,Listes!$A$43:$E$49,2,FALSE))),IF('Instruction Forfaitaires'!$E122&gt;Listes!$D$42,('Instruction Forfaitaires'!$E122*(VLOOKUP('Instruction Forfaitaires'!$D122,Listes!$A$43:$E$49,5,FALSE))),('Instruction Forfaitaires'!$E122*(VLOOKUP('Instruction Forfaitaires'!$D122,Listes!$A$43:$E$49,3,FALSE))+(VLOOKUP('Instruction Forfaitaires'!$D122,Listes!$A$43:$E$49,4,FALSE)))))))</f>
        <v/>
      </c>
      <c r="K122" s="257" t="str">
        <f>IF($G122="","",IF($C122=Listes!$B$34,Listes!$I$31,IF($C122=Listes!$B$35,(VLOOKUP('Instruction Forfaitaires'!$F122,Listes!$E$31:$F$36,2,FALSE)),IF($C122=Listes!$B$33,IF('Instruction Forfaitaires'!$E122&lt;Listes!$A$64,'Instruction Forfaitaires'!$E122*Listes!$A$65,IF('Instruction Forfaitaires'!$E122&gt;Listes!$D$64,'Instruction Forfaitaires'!$E122*Listes!$D$65,(('Instruction Forfaitaires'!$E122*Listes!$B$65)+Listes!$C$65)))))))</f>
        <v/>
      </c>
      <c r="L122" s="185" t="str">
        <f>IF(Forfaitaires!M121="","",Forfaitaires!M121)</f>
        <v/>
      </c>
      <c r="M122" s="282" t="str">
        <f t="shared" si="5"/>
        <v/>
      </c>
      <c r="N122" s="277" t="str">
        <f t="shared" si="6"/>
        <v/>
      </c>
      <c r="O122" s="298" t="str">
        <f t="shared" si="7"/>
        <v/>
      </c>
      <c r="P122" s="280" t="str">
        <f t="shared" si="8"/>
        <v/>
      </c>
      <c r="Q122" s="284" t="str">
        <f t="shared" si="9"/>
        <v/>
      </c>
      <c r="R122" s="285"/>
    </row>
    <row r="123" spans="1:18" ht="20.100000000000001" customHeight="1" x14ac:dyDescent="0.25">
      <c r="A123" s="170">
        <v>117</v>
      </c>
      <c r="B123" s="166" t="str">
        <f>IF(Forfaitaires!B122="","",Forfaitaires!B122)</f>
        <v/>
      </c>
      <c r="C123" s="166" t="str">
        <f>IF(Forfaitaires!C122="","",Forfaitaires!C122)</f>
        <v/>
      </c>
      <c r="D123" s="166" t="str">
        <f>IF(Forfaitaires!D122="","",Forfaitaires!D122)</f>
        <v/>
      </c>
      <c r="E123" s="166" t="str">
        <f>IF(Forfaitaires!E122="","",Forfaitaires!E122)</f>
        <v/>
      </c>
      <c r="F123" s="166" t="str">
        <f>IF(Forfaitaires!F122="","",Forfaitaires!F122)</f>
        <v/>
      </c>
      <c r="G123" s="166" t="str">
        <f>IF(Forfaitaires!G122="","",Forfaitaires!G122)</f>
        <v/>
      </c>
      <c r="H123" s="166" t="str">
        <f>IF(Forfaitaires!H122="","",Forfaitaires!H122)</f>
        <v/>
      </c>
      <c r="I123" s="166" t="str">
        <f>IF($G123="","",IF($C123=Listes!$B$32,IF('Instruction Forfaitaires'!$E123&lt;Listes!$B$53,('Instruction Forfaitaires'!$E123*(VLOOKUP('Instruction Forfaitaires'!$D123,Listes!$A$54:$E$60,2,FALSE))),IF('Instruction Forfaitaires'!$E123&gt;Listes!$E$53,('Instruction Forfaitaires'!$E123*(VLOOKUP('Instruction Forfaitaires'!$D123,Listes!$A$54:$E$60,5,FALSE))),('Instruction Forfaitaires'!$E123*(VLOOKUP('Instruction Forfaitaires'!$D123,Listes!$A$54:$E$60,3,FALSE))+(VLOOKUP('Instruction Forfaitaires'!$D123,Listes!$A$54:$E$60,4,FALSE)))))))</f>
        <v/>
      </c>
      <c r="J123" s="166" t="str">
        <f>IF($G123="","",IF($C123=Listes!$B$31,IF('Instruction Forfaitaires'!$E123&lt;Listes!$B$42,('Instruction Forfaitaires'!$E123*(VLOOKUP('Instruction Forfaitaires'!$D123,Listes!$A$43:$E$49,2,FALSE))),IF('Instruction Forfaitaires'!$E123&gt;Listes!$D$42,('Instruction Forfaitaires'!$E123*(VLOOKUP('Instruction Forfaitaires'!$D123,Listes!$A$43:$E$49,5,FALSE))),('Instruction Forfaitaires'!$E123*(VLOOKUP('Instruction Forfaitaires'!$D123,Listes!$A$43:$E$49,3,FALSE))+(VLOOKUP('Instruction Forfaitaires'!$D123,Listes!$A$43:$E$49,4,FALSE)))))))</f>
        <v/>
      </c>
      <c r="K123" s="257" t="str">
        <f>IF($G123="","",IF($C123=Listes!$B$34,Listes!$I$31,IF($C123=Listes!$B$35,(VLOOKUP('Instruction Forfaitaires'!$F123,Listes!$E$31:$F$36,2,FALSE)),IF($C123=Listes!$B$33,IF('Instruction Forfaitaires'!$E123&lt;Listes!$A$64,'Instruction Forfaitaires'!$E123*Listes!$A$65,IF('Instruction Forfaitaires'!$E123&gt;Listes!$D$64,'Instruction Forfaitaires'!$E123*Listes!$D$65,(('Instruction Forfaitaires'!$E123*Listes!$B$65)+Listes!$C$65)))))))</f>
        <v/>
      </c>
      <c r="L123" s="185" t="str">
        <f>IF(Forfaitaires!M122="","",Forfaitaires!M122)</f>
        <v/>
      </c>
      <c r="M123" s="282" t="str">
        <f t="shared" si="5"/>
        <v/>
      </c>
      <c r="N123" s="277" t="str">
        <f t="shared" si="6"/>
        <v/>
      </c>
      <c r="O123" s="298" t="str">
        <f t="shared" si="7"/>
        <v/>
      </c>
      <c r="P123" s="280" t="str">
        <f t="shared" si="8"/>
        <v/>
      </c>
      <c r="Q123" s="284" t="str">
        <f t="shared" si="9"/>
        <v/>
      </c>
      <c r="R123" s="285"/>
    </row>
    <row r="124" spans="1:18" ht="20.100000000000001" customHeight="1" x14ac:dyDescent="0.25">
      <c r="A124" s="170">
        <v>118</v>
      </c>
      <c r="B124" s="166" t="str">
        <f>IF(Forfaitaires!B123="","",Forfaitaires!B123)</f>
        <v/>
      </c>
      <c r="C124" s="166" t="str">
        <f>IF(Forfaitaires!C123="","",Forfaitaires!C123)</f>
        <v/>
      </c>
      <c r="D124" s="166" t="str">
        <f>IF(Forfaitaires!D123="","",Forfaitaires!D123)</f>
        <v/>
      </c>
      <c r="E124" s="166" t="str">
        <f>IF(Forfaitaires!E123="","",Forfaitaires!E123)</f>
        <v/>
      </c>
      <c r="F124" s="166" t="str">
        <f>IF(Forfaitaires!F123="","",Forfaitaires!F123)</f>
        <v/>
      </c>
      <c r="G124" s="166" t="str">
        <f>IF(Forfaitaires!G123="","",Forfaitaires!G123)</f>
        <v/>
      </c>
      <c r="H124" s="166" t="str">
        <f>IF(Forfaitaires!H123="","",Forfaitaires!H123)</f>
        <v/>
      </c>
      <c r="I124" s="166" t="str">
        <f>IF($G124="","",IF($C124=Listes!$B$32,IF('Instruction Forfaitaires'!$E124&lt;Listes!$B$53,('Instruction Forfaitaires'!$E124*(VLOOKUP('Instruction Forfaitaires'!$D124,Listes!$A$54:$E$60,2,FALSE))),IF('Instruction Forfaitaires'!$E124&gt;Listes!$E$53,('Instruction Forfaitaires'!$E124*(VLOOKUP('Instruction Forfaitaires'!$D124,Listes!$A$54:$E$60,5,FALSE))),('Instruction Forfaitaires'!$E124*(VLOOKUP('Instruction Forfaitaires'!$D124,Listes!$A$54:$E$60,3,FALSE))+(VLOOKUP('Instruction Forfaitaires'!$D124,Listes!$A$54:$E$60,4,FALSE)))))))</f>
        <v/>
      </c>
      <c r="J124" s="166" t="str">
        <f>IF($G124="","",IF($C124=Listes!$B$31,IF('Instruction Forfaitaires'!$E124&lt;Listes!$B$42,('Instruction Forfaitaires'!$E124*(VLOOKUP('Instruction Forfaitaires'!$D124,Listes!$A$43:$E$49,2,FALSE))),IF('Instruction Forfaitaires'!$E124&gt;Listes!$D$42,('Instruction Forfaitaires'!$E124*(VLOOKUP('Instruction Forfaitaires'!$D124,Listes!$A$43:$E$49,5,FALSE))),('Instruction Forfaitaires'!$E124*(VLOOKUP('Instruction Forfaitaires'!$D124,Listes!$A$43:$E$49,3,FALSE))+(VLOOKUP('Instruction Forfaitaires'!$D124,Listes!$A$43:$E$49,4,FALSE)))))))</f>
        <v/>
      </c>
      <c r="K124" s="257" t="str">
        <f>IF($G124="","",IF($C124=Listes!$B$34,Listes!$I$31,IF($C124=Listes!$B$35,(VLOOKUP('Instruction Forfaitaires'!$F124,Listes!$E$31:$F$36,2,FALSE)),IF($C124=Listes!$B$33,IF('Instruction Forfaitaires'!$E124&lt;Listes!$A$64,'Instruction Forfaitaires'!$E124*Listes!$A$65,IF('Instruction Forfaitaires'!$E124&gt;Listes!$D$64,'Instruction Forfaitaires'!$E124*Listes!$D$65,(('Instruction Forfaitaires'!$E124*Listes!$B$65)+Listes!$C$65)))))))</f>
        <v/>
      </c>
      <c r="L124" s="185" t="str">
        <f>IF(Forfaitaires!M123="","",Forfaitaires!M123)</f>
        <v/>
      </c>
      <c r="M124" s="282" t="str">
        <f t="shared" si="5"/>
        <v/>
      </c>
      <c r="N124" s="277" t="str">
        <f t="shared" si="6"/>
        <v/>
      </c>
      <c r="O124" s="298" t="str">
        <f t="shared" si="7"/>
        <v/>
      </c>
      <c r="P124" s="280" t="str">
        <f t="shared" si="8"/>
        <v/>
      </c>
      <c r="Q124" s="284" t="str">
        <f t="shared" si="9"/>
        <v/>
      </c>
      <c r="R124" s="285"/>
    </row>
    <row r="125" spans="1:18" ht="20.100000000000001" customHeight="1" x14ac:dyDescent="0.25">
      <c r="A125" s="170">
        <v>119</v>
      </c>
      <c r="B125" s="166" t="str">
        <f>IF(Forfaitaires!B124="","",Forfaitaires!B124)</f>
        <v/>
      </c>
      <c r="C125" s="166" t="str">
        <f>IF(Forfaitaires!C124="","",Forfaitaires!C124)</f>
        <v/>
      </c>
      <c r="D125" s="166" t="str">
        <f>IF(Forfaitaires!D124="","",Forfaitaires!D124)</f>
        <v/>
      </c>
      <c r="E125" s="166" t="str">
        <f>IF(Forfaitaires!E124="","",Forfaitaires!E124)</f>
        <v/>
      </c>
      <c r="F125" s="166" t="str">
        <f>IF(Forfaitaires!F124="","",Forfaitaires!F124)</f>
        <v/>
      </c>
      <c r="G125" s="166" t="str">
        <f>IF(Forfaitaires!G124="","",Forfaitaires!G124)</f>
        <v/>
      </c>
      <c r="H125" s="166" t="str">
        <f>IF(Forfaitaires!H124="","",Forfaitaires!H124)</f>
        <v/>
      </c>
      <c r="I125" s="166" t="str">
        <f>IF($G125="","",IF($C125=Listes!$B$32,IF('Instruction Forfaitaires'!$E125&lt;Listes!$B$53,('Instruction Forfaitaires'!$E125*(VLOOKUP('Instruction Forfaitaires'!$D125,Listes!$A$54:$E$60,2,FALSE))),IF('Instruction Forfaitaires'!$E125&gt;Listes!$E$53,('Instruction Forfaitaires'!$E125*(VLOOKUP('Instruction Forfaitaires'!$D125,Listes!$A$54:$E$60,5,FALSE))),('Instruction Forfaitaires'!$E125*(VLOOKUP('Instruction Forfaitaires'!$D125,Listes!$A$54:$E$60,3,FALSE))+(VLOOKUP('Instruction Forfaitaires'!$D125,Listes!$A$54:$E$60,4,FALSE)))))))</f>
        <v/>
      </c>
      <c r="J125" s="166" t="str">
        <f>IF($G125="","",IF($C125=Listes!$B$31,IF('Instruction Forfaitaires'!$E125&lt;Listes!$B$42,('Instruction Forfaitaires'!$E125*(VLOOKUP('Instruction Forfaitaires'!$D125,Listes!$A$43:$E$49,2,FALSE))),IF('Instruction Forfaitaires'!$E125&gt;Listes!$D$42,('Instruction Forfaitaires'!$E125*(VLOOKUP('Instruction Forfaitaires'!$D125,Listes!$A$43:$E$49,5,FALSE))),('Instruction Forfaitaires'!$E125*(VLOOKUP('Instruction Forfaitaires'!$D125,Listes!$A$43:$E$49,3,FALSE))+(VLOOKUP('Instruction Forfaitaires'!$D125,Listes!$A$43:$E$49,4,FALSE)))))))</f>
        <v/>
      </c>
      <c r="K125" s="257" t="str">
        <f>IF($G125="","",IF($C125=Listes!$B$34,Listes!$I$31,IF($C125=Listes!$B$35,(VLOOKUP('Instruction Forfaitaires'!$F125,Listes!$E$31:$F$36,2,FALSE)),IF($C125=Listes!$B$33,IF('Instruction Forfaitaires'!$E125&lt;Listes!$A$64,'Instruction Forfaitaires'!$E125*Listes!$A$65,IF('Instruction Forfaitaires'!$E125&gt;Listes!$D$64,'Instruction Forfaitaires'!$E125*Listes!$D$65,(('Instruction Forfaitaires'!$E125*Listes!$B$65)+Listes!$C$65)))))))</f>
        <v/>
      </c>
      <c r="L125" s="185" t="str">
        <f>IF(Forfaitaires!M124="","",Forfaitaires!M124)</f>
        <v/>
      </c>
      <c r="M125" s="282" t="str">
        <f t="shared" si="5"/>
        <v/>
      </c>
      <c r="N125" s="277" t="str">
        <f t="shared" si="6"/>
        <v/>
      </c>
      <c r="O125" s="298" t="str">
        <f t="shared" si="7"/>
        <v/>
      </c>
      <c r="P125" s="280" t="str">
        <f t="shared" si="8"/>
        <v/>
      </c>
      <c r="Q125" s="284" t="str">
        <f t="shared" si="9"/>
        <v/>
      </c>
      <c r="R125" s="285"/>
    </row>
    <row r="126" spans="1:18" ht="20.100000000000001" customHeight="1" x14ac:dyDescent="0.25">
      <c r="A126" s="170">
        <v>120</v>
      </c>
      <c r="B126" s="166" t="str">
        <f>IF(Forfaitaires!B125="","",Forfaitaires!B125)</f>
        <v/>
      </c>
      <c r="C126" s="166" t="str">
        <f>IF(Forfaitaires!C125="","",Forfaitaires!C125)</f>
        <v/>
      </c>
      <c r="D126" s="166" t="str">
        <f>IF(Forfaitaires!D125="","",Forfaitaires!D125)</f>
        <v/>
      </c>
      <c r="E126" s="166" t="str">
        <f>IF(Forfaitaires!E125="","",Forfaitaires!E125)</f>
        <v/>
      </c>
      <c r="F126" s="166" t="str">
        <f>IF(Forfaitaires!F125="","",Forfaitaires!F125)</f>
        <v/>
      </c>
      <c r="G126" s="166" t="str">
        <f>IF(Forfaitaires!G125="","",Forfaitaires!G125)</f>
        <v/>
      </c>
      <c r="H126" s="166" t="str">
        <f>IF(Forfaitaires!H125="","",Forfaitaires!H125)</f>
        <v/>
      </c>
      <c r="I126" s="166" t="str">
        <f>IF($G126="","",IF($C126=Listes!$B$32,IF('Instruction Forfaitaires'!$E126&lt;Listes!$B$53,('Instruction Forfaitaires'!$E126*(VLOOKUP('Instruction Forfaitaires'!$D126,Listes!$A$54:$E$60,2,FALSE))),IF('Instruction Forfaitaires'!$E126&gt;Listes!$E$53,('Instruction Forfaitaires'!$E126*(VLOOKUP('Instruction Forfaitaires'!$D126,Listes!$A$54:$E$60,5,FALSE))),('Instruction Forfaitaires'!$E126*(VLOOKUP('Instruction Forfaitaires'!$D126,Listes!$A$54:$E$60,3,FALSE))+(VLOOKUP('Instruction Forfaitaires'!$D126,Listes!$A$54:$E$60,4,FALSE)))))))</f>
        <v/>
      </c>
      <c r="J126" s="166" t="str">
        <f>IF($G126="","",IF($C126=Listes!$B$31,IF('Instruction Forfaitaires'!$E126&lt;Listes!$B$42,('Instruction Forfaitaires'!$E126*(VLOOKUP('Instruction Forfaitaires'!$D126,Listes!$A$43:$E$49,2,FALSE))),IF('Instruction Forfaitaires'!$E126&gt;Listes!$D$42,('Instruction Forfaitaires'!$E126*(VLOOKUP('Instruction Forfaitaires'!$D126,Listes!$A$43:$E$49,5,FALSE))),('Instruction Forfaitaires'!$E126*(VLOOKUP('Instruction Forfaitaires'!$D126,Listes!$A$43:$E$49,3,FALSE))+(VLOOKUP('Instruction Forfaitaires'!$D126,Listes!$A$43:$E$49,4,FALSE)))))))</f>
        <v/>
      </c>
      <c r="K126" s="257" t="str">
        <f>IF($G126="","",IF($C126=Listes!$B$34,Listes!$I$31,IF($C126=Listes!$B$35,(VLOOKUP('Instruction Forfaitaires'!$F126,Listes!$E$31:$F$36,2,FALSE)),IF($C126=Listes!$B$33,IF('Instruction Forfaitaires'!$E126&lt;Listes!$A$64,'Instruction Forfaitaires'!$E126*Listes!$A$65,IF('Instruction Forfaitaires'!$E126&gt;Listes!$D$64,'Instruction Forfaitaires'!$E126*Listes!$D$65,(('Instruction Forfaitaires'!$E126*Listes!$B$65)+Listes!$C$65)))))))</f>
        <v/>
      </c>
      <c r="L126" s="185" t="str">
        <f>IF(Forfaitaires!M125="","",Forfaitaires!M125)</f>
        <v/>
      </c>
      <c r="M126" s="282" t="str">
        <f t="shared" si="5"/>
        <v/>
      </c>
      <c r="N126" s="277" t="str">
        <f t="shared" si="6"/>
        <v/>
      </c>
      <c r="O126" s="298" t="str">
        <f t="shared" si="7"/>
        <v/>
      </c>
      <c r="P126" s="280" t="str">
        <f t="shared" si="8"/>
        <v/>
      </c>
      <c r="Q126" s="284" t="str">
        <f t="shared" si="9"/>
        <v/>
      </c>
      <c r="R126" s="285"/>
    </row>
    <row r="127" spans="1:18" ht="20.100000000000001" customHeight="1" x14ac:dyDescent="0.25">
      <c r="A127" s="170">
        <v>121</v>
      </c>
      <c r="B127" s="166" t="str">
        <f>IF(Forfaitaires!B126="","",Forfaitaires!B126)</f>
        <v/>
      </c>
      <c r="C127" s="166" t="str">
        <f>IF(Forfaitaires!C126="","",Forfaitaires!C126)</f>
        <v/>
      </c>
      <c r="D127" s="166" t="str">
        <f>IF(Forfaitaires!D126="","",Forfaitaires!D126)</f>
        <v/>
      </c>
      <c r="E127" s="166" t="str">
        <f>IF(Forfaitaires!E126="","",Forfaitaires!E126)</f>
        <v/>
      </c>
      <c r="F127" s="166" t="str">
        <f>IF(Forfaitaires!F126="","",Forfaitaires!F126)</f>
        <v/>
      </c>
      <c r="G127" s="166" t="str">
        <f>IF(Forfaitaires!G126="","",Forfaitaires!G126)</f>
        <v/>
      </c>
      <c r="H127" s="166" t="str">
        <f>IF(Forfaitaires!H126="","",Forfaitaires!H126)</f>
        <v/>
      </c>
      <c r="I127" s="166" t="str">
        <f>IF($G127="","",IF($C127=Listes!$B$32,IF('Instruction Forfaitaires'!$E127&lt;Listes!$B$53,('Instruction Forfaitaires'!$E127*(VLOOKUP('Instruction Forfaitaires'!$D127,Listes!$A$54:$E$60,2,FALSE))),IF('Instruction Forfaitaires'!$E127&gt;Listes!$E$53,('Instruction Forfaitaires'!$E127*(VLOOKUP('Instruction Forfaitaires'!$D127,Listes!$A$54:$E$60,5,FALSE))),('Instruction Forfaitaires'!$E127*(VLOOKUP('Instruction Forfaitaires'!$D127,Listes!$A$54:$E$60,3,FALSE))+(VLOOKUP('Instruction Forfaitaires'!$D127,Listes!$A$54:$E$60,4,FALSE)))))))</f>
        <v/>
      </c>
      <c r="J127" s="166" t="str">
        <f>IF($G127="","",IF($C127=Listes!$B$31,IF('Instruction Forfaitaires'!$E127&lt;Listes!$B$42,('Instruction Forfaitaires'!$E127*(VLOOKUP('Instruction Forfaitaires'!$D127,Listes!$A$43:$E$49,2,FALSE))),IF('Instruction Forfaitaires'!$E127&gt;Listes!$D$42,('Instruction Forfaitaires'!$E127*(VLOOKUP('Instruction Forfaitaires'!$D127,Listes!$A$43:$E$49,5,FALSE))),('Instruction Forfaitaires'!$E127*(VLOOKUP('Instruction Forfaitaires'!$D127,Listes!$A$43:$E$49,3,FALSE))+(VLOOKUP('Instruction Forfaitaires'!$D127,Listes!$A$43:$E$49,4,FALSE)))))))</f>
        <v/>
      </c>
      <c r="K127" s="257" t="str">
        <f>IF($G127="","",IF($C127=Listes!$B$34,Listes!$I$31,IF($C127=Listes!$B$35,(VLOOKUP('Instruction Forfaitaires'!$F127,Listes!$E$31:$F$36,2,FALSE)),IF($C127=Listes!$B$33,IF('Instruction Forfaitaires'!$E127&lt;Listes!$A$64,'Instruction Forfaitaires'!$E127*Listes!$A$65,IF('Instruction Forfaitaires'!$E127&gt;Listes!$D$64,'Instruction Forfaitaires'!$E127*Listes!$D$65,(('Instruction Forfaitaires'!$E127*Listes!$B$65)+Listes!$C$65)))))))</f>
        <v/>
      </c>
      <c r="L127" s="185" t="str">
        <f>IF(Forfaitaires!M126="","",Forfaitaires!M126)</f>
        <v/>
      </c>
      <c r="M127" s="282" t="str">
        <f t="shared" si="5"/>
        <v/>
      </c>
      <c r="N127" s="277" t="str">
        <f t="shared" si="6"/>
        <v/>
      </c>
      <c r="O127" s="298" t="str">
        <f t="shared" si="7"/>
        <v/>
      </c>
      <c r="P127" s="280" t="str">
        <f t="shared" si="8"/>
        <v/>
      </c>
      <c r="Q127" s="284" t="str">
        <f t="shared" si="9"/>
        <v/>
      </c>
      <c r="R127" s="285"/>
    </row>
    <row r="128" spans="1:18" ht="20.100000000000001" customHeight="1" x14ac:dyDescent="0.25">
      <c r="A128" s="170">
        <v>122</v>
      </c>
      <c r="B128" s="166" t="str">
        <f>IF(Forfaitaires!B127="","",Forfaitaires!B127)</f>
        <v/>
      </c>
      <c r="C128" s="166" t="str">
        <f>IF(Forfaitaires!C127="","",Forfaitaires!C127)</f>
        <v/>
      </c>
      <c r="D128" s="166" t="str">
        <f>IF(Forfaitaires!D127="","",Forfaitaires!D127)</f>
        <v/>
      </c>
      <c r="E128" s="166" t="str">
        <f>IF(Forfaitaires!E127="","",Forfaitaires!E127)</f>
        <v/>
      </c>
      <c r="F128" s="166" t="str">
        <f>IF(Forfaitaires!F127="","",Forfaitaires!F127)</f>
        <v/>
      </c>
      <c r="G128" s="166" t="str">
        <f>IF(Forfaitaires!G127="","",Forfaitaires!G127)</f>
        <v/>
      </c>
      <c r="H128" s="166" t="str">
        <f>IF(Forfaitaires!H127="","",Forfaitaires!H127)</f>
        <v/>
      </c>
      <c r="I128" s="166" t="str">
        <f>IF($G128="","",IF($C128=Listes!$B$32,IF('Instruction Forfaitaires'!$E128&lt;Listes!$B$53,('Instruction Forfaitaires'!$E128*(VLOOKUP('Instruction Forfaitaires'!$D128,Listes!$A$54:$E$60,2,FALSE))),IF('Instruction Forfaitaires'!$E128&gt;Listes!$E$53,('Instruction Forfaitaires'!$E128*(VLOOKUP('Instruction Forfaitaires'!$D128,Listes!$A$54:$E$60,5,FALSE))),('Instruction Forfaitaires'!$E128*(VLOOKUP('Instruction Forfaitaires'!$D128,Listes!$A$54:$E$60,3,FALSE))+(VLOOKUP('Instruction Forfaitaires'!$D128,Listes!$A$54:$E$60,4,FALSE)))))))</f>
        <v/>
      </c>
      <c r="J128" s="166" t="str">
        <f>IF($G128="","",IF($C128=Listes!$B$31,IF('Instruction Forfaitaires'!$E128&lt;Listes!$B$42,('Instruction Forfaitaires'!$E128*(VLOOKUP('Instruction Forfaitaires'!$D128,Listes!$A$43:$E$49,2,FALSE))),IF('Instruction Forfaitaires'!$E128&gt;Listes!$D$42,('Instruction Forfaitaires'!$E128*(VLOOKUP('Instruction Forfaitaires'!$D128,Listes!$A$43:$E$49,5,FALSE))),('Instruction Forfaitaires'!$E128*(VLOOKUP('Instruction Forfaitaires'!$D128,Listes!$A$43:$E$49,3,FALSE))+(VLOOKUP('Instruction Forfaitaires'!$D128,Listes!$A$43:$E$49,4,FALSE)))))))</f>
        <v/>
      </c>
      <c r="K128" s="257" t="str">
        <f>IF($G128="","",IF($C128=Listes!$B$34,Listes!$I$31,IF($C128=Listes!$B$35,(VLOOKUP('Instruction Forfaitaires'!$F128,Listes!$E$31:$F$36,2,FALSE)),IF($C128=Listes!$B$33,IF('Instruction Forfaitaires'!$E128&lt;Listes!$A$64,'Instruction Forfaitaires'!$E128*Listes!$A$65,IF('Instruction Forfaitaires'!$E128&gt;Listes!$D$64,'Instruction Forfaitaires'!$E128*Listes!$D$65,(('Instruction Forfaitaires'!$E128*Listes!$B$65)+Listes!$C$65)))))))</f>
        <v/>
      </c>
      <c r="L128" s="185" t="str">
        <f>IF(Forfaitaires!M127="","",Forfaitaires!M127)</f>
        <v/>
      </c>
      <c r="M128" s="282" t="str">
        <f t="shared" si="5"/>
        <v/>
      </c>
      <c r="N128" s="277" t="str">
        <f t="shared" si="6"/>
        <v/>
      </c>
      <c r="O128" s="298" t="str">
        <f t="shared" si="7"/>
        <v/>
      </c>
      <c r="P128" s="280" t="str">
        <f t="shared" si="8"/>
        <v/>
      </c>
      <c r="Q128" s="284" t="str">
        <f t="shared" si="9"/>
        <v/>
      </c>
      <c r="R128" s="285"/>
    </row>
    <row r="129" spans="1:18" ht="20.100000000000001" customHeight="1" x14ac:dyDescent="0.25">
      <c r="A129" s="170">
        <v>123</v>
      </c>
      <c r="B129" s="166" t="str">
        <f>IF(Forfaitaires!B128="","",Forfaitaires!B128)</f>
        <v/>
      </c>
      <c r="C129" s="166" t="str">
        <f>IF(Forfaitaires!C128="","",Forfaitaires!C128)</f>
        <v/>
      </c>
      <c r="D129" s="166" t="str">
        <f>IF(Forfaitaires!D128="","",Forfaitaires!D128)</f>
        <v/>
      </c>
      <c r="E129" s="166" t="str">
        <f>IF(Forfaitaires!E128="","",Forfaitaires!E128)</f>
        <v/>
      </c>
      <c r="F129" s="166" t="str">
        <f>IF(Forfaitaires!F128="","",Forfaitaires!F128)</f>
        <v/>
      </c>
      <c r="G129" s="166" t="str">
        <f>IF(Forfaitaires!G128="","",Forfaitaires!G128)</f>
        <v/>
      </c>
      <c r="H129" s="166" t="str">
        <f>IF(Forfaitaires!H128="","",Forfaitaires!H128)</f>
        <v/>
      </c>
      <c r="I129" s="166" t="str">
        <f>IF($G129="","",IF($C129=Listes!$B$32,IF('Instruction Forfaitaires'!$E129&lt;Listes!$B$53,('Instruction Forfaitaires'!$E129*(VLOOKUP('Instruction Forfaitaires'!$D129,Listes!$A$54:$E$60,2,FALSE))),IF('Instruction Forfaitaires'!$E129&gt;Listes!$E$53,('Instruction Forfaitaires'!$E129*(VLOOKUP('Instruction Forfaitaires'!$D129,Listes!$A$54:$E$60,5,FALSE))),('Instruction Forfaitaires'!$E129*(VLOOKUP('Instruction Forfaitaires'!$D129,Listes!$A$54:$E$60,3,FALSE))+(VLOOKUP('Instruction Forfaitaires'!$D129,Listes!$A$54:$E$60,4,FALSE)))))))</f>
        <v/>
      </c>
      <c r="J129" s="166" t="str">
        <f>IF($G129="","",IF($C129=Listes!$B$31,IF('Instruction Forfaitaires'!$E129&lt;Listes!$B$42,('Instruction Forfaitaires'!$E129*(VLOOKUP('Instruction Forfaitaires'!$D129,Listes!$A$43:$E$49,2,FALSE))),IF('Instruction Forfaitaires'!$E129&gt;Listes!$D$42,('Instruction Forfaitaires'!$E129*(VLOOKUP('Instruction Forfaitaires'!$D129,Listes!$A$43:$E$49,5,FALSE))),('Instruction Forfaitaires'!$E129*(VLOOKUP('Instruction Forfaitaires'!$D129,Listes!$A$43:$E$49,3,FALSE))+(VLOOKUP('Instruction Forfaitaires'!$D129,Listes!$A$43:$E$49,4,FALSE)))))))</f>
        <v/>
      </c>
      <c r="K129" s="257" t="str">
        <f>IF($G129="","",IF($C129=Listes!$B$34,Listes!$I$31,IF($C129=Listes!$B$35,(VLOOKUP('Instruction Forfaitaires'!$F129,Listes!$E$31:$F$36,2,FALSE)),IF($C129=Listes!$B$33,IF('Instruction Forfaitaires'!$E129&lt;Listes!$A$64,'Instruction Forfaitaires'!$E129*Listes!$A$65,IF('Instruction Forfaitaires'!$E129&gt;Listes!$D$64,'Instruction Forfaitaires'!$E129*Listes!$D$65,(('Instruction Forfaitaires'!$E129*Listes!$B$65)+Listes!$C$65)))))))</f>
        <v/>
      </c>
      <c r="L129" s="185" t="str">
        <f>IF(Forfaitaires!M128="","",Forfaitaires!M128)</f>
        <v/>
      </c>
      <c r="M129" s="282" t="str">
        <f t="shared" si="5"/>
        <v/>
      </c>
      <c r="N129" s="277" t="str">
        <f t="shared" si="6"/>
        <v/>
      </c>
      <c r="O129" s="298" t="str">
        <f t="shared" si="7"/>
        <v/>
      </c>
      <c r="P129" s="280" t="str">
        <f t="shared" si="8"/>
        <v/>
      </c>
      <c r="Q129" s="284" t="str">
        <f t="shared" si="9"/>
        <v/>
      </c>
      <c r="R129" s="285"/>
    </row>
    <row r="130" spans="1:18" ht="20.100000000000001" customHeight="1" x14ac:dyDescent="0.25">
      <c r="A130" s="170">
        <v>124</v>
      </c>
      <c r="B130" s="166" t="str">
        <f>IF(Forfaitaires!B129="","",Forfaitaires!B129)</f>
        <v/>
      </c>
      <c r="C130" s="166" t="str">
        <f>IF(Forfaitaires!C129="","",Forfaitaires!C129)</f>
        <v/>
      </c>
      <c r="D130" s="166" t="str">
        <f>IF(Forfaitaires!D129="","",Forfaitaires!D129)</f>
        <v/>
      </c>
      <c r="E130" s="166" t="str">
        <f>IF(Forfaitaires!E129="","",Forfaitaires!E129)</f>
        <v/>
      </c>
      <c r="F130" s="166" t="str">
        <f>IF(Forfaitaires!F129="","",Forfaitaires!F129)</f>
        <v/>
      </c>
      <c r="G130" s="166" t="str">
        <f>IF(Forfaitaires!G129="","",Forfaitaires!G129)</f>
        <v/>
      </c>
      <c r="H130" s="166" t="str">
        <f>IF(Forfaitaires!H129="","",Forfaitaires!H129)</f>
        <v/>
      </c>
      <c r="I130" s="166" t="str">
        <f>IF($G130="","",IF($C130=Listes!$B$32,IF('Instruction Forfaitaires'!$E130&lt;Listes!$B$53,('Instruction Forfaitaires'!$E130*(VLOOKUP('Instruction Forfaitaires'!$D130,Listes!$A$54:$E$60,2,FALSE))),IF('Instruction Forfaitaires'!$E130&gt;Listes!$E$53,('Instruction Forfaitaires'!$E130*(VLOOKUP('Instruction Forfaitaires'!$D130,Listes!$A$54:$E$60,5,FALSE))),('Instruction Forfaitaires'!$E130*(VLOOKUP('Instruction Forfaitaires'!$D130,Listes!$A$54:$E$60,3,FALSE))+(VLOOKUP('Instruction Forfaitaires'!$D130,Listes!$A$54:$E$60,4,FALSE)))))))</f>
        <v/>
      </c>
      <c r="J130" s="166" t="str">
        <f>IF($G130="","",IF($C130=Listes!$B$31,IF('Instruction Forfaitaires'!$E130&lt;Listes!$B$42,('Instruction Forfaitaires'!$E130*(VLOOKUP('Instruction Forfaitaires'!$D130,Listes!$A$43:$E$49,2,FALSE))),IF('Instruction Forfaitaires'!$E130&gt;Listes!$D$42,('Instruction Forfaitaires'!$E130*(VLOOKUP('Instruction Forfaitaires'!$D130,Listes!$A$43:$E$49,5,FALSE))),('Instruction Forfaitaires'!$E130*(VLOOKUP('Instruction Forfaitaires'!$D130,Listes!$A$43:$E$49,3,FALSE))+(VLOOKUP('Instruction Forfaitaires'!$D130,Listes!$A$43:$E$49,4,FALSE)))))))</f>
        <v/>
      </c>
      <c r="K130" s="257" t="str">
        <f>IF($G130="","",IF($C130=Listes!$B$34,Listes!$I$31,IF($C130=Listes!$B$35,(VLOOKUP('Instruction Forfaitaires'!$F130,Listes!$E$31:$F$36,2,FALSE)),IF($C130=Listes!$B$33,IF('Instruction Forfaitaires'!$E130&lt;Listes!$A$64,'Instruction Forfaitaires'!$E130*Listes!$A$65,IF('Instruction Forfaitaires'!$E130&gt;Listes!$D$64,'Instruction Forfaitaires'!$E130*Listes!$D$65,(('Instruction Forfaitaires'!$E130*Listes!$B$65)+Listes!$C$65)))))))</f>
        <v/>
      </c>
      <c r="L130" s="185" t="str">
        <f>IF(Forfaitaires!M129="","",Forfaitaires!M129)</f>
        <v/>
      </c>
      <c r="M130" s="282" t="str">
        <f t="shared" si="5"/>
        <v/>
      </c>
      <c r="N130" s="277" t="str">
        <f t="shared" si="6"/>
        <v/>
      </c>
      <c r="O130" s="298" t="str">
        <f t="shared" si="7"/>
        <v/>
      </c>
      <c r="P130" s="280" t="str">
        <f t="shared" si="8"/>
        <v/>
      </c>
      <c r="Q130" s="284" t="str">
        <f t="shared" si="9"/>
        <v/>
      </c>
      <c r="R130" s="285"/>
    </row>
    <row r="131" spans="1:18" ht="20.100000000000001" customHeight="1" x14ac:dyDescent="0.25">
      <c r="A131" s="170">
        <v>125</v>
      </c>
      <c r="B131" s="166" t="str">
        <f>IF(Forfaitaires!B130="","",Forfaitaires!B130)</f>
        <v/>
      </c>
      <c r="C131" s="166" t="str">
        <f>IF(Forfaitaires!C130="","",Forfaitaires!C130)</f>
        <v/>
      </c>
      <c r="D131" s="166" t="str">
        <f>IF(Forfaitaires!D130="","",Forfaitaires!D130)</f>
        <v/>
      </c>
      <c r="E131" s="166" t="str">
        <f>IF(Forfaitaires!E130="","",Forfaitaires!E130)</f>
        <v/>
      </c>
      <c r="F131" s="166" t="str">
        <f>IF(Forfaitaires!F130="","",Forfaitaires!F130)</f>
        <v/>
      </c>
      <c r="G131" s="166" t="str">
        <f>IF(Forfaitaires!G130="","",Forfaitaires!G130)</f>
        <v/>
      </c>
      <c r="H131" s="166" t="str">
        <f>IF(Forfaitaires!H130="","",Forfaitaires!H130)</f>
        <v/>
      </c>
      <c r="I131" s="166" t="str">
        <f>IF($G131="","",IF($C131=Listes!$B$32,IF('Instruction Forfaitaires'!$E131&lt;Listes!$B$53,('Instruction Forfaitaires'!$E131*(VLOOKUP('Instruction Forfaitaires'!$D131,Listes!$A$54:$E$60,2,FALSE))),IF('Instruction Forfaitaires'!$E131&gt;Listes!$E$53,('Instruction Forfaitaires'!$E131*(VLOOKUP('Instruction Forfaitaires'!$D131,Listes!$A$54:$E$60,5,FALSE))),('Instruction Forfaitaires'!$E131*(VLOOKUP('Instruction Forfaitaires'!$D131,Listes!$A$54:$E$60,3,FALSE))+(VLOOKUP('Instruction Forfaitaires'!$D131,Listes!$A$54:$E$60,4,FALSE)))))))</f>
        <v/>
      </c>
      <c r="J131" s="166" t="str">
        <f>IF($G131="","",IF($C131=Listes!$B$31,IF('Instruction Forfaitaires'!$E131&lt;Listes!$B$42,('Instruction Forfaitaires'!$E131*(VLOOKUP('Instruction Forfaitaires'!$D131,Listes!$A$43:$E$49,2,FALSE))),IF('Instruction Forfaitaires'!$E131&gt;Listes!$D$42,('Instruction Forfaitaires'!$E131*(VLOOKUP('Instruction Forfaitaires'!$D131,Listes!$A$43:$E$49,5,FALSE))),('Instruction Forfaitaires'!$E131*(VLOOKUP('Instruction Forfaitaires'!$D131,Listes!$A$43:$E$49,3,FALSE))+(VLOOKUP('Instruction Forfaitaires'!$D131,Listes!$A$43:$E$49,4,FALSE)))))))</f>
        <v/>
      </c>
      <c r="K131" s="257" t="str">
        <f>IF($G131="","",IF($C131=Listes!$B$34,Listes!$I$31,IF($C131=Listes!$B$35,(VLOOKUP('Instruction Forfaitaires'!$F131,Listes!$E$31:$F$36,2,FALSE)),IF($C131=Listes!$B$33,IF('Instruction Forfaitaires'!$E131&lt;Listes!$A$64,'Instruction Forfaitaires'!$E131*Listes!$A$65,IF('Instruction Forfaitaires'!$E131&gt;Listes!$D$64,'Instruction Forfaitaires'!$E131*Listes!$D$65,(('Instruction Forfaitaires'!$E131*Listes!$B$65)+Listes!$C$65)))))))</f>
        <v/>
      </c>
      <c r="L131" s="185" t="str">
        <f>IF(Forfaitaires!M130="","",Forfaitaires!M130)</f>
        <v/>
      </c>
      <c r="M131" s="282" t="str">
        <f t="shared" si="5"/>
        <v/>
      </c>
      <c r="N131" s="277" t="str">
        <f t="shared" si="6"/>
        <v/>
      </c>
      <c r="O131" s="298" t="str">
        <f t="shared" si="7"/>
        <v/>
      </c>
      <c r="P131" s="280" t="str">
        <f t="shared" si="8"/>
        <v/>
      </c>
      <c r="Q131" s="284" t="str">
        <f t="shared" si="9"/>
        <v/>
      </c>
      <c r="R131" s="285"/>
    </row>
    <row r="132" spans="1:18" ht="20.100000000000001" customHeight="1" x14ac:dyDescent="0.25">
      <c r="A132" s="170">
        <v>126</v>
      </c>
      <c r="B132" s="166" t="str">
        <f>IF(Forfaitaires!B131="","",Forfaitaires!B131)</f>
        <v/>
      </c>
      <c r="C132" s="166" t="str">
        <f>IF(Forfaitaires!C131="","",Forfaitaires!C131)</f>
        <v/>
      </c>
      <c r="D132" s="166" t="str">
        <f>IF(Forfaitaires!D131="","",Forfaitaires!D131)</f>
        <v/>
      </c>
      <c r="E132" s="166" t="str">
        <f>IF(Forfaitaires!E131="","",Forfaitaires!E131)</f>
        <v/>
      </c>
      <c r="F132" s="166" t="str">
        <f>IF(Forfaitaires!F131="","",Forfaitaires!F131)</f>
        <v/>
      </c>
      <c r="G132" s="166" t="str">
        <f>IF(Forfaitaires!G131="","",Forfaitaires!G131)</f>
        <v/>
      </c>
      <c r="H132" s="166" t="str">
        <f>IF(Forfaitaires!H131="","",Forfaitaires!H131)</f>
        <v/>
      </c>
      <c r="I132" s="166" t="str">
        <f>IF($G132="","",IF($C132=Listes!$B$32,IF('Instruction Forfaitaires'!$E132&lt;Listes!$B$53,('Instruction Forfaitaires'!$E132*(VLOOKUP('Instruction Forfaitaires'!$D132,Listes!$A$54:$E$60,2,FALSE))),IF('Instruction Forfaitaires'!$E132&gt;Listes!$E$53,('Instruction Forfaitaires'!$E132*(VLOOKUP('Instruction Forfaitaires'!$D132,Listes!$A$54:$E$60,5,FALSE))),('Instruction Forfaitaires'!$E132*(VLOOKUP('Instruction Forfaitaires'!$D132,Listes!$A$54:$E$60,3,FALSE))+(VLOOKUP('Instruction Forfaitaires'!$D132,Listes!$A$54:$E$60,4,FALSE)))))))</f>
        <v/>
      </c>
      <c r="J132" s="166" t="str">
        <f>IF($G132="","",IF($C132=Listes!$B$31,IF('Instruction Forfaitaires'!$E132&lt;Listes!$B$42,('Instruction Forfaitaires'!$E132*(VLOOKUP('Instruction Forfaitaires'!$D132,Listes!$A$43:$E$49,2,FALSE))),IF('Instruction Forfaitaires'!$E132&gt;Listes!$D$42,('Instruction Forfaitaires'!$E132*(VLOOKUP('Instruction Forfaitaires'!$D132,Listes!$A$43:$E$49,5,FALSE))),('Instruction Forfaitaires'!$E132*(VLOOKUP('Instruction Forfaitaires'!$D132,Listes!$A$43:$E$49,3,FALSE))+(VLOOKUP('Instruction Forfaitaires'!$D132,Listes!$A$43:$E$49,4,FALSE)))))))</f>
        <v/>
      </c>
      <c r="K132" s="257" t="str">
        <f>IF($G132="","",IF($C132=Listes!$B$34,Listes!$I$31,IF($C132=Listes!$B$35,(VLOOKUP('Instruction Forfaitaires'!$F132,Listes!$E$31:$F$36,2,FALSE)),IF($C132=Listes!$B$33,IF('Instruction Forfaitaires'!$E132&lt;Listes!$A$64,'Instruction Forfaitaires'!$E132*Listes!$A$65,IF('Instruction Forfaitaires'!$E132&gt;Listes!$D$64,'Instruction Forfaitaires'!$E132*Listes!$D$65,(('Instruction Forfaitaires'!$E132*Listes!$B$65)+Listes!$C$65)))))))</f>
        <v/>
      </c>
      <c r="L132" s="185" t="str">
        <f>IF(Forfaitaires!M131="","",Forfaitaires!M131)</f>
        <v/>
      </c>
      <c r="M132" s="282" t="str">
        <f t="shared" si="5"/>
        <v/>
      </c>
      <c r="N132" s="277" t="str">
        <f t="shared" si="6"/>
        <v/>
      </c>
      <c r="O132" s="298" t="str">
        <f t="shared" si="7"/>
        <v/>
      </c>
      <c r="P132" s="280" t="str">
        <f t="shared" si="8"/>
        <v/>
      </c>
      <c r="Q132" s="284" t="str">
        <f t="shared" si="9"/>
        <v/>
      </c>
      <c r="R132" s="285"/>
    </row>
    <row r="133" spans="1:18" ht="20.100000000000001" customHeight="1" x14ac:dyDescent="0.25">
      <c r="A133" s="170">
        <v>127</v>
      </c>
      <c r="B133" s="166" t="str">
        <f>IF(Forfaitaires!B132="","",Forfaitaires!B132)</f>
        <v/>
      </c>
      <c r="C133" s="166" t="str">
        <f>IF(Forfaitaires!C132="","",Forfaitaires!C132)</f>
        <v/>
      </c>
      <c r="D133" s="166" t="str">
        <f>IF(Forfaitaires!D132="","",Forfaitaires!D132)</f>
        <v/>
      </c>
      <c r="E133" s="166" t="str">
        <f>IF(Forfaitaires!E132="","",Forfaitaires!E132)</f>
        <v/>
      </c>
      <c r="F133" s="166" t="str">
        <f>IF(Forfaitaires!F132="","",Forfaitaires!F132)</f>
        <v/>
      </c>
      <c r="G133" s="166" t="str">
        <f>IF(Forfaitaires!G132="","",Forfaitaires!G132)</f>
        <v/>
      </c>
      <c r="H133" s="166" t="str">
        <f>IF(Forfaitaires!H132="","",Forfaitaires!H132)</f>
        <v/>
      </c>
      <c r="I133" s="166" t="str">
        <f>IF($G133="","",IF($C133=Listes!$B$32,IF('Instruction Forfaitaires'!$E133&lt;Listes!$B$53,('Instruction Forfaitaires'!$E133*(VLOOKUP('Instruction Forfaitaires'!$D133,Listes!$A$54:$E$60,2,FALSE))),IF('Instruction Forfaitaires'!$E133&gt;Listes!$E$53,('Instruction Forfaitaires'!$E133*(VLOOKUP('Instruction Forfaitaires'!$D133,Listes!$A$54:$E$60,5,FALSE))),('Instruction Forfaitaires'!$E133*(VLOOKUP('Instruction Forfaitaires'!$D133,Listes!$A$54:$E$60,3,FALSE))+(VLOOKUP('Instruction Forfaitaires'!$D133,Listes!$A$54:$E$60,4,FALSE)))))))</f>
        <v/>
      </c>
      <c r="J133" s="166" t="str">
        <f>IF($G133="","",IF($C133=Listes!$B$31,IF('Instruction Forfaitaires'!$E133&lt;Listes!$B$42,('Instruction Forfaitaires'!$E133*(VLOOKUP('Instruction Forfaitaires'!$D133,Listes!$A$43:$E$49,2,FALSE))),IF('Instruction Forfaitaires'!$E133&gt;Listes!$D$42,('Instruction Forfaitaires'!$E133*(VLOOKUP('Instruction Forfaitaires'!$D133,Listes!$A$43:$E$49,5,FALSE))),('Instruction Forfaitaires'!$E133*(VLOOKUP('Instruction Forfaitaires'!$D133,Listes!$A$43:$E$49,3,FALSE))+(VLOOKUP('Instruction Forfaitaires'!$D133,Listes!$A$43:$E$49,4,FALSE)))))))</f>
        <v/>
      </c>
      <c r="K133" s="257" t="str">
        <f>IF($G133="","",IF($C133=Listes!$B$34,Listes!$I$31,IF($C133=Listes!$B$35,(VLOOKUP('Instruction Forfaitaires'!$F133,Listes!$E$31:$F$36,2,FALSE)),IF($C133=Listes!$B$33,IF('Instruction Forfaitaires'!$E133&lt;Listes!$A$64,'Instruction Forfaitaires'!$E133*Listes!$A$65,IF('Instruction Forfaitaires'!$E133&gt;Listes!$D$64,'Instruction Forfaitaires'!$E133*Listes!$D$65,(('Instruction Forfaitaires'!$E133*Listes!$B$65)+Listes!$C$65)))))))</f>
        <v/>
      </c>
      <c r="L133" s="185" t="str">
        <f>IF(Forfaitaires!M132="","",Forfaitaires!M132)</f>
        <v/>
      </c>
      <c r="M133" s="282" t="str">
        <f t="shared" si="5"/>
        <v/>
      </c>
      <c r="N133" s="277" t="str">
        <f t="shared" si="6"/>
        <v/>
      </c>
      <c r="O133" s="298" t="str">
        <f t="shared" si="7"/>
        <v/>
      </c>
      <c r="P133" s="280" t="str">
        <f t="shared" si="8"/>
        <v/>
      </c>
      <c r="Q133" s="284" t="str">
        <f t="shared" si="9"/>
        <v/>
      </c>
      <c r="R133" s="285"/>
    </row>
    <row r="134" spans="1:18" ht="20.100000000000001" customHeight="1" x14ac:dyDescent="0.25">
      <c r="A134" s="170">
        <v>128</v>
      </c>
      <c r="B134" s="166" t="str">
        <f>IF(Forfaitaires!B133="","",Forfaitaires!B133)</f>
        <v/>
      </c>
      <c r="C134" s="166" t="str">
        <f>IF(Forfaitaires!C133="","",Forfaitaires!C133)</f>
        <v/>
      </c>
      <c r="D134" s="166" t="str">
        <f>IF(Forfaitaires!D133="","",Forfaitaires!D133)</f>
        <v/>
      </c>
      <c r="E134" s="166" t="str">
        <f>IF(Forfaitaires!E133="","",Forfaitaires!E133)</f>
        <v/>
      </c>
      <c r="F134" s="166" t="str">
        <f>IF(Forfaitaires!F133="","",Forfaitaires!F133)</f>
        <v/>
      </c>
      <c r="G134" s="166" t="str">
        <f>IF(Forfaitaires!G133="","",Forfaitaires!G133)</f>
        <v/>
      </c>
      <c r="H134" s="166" t="str">
        <f>IF(Forfaitaires!H133="","",Forfaitaires!H133)</f>
        <v/>
      </c>
      <c r="I134" s="166" t="str">
        <f>IF($G134="","",IF($C134=Listes!$B$32,IF('Instruction Forfaitaires'!$E134&lt;Listes!$B$53,('Instruction Forfaitaires'!$E134*(VLOOKUP('Instruction Forfaitaires'!$D134,Listes!$A$54:$E$60,2,FALSE))),IF('Instruction Forfaitaires'!$E134&gt;Listes!$E$53,('Instruction Forfaitaires'!$E134*(VLOOKUP('Instruction Forfaitaires'!$D134,Listes!$A$54:$E$60,5,FALSE))),('Instruction Forfaitaires'!$E134*(VLOOKUP('Instruction Forfaitaires'!$D134,Listes!$A$54:$E$60,3,FALSE))+(VLOOKUP('Instruction Forfaitaires'!$D134,Listes!$A$54:$E$60,4,FALSE)))))))</f>
        <v/>
      </c>
      <c r="J134" s="166" t="str">
        <f>IF($G134="","",IF($C134=Listes!$B$31,IF('Instruction Forfaitaires'!$E134&lt;Listes!$B$42,('Instruction Forfaitaires'!$E134*(VLOOKUP('Instruction Forfaitaires'!$D134,Listes!$A$43:$E$49,2,FALSE))),IF('Instruction Forfaitaires'!$E134&gt;Listes!$D$42,('Instruction Forfaitaires'!$E134*(VLOOKUP('Instruction Forfaitaires'!$D134,Listes!$A$43:$E$49,5,FALSE))),('Instruction Forfaitaires'!$E134*(VLOOKUP('Instruction Forfaitaires'!$D134,Listes!$A$43:$E$49,3,FALSE))+(VLOOKUP('Instruction Forfaitaires'!$D134,Listes!$A$43:$E$49,4,FALSE)))))))</f>
        <v/>
      </c>
      <c r="K134" s="257" t="str">
        <f>IF($G134="","",IF($C134=Listes!$B$34,Listes!$I$31,IF($C134=Listes!$B$35,(VLOOKUP('Instruction Forfaitaires'!$F134,Listes!$E$31:$F$36,2,FALSE)),IF($C134=Listes!$B$33,IF('Instruction Forfaitaires'!$E134&lt;Listes!$A$64,'Instruction Forfaitaires'!$E134*Listes!$A$65,IF('Instruction Forfaitaires'!$E134&gt;Listes!$D$64,'Instruction Forfaitaires'!$E134*Listes!$D$65,(('Instruction Forfaitaires'!$E134*Listes!$B$65)+Listes!$C$65)))))))</f>
        <v/>
      </c>
      <c r="L134" s="185" t="str">
        <f>IF(Forfaitaires!M133="","",Forfaitaires!M133)</f>
        <v/>
      </c>
      <c r="M134" s="282" t="str">
        <f t="shared" si="5"/>
        <v/>
      </c>
      <c r="N134" s="277" t="str">
        <f t="shared" si="6"/>
        <v/>
      </c>
      <c r="O134" s="298" t="str">
        <f t="shared" si="7"/>
        <v/>
      </c>
      <c r="P134" s="280" t="str">
        <f t="shared" si="8"/>
        <v/>
      </c>
      <c r="Q134" s="284" t="str">
        <f t="shared" si="9"/>
        <v/>
      </c>
      <c r="R134" s="285"/>
    </row>
    <row r="135" spans="1:18" ht="20.100000000000001" customHeight="1" x14ac:dyDescent="0.25">
      <c r="A135" s="170">
        <v>129</v>
      </c>
      <c r="B135" s="166" t="str">
        <f>IF(Forfaitaires!B134="","",Forfaitaires!B134)</f>
        <v/>
      </c>
      <c r="C135" s="166" t="str">
        <f>IF(Forfaitaires!C134="","",Forfaitaires!C134)</f>
        <v/>
      </c>
      <c r="D135" s="166" t="str">
        <f>IF(Forfaitaires!D134="","",Forfaitaires!D134)</f>
        <v/>
      </c>
      <c r="E135" s="166" t="str">
        <f>IF(Forfaitaires!E134="","",Forfaitaires!E134)</f>
        <v/>
      </c>
      <c r="F135" s="166" t="str">
        <f>IF(Forfaitaires!F134="","",Forfaitaires!F134)</f>
        <v/>
      </c>
      <c r="G135" s="166" t="str">
        <f>IF(Forfaitaires!G134="","",Forfaitaires!G134)</f>
        <v/>
      </c>
      <c r="H135" s="166" t="str">
        <f>IF(Forfaitaires!H134="","",Forfaitaires!H134)</f>
        <v/>
      </c>
      <c r="I135" s="166" t="str">
        <f>IF($G135="","",IF($C135=Listes!$B$32,IF('Instruction Forfaitaires'!$E135&lt;Listes!$B$53,('Instruction Forfaitaires'!$E135*(VLOOKUP('Instruction Forfaitaires'!$D135,Listes!$A$54:$E$60,2,FALSE))),IF('Instruction Forfaitaires'!$E135&gt;Listes!$E$53,('Instruction Forfaitaires'!$E135*(VLOOKUP('Instruction Forfaitaires'!$D135,Listes!$A$54:$E$60,5,FALSE))),('Instruction Forfaitaires'!$E135*(VLOOKUP('Instruction Forfaitaires'!$D135,Listes!$A$54:$E$60,3,FALSE))+(VLOOKUP('Instruction Forfaitaires'!$D135,Listes!$A$54:$E$60,4,FALSE)))))))</f>
        <v/>
      </c>
      <c r="J135" s="166" t="str">
        <f>IF($G135="","",IF($C135=Listes!$B$31,IF('Instruction Forfaitaires'!$E135&lt;Listes!$B$42,('Instruction Forfaitaires'!$E135*(VLOOKUP('Instruction Forfaitaires'!$D135,Listes!$A$43:$E$49,2,FALSE))),IF('Instruction Forfaitaires'!$E135&gt;Listes!$D$42,('Instruction Forfaitaires'!$E135*(VLOOKUP('Instruction Forfaitaires'!$D135,Listes!$A$43:$E$49,5,FALSE))),('Instruction Forfaitaires'!$E135*(VLOOKUP('Instruction Forfaitaires'!$D135,Listes!$A$43:$E$49,3,FALSE))+(VLOOKUP('Instruction Forfaitaires'!$D135,Listes!$A$43:$E$49,4,FALSE)))))))</f>
        <v/>
      </c>
      <c r="K135" s="257" t="str">
        <f>IF($G135="","",IF($C135=Listes!$B$34,Listes!$I$31,IF($C135=Listes!$B$35,(VLOOKUP('Instruction Forfaitaires'!$F135,Listes!$E$31:$F$36,2,FALSE)),IF($C135=Listes!$B$33,IF('Instruction Forfaitaires'!$E135&lt;Listes!$A$64,'Instruction Forfaitaires'!$E135*Listes!$A$65,IF('Instruction Forfaitaires'!$E135&gt;Listes!$D$64,'Instruction Forfaitaires'!$E135*Listes!$D$65,(('Instruction Forfaitaires'!$E135*Listes!$B$65)+Listes!$C$65)))))))</f>
        <v/>
      </c>
      <c r="L135" s="185" t="str">
        <f>IF(Forfaitaires!M134="","",Forfaitaires!M134)</f>
        <v/>
      </c>
      <c r="M135" s="282" t="str">
        <f t="shared" si="5"/>
        <v/>
      </c>
      <c r="N135" s="277" t="str">
        <f t="shared" si="6"/>
        <v/>
      </c>
      <c r="O135" s="298" t="str">
        <f t="shared" si="7"/>
        <v/>
      </c>
      <c r="P135" s="280" t="str">
        <f t="shared" si="8"/>
        <v/>
      </c>
      <c r="Q135" s="284" t="str">
        <f t="shared" si="9"/>
        <v/>
      </c>
      <c r="R135" s="285"/>
    </row>
    <row r="136" spans="1:18" ht="20.100000000000001" customHeight="1" x14ac:dyDescent="0.25">
      <c r="A136" s="170">
        <v>130</v>
      </c>
      <c r="B136" s="166" t="str">
        <f>IF(Forfaitaires!B135="","",Forfaitaires!B135)</f>
        <v/>
      </c>
      <c r="C136" s="166" t="str">
        <f>IF(Forfaitaires!C135="","",Forfaitaires!C135)</f>
        <v/>
      </c>
      <c r="D136" s="166" t="str">
        <f>IF(Forfaitaires!D135="","",Forfaitaires!D135)</f>
        <v/>
      </c>
      <c r="E136" s="166" t="str">
        <f>IF(Forfaitaires!E135="","",Forfaitaires!E135)</f>
        <v/>
      </c>
      <c r="F136" s="166" t="str">
        <f>IF(Forfaitaires!F135="","",Forfaitaires!F135)</f>
        <v/>
      </c>
      <c r="G136" s="166" t="str">
        <f>IF(Forfaitaires!G135="","",Forfaitaires!G135)</f>
        <v/>
      </c>
      <c r="H136" s="166" t="str">
        <f>IF(Forfaitaires!H135="","",Forfaitaires!H135)</f>
        <v/>
      </c>
      <c r="I136" s="166" t="str">
        <f>IF($G136="","",IF($C136=Listes!$B$32,IF('Instruction Forfaitaires'!$E136&lt;Listes!$B$53,('Instruction Forfaitaires'!$E136*(VLOOKUP('Instruction Forfaitaires'!$D136,Listes!$A$54:$E$60,2,FALSE))),IF('Instruction Forfaitaires'!$E136&gt;Listes!$E$53,('Instruction Forfaitaires'!$E136*(VLOOKUP('Instruction Forfaitaires'!$D136,Listes!$A$54:$E$60,5,FALSE))),('Instruction Forfaitaires'!$E136*(VLOOKUP('Instruction Forfaitaires'!$D136,Listes!$A$54:$E$60,3,FALSE))+(VLOOKUP('Instruction Forfaitaires'!$D136,Listes!$A$54:$E$60,4,FALSE)))))))</f>
        <v/>
      </c>
      <c r="J136" s="166" t="str">
        <f>IF($G136="","",IF($C136=Listes!$B$31,IF('Instruction Forfaitaires'!$E136&lt;Listes!$B$42,('Instruction Forfaitaires'!$E136*(VLOOKUP('Instruction Forfaitaires'!$D136,Listes!$A$43:$E$49,2,FALSE))),IF('Instruction Forfaitaires'!$E136&gt;Listes!$D$42,('Instruction Forfaitaires'!$E136*(VLOOKUP('Instruction Forfaitaires'!$D136,Listes!$A$43:$E$49,5,FALSE))),('Instruction Forfaitaires'!$E136*(VLOOKUP('Instruction Forfaitaires'!$D136,Listes!$A$43:$E$49,3,FALSE))+(VLOOKUP('Instruction Forfaitaires'!$D136,Listes!$A$43:$E$49,4,FALSE)))))))</f>
        <v/>
      </c>
      <c r="K136" s="257" t="str">
        <f>IF($G136="","",IF($C136=Listes!$B$34,Listes!$I$31,IF($C136=Listes!$B$35,(VLOOKUP('Instruction Forfaitaires'!$F136,Listes!$E$31:$F$36,2,FALSE)),IF($C136=Listes!$B$33,IF('Instruction Forfaitaires'!$E136&lt;Listes!$A$64,'Instruction Forfaitaires'!$E136*Listes!$A$65,IF('Instruction Forfaitaires'!$E136&gt;Listes!$D$64,'Instruction Forfaitaires'!$E136*Listes!$D$65,(('Instruction Forfaitaires'!$E136*Listes!$B$65)+Listes!$C$65)))))))</f>
        <v/>
      </c>
      <c r="L136" s="185" t="str">
        <f>IF(Forfaitaires!M135="","",Forfaitaires!M135)</f>
        <v/>
      </c>
      <c r="M136" s="282" t="str">
        <f t="shared" ref="M136:M199" si="10">IF($H136="","",($K136+$J136+$I136)*$H136)</f>
        <v/>
      </c>
      <c r="N136" s="277" t="str">
        <f t="shared" ref="N136:N199" si="11">IF($L136="","",IF($M136&gt;$L136,"Le montant éligible ne peut etre supérieur au montant présenté",""))</f>
        <v/>
      </c>
      <c r="O136" s="298" t="str">
        <f t="shared" ref="O136:O199" si="12">M136</f>
        <v/>
      </c>
      <c r="P136" s="280" t="str">
        <f t="shared" ref="P136:P199" si="13">IF($M136="","",$M136)</f>
        <v/>
      </c>
      <c r="Q136" s="284" t="str">
        <f t="shared" ref="Q136:Q199" si="14">IF($P136 &gt; $M136, "Le montant éligible retenu ne peut pas être supérieur au montant éligible","")</f>
        <v/>
      </c>
      <c r="R136" s="285"/>
    </row>
    <row r="137" spans="1:18" ht="20.100000000000001" customHeight="1" x14ac:dyDescent="0.25">
      <c r="A137" s="170">
        <v>131</v>
      </c>
      <c r="B137" s="166" t="str">
        <f>IF(Forfaitaires!B136="","",Forfaitaires!B136)</f>
        <v/>
      </c>
      <c r="C137" s="166" t="str">
        <f>IF(Forfaitaires!C136="","",Forfaitaires!C136)</f>
        <v/>
      </c>
      <c r="D137" s="166" t="str">
        <f>IF(Forfaitaires!D136="","",Forfaitaires!D136)</f>
        <v/>
      </c>
      <c r="E137" s="166" t="str">
        <f>IF(Forfaitaires!E136="","",Forfaitaires!E136)</f>
        <v/>
      </c>
      <c r="F137" s="166" t="str">
        <f>IF(Forfaitaires!F136="","",Forfaitaires!F136)</f>
        <v/>
      </c>
      <c r="G137" s="166" t="str">
        <f>IF(Forfaitaires!G136="","",Forfaitaires!G136)</f>
        <v/>
      </c>
      <c r="H137" s="166" t="str">
        <f>IF(Forfaitaires!H136="","",Forfaitaires!H136)</f>
        <v/>
      </c>
      <c r="I137" s="166" t="str">
        <f>IF($G137="","",IF($C137=Listes!$B$32,IF('Instruction Forfaitaires'!$E137&lt;Listes!$B$53,('Instruction Forfaitaires'!$E137*(VLOOKUP('Instruction Forfaitaires'!$D137,Listes!$A$54:$E$60,2,FALSE))),IF('Instruction Forfaitaires'!$E137&gt;Listes!$E$53,('Instruction Forfaitaires'!$E137*(VLOOKUP('Instruction Forfaitaires'!$D137,Listes!$A$54:$E$60,5,FALSE))),('Instruction Forfaitaires'!$E137*(VLOOKUP('Instruction Forfaitaires'!$D137,Listes!$A$54:$E$60,3,FALSE))+(VLOOKUP('Instruction Forfaitaires'!$D137,Listes!$A$54:$E$60,4,FALSE)))))))</f>
        <v/>
      </c>
      <c r="J137" s="166" t="str">
        <f>IF($G137="","",IF($C137=Listes!$B$31,IF('Instruction Forfaitaires'!$E137&lt;Listes!$B$42,('Instruction Forfaitaires'!$E137*(VLOOKUP('Instruction Forfaitaires'!$D137,Listes!$A$43:$E$49,2,FALSE))),IF('Instruction Forfaitaires'!$E137&gt;Listes!$D$42,('Instruction Forfaitaires'!$E137*(VLOOKUP('Instruction Forfaitaires'!$D137,Listes!$A$43:$E$49,5,FALSE))),('Instruction Forfaitaires'!$E137*(VLOOKUP('Instruction Forfaitaires'!$D137,Listes!$A$43:$E$49,3,FALSE))+(VLOOKUP('Instruction Forfaitaires'!$D137,Listes!$A$43:$E$49,4,FALSE)))))))</f>
        <v/>
      </c>
      <c r="K137" s="257" t="str">
        <f>IF($G137="","",IF($C137=Listes!$B$34,Listes!$I$31,IF($C137=Listes!$B$35,(VLOOKUP('Instruction Forfaitaires'!$F137,Listes!$E$31:$F$36,2,FALSE)),IF($C137=Listes!$B$33,IF('Instruction Forfaitaires'!$E137&lt;Listes!$A$64,'Instruction Forfaitaires'!$E137*Listes!$A$65,IF('Instruction Forfaitaires'!$E137&gt;Listes!$D$64,'Instruction Forfaitaires'!$E137*Listes!$D$65,(('Instruction Forfaitaires'!$E137*Listes!$B$65)+Listes!$C$65)))))))</f>
        <v/>
      </c>
      <c r="L137" s="185" t="str">
        <f>IF(Forfaitaires!M136="","",Forfaitaires!M136)</f>
        <v/>
      </c>
      <c r="M137" s="282" t="str">
        <f t="shared" si="10"/>
        <v/>
      </c>
      <c r="N137" s="277" t="str">
        <f t="shared" si="11"/>
        <v/>
      </c>
      <c r="O137" s="298" t="str">
        <f t="shared" si="12"/>
        <v/>
      </c>
      <c r="P137" s="280" t="str">
        <f t="shared" si="13"/>
        <v/>
      </c>
      <c r="Q137" s="284" t="str">
        <f t="shared" si="14"/>
        <v/>
      </c>
      <c r="R137" s="285"/>
    </row>
    <row r="138" spans="1:18" ht="20.100000000000001" customHeight="1" x14ac:dyDescent="0.25">
      <c r="A138" s="170">
        <v>132</v>
      </c>
      <c r="B138" s="166" t="str">
        <f>IF(Forfaitaires!B137="","",Forfaitaires!B137)</f>
        <v/>
      </c>
      <c r="C138" s="166" t="str">
        <f>IF(Forfaitaires!C137="","",Forfaitaires!C137)</f>
        <v/>
      </c>
      <c r="D138" s="166" t="str">
        <f>IF(Forfaitaires!D137="","",Forfaitaires!D137)</f>
        <v/>
      </c>
      <c r="E138" s="166" t="str">
        <f>IF(Forfaitaires!E137="","",Forfaitaires!E137)</f>
        <v/>
      </c>
      <c r="F138" s="166" t="str">
        <f>IF(Forfaitaires!F137="","",Forfaitaires!F137)</f>
        <v/>
      </c>
      <c r="G138" s="166" t="str">
        <f>IF(Forfaitaires!G137="","",Forfaitaires!G137)</f>
        <v/>
      </c>
      <c r="H138" s="166" t="str">
        <f>IF(Forfaitaires!H137="","",Forfaitaires!H137)</f>
        <v/>
      </c>
      <c r="I138" s="166" t="str">
        <f>IF($G138="","",IF($C138=Listes!$B$32,IF('Instruction Forfaitaires'!$E138&lt;Listes!$B$53,('Instruction Forfaitaires'!$E138*(VLOOKUP('Instruction Forfaitaires'!$D138,Listes!$A$54:$E$60,2,FALSE))),IF('Instruction Forfaitaires'!$E138&gt;Listes!$E$53,('Instruction Forfaitaires'!$E138*(VLOOKUP('Instruction Forfaitaires'!$D138,Listes!$A$54:$E$60,5,FALSE))),('Instruction Forfaitaires'!$E138*(VLOOKUP('Instruction Forfaitaires'!$D138,Listes!$A$54:$E$60,3,FALSE))+(VLOOKUP('Instruction Forfaitaires'!$D138,Listes!$A$54:$E$60,4,FALSE)))))))</f>
        <v/>
      </c>
      <c r="J138" s="166" t="str">
        <f>IF($G138="","",IF($C138=Listes!$B$31,IF('Instruction Forfaitaires'!$E138&lt;Listes!$B$42,('Instruction Forfaitaires'!$E138*(VLOOKUP('Instruction Forfaitaires'!$D138,Listes!$A$43:$E$49,2,FALSE))),IF('Instruction Forfaitaires'!$E138&gt;Listes!$D$42,('Instruction Forfaitaires'!$E138*(VLOOKUP('Instruction Forfaitaires'!$D138,Listes!$A$43:$E$49,5,FALSE))),('Instruction Forfaitaires'!$E138*(VLOOKUP('Instruction Forfaitaires'!$D138,Listes!$A$43:$E$49,3,FALSE))+(VLOOKUP('Instruction Forfaitaires'!$D138,Listes!$A$43:$E$49,4,FALSE)))))))</f>
        <v/>
      </c>
      <c r="K138" s="257" t="str">
        <f>IF($G138="","",IF($C138=Listes!$B$34,Listes!$I$31,IF($C138=Listes!$B$35,(VLOOKUP('Instruction Forfaitaires'!$F138,Listes!$E$31:$F$36,2,FALSE)),IF($C138=Listes!$B$33,IF('Instruction Forfaitaires'!$E138&lt;Listes!$A$64,'Instruction Forfaitaires'!$E138*Listes!$A$65,IF('Instruction Forfaitaires'!$E138&gt;Listes!$D$64,'Instruction Forfaitaires'!$E138*Listes!$D$65,(('Instruction Forfaitaires'!$E138*Listes!$B$65)+Listes!$C$65)))))))</f>
        <v/>
      </c>
      <c r="L138" s="185" t="str">
        <f>IF(Forfaitaires!M137="","",Forfaitaires!M137)</f>
        <v/>
      </c>
      <c r="M138" s="282" t="str">
        <f t="shared" si="10"/>
        <v/>
      </c>
      <c r="N138" s="277" t="str">
        <f t="shared" si="11"/>
        <v/>
      </c>
      <c r="O138" s="298" t="str">
        <f t="shared" si="12"/>
        <v/>
      </c>
      <c r="P138" s="280" t="str">
        <f t="shared" si="13"/>
        <v/>
      </c>
      <c r="Q138" s="284" t="str">
        <f t="shared" si="14"/>
        <v/>
      </c>
      <c r="R138" s="285"/>
    </row>
    <row r="139" spans="1:18" ht="20.100000000000001" customHeight="1" x14ac:dyDescent="0.25">
      <c r="A139" s="170">
        <v>133</v>
      </c>
      <c r="B139" s="166" t="str">
        <f>IF(Forfaitaires!B138="","",Forfaitaires!B138)</f>
        <v/>
      </c>
      <c r="C139" s="166" t="str">
        <f>IF(Forfaitaires!C138="","",Forfaitaires!C138)</f>
        <v/>
      </c>
      <c r="D139" s="166" t="str">
        <f>IF(Forfaitaires!D138="","",Forfaitaires!D138)</f>
        <v/>
      </c>
      <c r="E139" s="166" t="str">
        <f>IF(Forfaitaires!E138="","",Forfaitaires!E138)</f>
        <v/>
      </c>
      <c r="F139" s="166" t="str">
        <f>IF(Forfaitaires!F138="","",Forfaitaires!F138)</f>
        <v/>
      </c>
      <c r="G139" s="166" t="str">
        <f>IF(Forfaitaires!G138="","",Forfaitaires!G138)</f>
        <v/>
      </c>
      <c r="H139" s="166" t="str">
        <f>IF(Forfaitaires!H138="","",Forfaitaires!H138)</f>
        <v/>
      </c>
      <c r="I139" s="166" t="str">
        <f>IF($G139="","",IF($C139=Listes!$B$32,IF('Instruction Forfaitaires'!$E139&lt;Listes!$B$53,('Instruction Forfaitaires'!$E139*(VLOOKUP('Instruction Forfaitaires'!$D139,Listes!$A$54:$E$60,2,FALSE))),IF('Instruction Forfaitaires'!$E139&gt;Listes!$E$53,('Instruction Forfaitaires'!$E139*(VLOOKUP('Instruction Forfaitaires'!$D139,Listes!$A$54:$E$60,5,FALSE))),('Instruction Forfaitaires'!$E139*(VLOOKUP('Instruction Forfaitaires'!$D139,Listes!$A$54:$E$60,3,FALSE))+(VLOOKUP('Instruction Forfaitaires'!$D139,Listes!$A$54:$E$60,4,FALSE)))))))</f>
        <v/>
      </c>
      <c r="J139" s="166" t="str">
        <f>IF($G139="","",IF($C139=Listes!$B$31,IF('Instruction Forfaitaires'!$E139&lt;Listes!$B$42,('Instruction Forfaitaires'!$E139*(VLOOKUP('Instruction Forfaitaires'!$D139,Listes!$A$43:$E$49,2,FALSE))),IF('Instruction Forfaitaires'!$E139&gt;Listes!$D$42,('Instruction Forfaitaires'!$E139*(VLOOKUP('Instruction Forfaitaires'!$D139,Listes!$A$43:$E$49,5,FALSE))),('Instruction Forfaitaires'!$E139*(VLOOKUP('Instruction Forfaitaires'!$D139,Listes!$A$43:$E$49,3,FALSE))+(VLOOKUP('Instruction Forfaitaires'!$D139,Listes!$A$43:$E$49,4,FALSE)))))))</f>
        <v/>
      </c>
      <c r="K139" s="257" t="str">
        <f>IF($G139="","",IF($C139=Listes!$B$34,Listes!$I$31,IF($C139=Listes!$B$35,(VLOOKUP('Instruction Forfaitaires'!$F139,Listes!$E$31:$F$36,2,FALSE)),IF($C139=Listes!$B$33,IF('Instruction Forfaitaires'!$E139&lt;Listes!$A$64,'Instruction Forfaitaires'!$E139*Listes!$A$65,IF('Instruction Forfaitaires'!$E139&gt;Listes!$D$64,'Instruction Forfaitaires'!$E139*Listes!$D$65,(('Instruction Forfaitaires'!$E139*Listes!$B$65)+Listes!$C$65)))))))</f>
        <v/>
      </c>
      <c r="L139" s="185" t="str">
        <f>IF(Forfaitaires!M138="","",Forfaitaires!M138)</f>
        <v/>
      </c>
      <c r="M139" s="282" t="str">
        <f t="shared" si="10"/>
        <v/>
      </c>
      <c r="N139" s="277" t="str">
        <f t="shared" si="11"/>
        <v/>
      </c>
      <c r="O139" s="298" t="str">
        <f t="shared" si="12"/>
        <v/>
      </c>
      <c r="P139" s="280" t="str">
        <f t="shared" si="13"/>
        <v/>
      </c>
      <c r="Q139" s="284" t="str">
        <f t="shared" si="14"/>
        <v/>
      </c>
      <c r="R139" s="285"/>
    </row>
    <row r="140" spans="1:18" ht="20.100000000000001" customHeight="1" x14ac:dyDescent="0.25">
      <c r="A140" s="170">
        <v>134</v>
      </c>
      <c r="B140" s="166" t="str">
        <f>IF(Forfaitaires!B139="","",Forfaitaires!B139)</f>
        <v/>
      </c>
      <c r="C140" s="166" t="str">
        <f>IF(Forfaitaires!C139="","",Forfaitaires!C139)</f>
        <v/>
      </c>
      <c r="D140" s="166" t="str">
        <f>IF(Forfaitaires!D139="","",Forfaitaires!D139)</f>
        <v/>
      </c>
      <c r="E140" s="166" t="str">
        <f>IF(Forfaitaires!E139="","",Forfaitaires!E139)</f>
        <v/>
      </c>
      <c r="F140" s="166" t="str">
        <f>IF(Forfaitaires!F139="","",Forfaitaires!F139)</f>
        <v/>
      </c>
      <c r="G140" s="166" t="str">
        <f>IF(Forfaitaires!G139="","",Forfaitaires!G139)</f>
        <v/>
      </c>
      <c r="H140" s="166" t="str">
        <f>IF(Forfaitaires!H139="","",Forfaitaires!H139)</f>
        <v/>
      </c>
      <c r="I140" s="166" t="str">
        <f>IF($G140="","",IF($C140=Listes!$B$32,IF('Instruction Forfaitaires'!$E140&lt;Listes!$B$53,('Instruction Forfaitaires'!$E140*(VLOOKUP('Instruction Forfaitaires'!$D140,Listes!$A$54:$E$60,2,FALSE))),IF('Instruction Forfaitaires'!$E140&gt;Listes!$E$53,('Instruction Forfaitaires'!$E140*(VLOOKUP('Instruction Forfaitaires'!$D140,Listes!$A$54:$E$60,5,FALSE))),('Instruction Forfaitaires'!$E140*(VLOOKUP('Instruction Forfaitaires'!$D140,Listes!$A$54:$E$60,3,FALSE))+(VLOOKUP('Instruction Forfaitaires'!$D140,Listes!$A$54:$E$60,4,FALSE)))))))</f>
        <v/>
      </c>
      <c r="J140" s="166" t="str">
        <f>IF($G140="","",IF($C140=Listes!$B$31,IF('Instruction Forfaitaires'!$E140&lt;Listes!$B$42,('Instruction Forfaitaires'!$E140*(VLOOKUP('Instruction Forfaitaires'!$D140,Listes!$A$43:$E$49,2,FALSE))),IF('Instruction Forfaitaires'!$E140&gt;Listes!$D$42,('Instruction Forfaitaires'!$E140*(VLOOKUP('Instruction Forfaitaires'!$D140,Listes!$A$43:$E$49,5,FALSE))),('Instruction Forfaitaires'!$E140*(VLOOKUP('Instruction Forfaitaires'!$D140,Listes!$A$43:$E$49,3,FALSE))+(VLOOKUP('Instruction Forfaitaires'!$D140,Listes!$A$43:$E$49,4,FALSE)))))))</f>
        <v/>
      </c>
      <c r="K140" s="257" t="str">
        <f>IF($G140="","",IF($C140=Listes!$B$34,Listes!$I$31,IF($C140=Listes!$B$35,(VLOOKUP('Instruction Forfaitaires'!$F140,Listes!$E$31:$F$36,2,FALSE)),IF($C140=Listes!$B$33,IF('Instruction Forfaitaires'!$E140&lt;Listes!$A$64,'Instruction Forfaitaires'!$E140*Listes!$A$65,IF('Instruction Forfaitaires'!$E140&gt;Listes!$D$64,'Instruction Forfaitaires'!$E140*Listes!$D$65,(('Instruction Forfaitaires'!$E140*Listes!$B$65)+Listes!$C$65)))))))</f>
        <v/>
      </c>
      <c r="L140" s="185" t="str">
        <f>IF(Forfaitaires!M139="","",Forfaitaires!M139)</f>
        <v/>
      </c>
      <c r="M140" s="282" t="str">
        <f t="shared" si="10"/>
        <v/>
      </c>
      <c r="N140" s="277" t="str">
        <f t="shared" si="11"/>
        <v/>
      </c>
      <c r="O140" s="298" t="str">
        <f t="shared" si="12"/>
        <v/>
      </c>
      <c r="P140" s="280" t="str">
        <f t="shared" si="13"/>
        <v/>
      </c>
      <c r="Q140" s="284" t="str">
        <f t="shared" si="14"/>
        <v/>
      </c>
      <c r="R140" s="285"/>
    </row>
    <row r="141" spans="1:18" ht="20.100000000000001" customHeight="1" x14ac:dyDescent="0.25">
      <c r="A141" s="170">
        <v>135</v>
      </c>
      <c r="B141" s="166" t="str">
        <f>IF(Forfaitaires!B140="","",Forfaitaires!B140)</f>
        <v/>
      </c>
      <c r="C141" s="166" t="str">
        <f>IF(Forfaitaires!C140="","",Forfaitaires!C140)</f>
        <v/>
      </c>
      <c r="D141" s="166" t="str">
        <f>IF(Forfaitaires!D140="","",Forfaitaires!D140)</f>
        <v/>
      </c>
      <c r="E141" s="166" t="str">
        <f>IF(Forfaitaires!E140="","",Forfaitaires!E140)</f>
        <v/>
      </c>
      <c r="F141" s="166" t="str">
        <f>IF(Forfaitaires!F140="","",Forfaitaires!F140)</f>
        <v/>
      </c>
      <c r="G141" s="166" t="str">
        <f>IF(Forfaitaires!G140="","",Forfaitaires!G140)</f>
        <v/>
      </c>
      <c r="H141" s="166" t="str">
        <f>IF(Forfaitaires!H140="","",Forfaitaires!H140)</f>
        <v/>
      </c>
      <c r="I141" s="166" t="str">
        <f>IF($G141="","",IF($C141=Listes!$B$32,IF('Instruction Forfaitaires'!$E141&lt;Listes!$B$53,('Instruction Forfaitaires'!$E141*(VLOOKUP('Instruction Forfaitaires'!$D141,Listes!$A$54:$E$60,2,FALSE))),IF('Instruction Forfaitaires'!$E141&gt;Listes!$E$53,('Instruction Forfaitaires'!$E141*(VLOOKUP('Instruction Forfaitaires'!$D141,Listes!$A$54:$E$60,5,FALSE))),('Instruction Forfaitaires'!$E141*(VLOOKUP('Instruction Forfaitaires'!$D141,Listes!$A$54:$E$60,3,FALSE))+(VLOOKUP('Instruction Forfaitaires'!$D141,Listes!$A$54:$E$60,4,FALSE)))))))</f>
        <v/>
      </c>
      <c r="J141" s="166" t="str">
        <f>IF($G141="","",IF($C141=Listes!$B$31,IF('Instruction Forfaitaires'!$E141&lt;Listes!$B$42,('Instruction Forfaitaires'!$E141*(VLOOKUP('Instruction Forfaitaires'!$D141,Listes!$A$43:$E$49,2,FALSE))),IF('Instruction Forfaitaires'!$E141&gt;Listes!$D$42,('Instruction Forfaitaires'!$E141*(VLOOKUP('Instruction Forfaitaires'!$D141,Listes!$A$43:$E$49,5,FALSE))),('Instruction Forfaitaires'!$E141*(VLOOKUP('Instruction Forfaitaires'!$D141,Listes!$A$43:$E$49,3,FALSE))+(VLOOKUP('Instruction Forfaitaires'!$D141,Listes!$A$43:$E$49,4,FALSE)))))))</f>
        <v/>
      </c>
      <c r="K141" s="257" t="str">
        <f>IF($G141="","",IF($C141=Listes!$B$34,Listes!$I$31,IF($C141=Listes!$B$35,(VLOOKUP('Instruction Forfaitaires'!$F141,Listes!$E$31:$F$36,2,FALSE)),IF($C141=Listes!$B$33,IF('Instruction Forfaitaires'!$E141&lt;Listes!$A$64,'Instruction Forfaitaires'!$E141*Listes!$A$65,IF('Instruction Forfaitaires'!$E141&gt;Listes!$D$64,'Instruction Forfaitaires'!$E141*Listes!$D$65,(('Instruction Forfaitaires'!$E141*Listes!$B$65)+Listes!$C$65)))))))</f>
        <v/>
      </c>
      <c r="L141" s="185" t="str">
        <f>IF(Forfaitaires!M140="","",Forfaitaires!M140)</f>
        <v/>
      </c>
      <c r="M141" s="282" t="str">
        <f t="shared" si="10"/>
        <v/>
      </c>
      <c r="N141" s="277" t="str">
        <f t="shared" si="11"/>
        <v/>
      </c>
      <c r="O141" s="298" t="str">
        <f t="shared" si="12"/>
        <v/>
      </c>
      <c r="P141" s="280" t="str">
        <f t="shared" si="13"/>
        <v/>
      </c>
      <c r="Q141" s="284" t="str">
        <f t="shared" si="14"/>
        <v/>
      </c>
      <c r="R141" s="285"/>
    </row>
    <row r="142" spans="1:18" ht="20.100000000000001" customHeight="1" x14ac:dyDescent="0.25">
      <c r="A142" s="170">
        <v>136</v>
      </c>
      <c r="B142" s="166" t="str">
        <f>IF(Forfaitaires!B141="","",Forfaitaires!B141)</f>
        <v/>
      </c>
      <c r="C142" s="166" t="str">
        <f>IF(Forfaitaires!C141="","",Forfaitaires!C141)</f>
        <v/>
      </c>
      <c r="D142" s="166" t="str">
        <f>IF(Forfaitaires!D141="","",Forfaitaires!D141)</f>
        <v/>
      </c>
      <c r="E142" s="166" t="str">
        <f>IF(Forfaitaires!E141="","",Forfaitaires!E141)</f>
        <v/>
      </c>
      <c r="F142" s="166" t="str">
        <f>IF(Forfaitaires!F141="","",Forfaitaires!F141)</f>
        <v/>
      </c>
      <c r="G142" s="166" t="str">
        <f>IF(Forfaitaires!G141="","",Forfaitaires!G141)</f>
        <v/>
      </c>
      <c r="H142" s="166" t="str">
        <f>IF(Forfaitaires!H141="","",Forfaitaires!H141)</f>
        <v/>
      </c>
      <c r="I142" s="166" t="str">
        <f>IF($G142="","",IF($C142=Listes!$B$32,IF('Instruction Forfaitaires'!$E142&lt;Listes!$B$53,('Instruction Forfaitaires'!$E142*(VLOOKUP('Instruction Forfaitaires'!$D142,Listes!$A$54:$E$60,2,FALSE))),IF('Instruction Forfaitaires'!$E142&gt;Listes!$E$53,('Instruction Forfaitaires'!$E142*(VLOOKUP('Instruction Forfaitaires'!$D142,Listes!$A$54:$E$60,5,FALSE))),('Instruction Forfaitaires'!$E142*(VLOOKUP('Instruction Forfaitaires'!$D142,Listes!$A$54:$E$60,3,FALSE))+(VLOOKUP('Instruction Forfaitaires'!$D142,Listes!$A$54:$E$60,4,FALSE)))))))</f>
        <v/>
      </c>
      <c r="J142" s="166" t="str">
        <f>IF($G142="","",IF($C142=Listes!$B$31,IF('Instruction Forfaitaires'!$E142&lt;Listes!$B$42,('Instruction Forfaitaires'!$E142*(VLOOKUP('Instruction Forfaitaires'!$D142,Listes!$A$43:$E$49,2,FALSE))),IF('Instruction Forfaitaires'!$E142&gt;Listes!$D$42,('Instruction Forfaitaires'!$E142*(VLOOKUP('Instruction Forfaitaires'!$D142,Listes!$A$43:$E$49,5,FALSE))),('Instruction Forfaitaires'!$E142*(VLOOKUP('Instruction Forfaitaires'!$D142,Listes!$A$43:$E$49,3,FALSE))+(VLOOKUP('Instruction Forfaitaires'!$D142,Listes!$A$43:$E$49,4,FALSE)))))))</f>
        <v/>
      </c>
      <c r="K142" s="257" t="str">
        <f>IF($G142="","",IF($C142=Listes!$B$34,Listes!$I$31,IF($C142=Listes!$B$35,(VLOOKUP('Instruction Forfaitaires'!$F142,Listes!$E$31:$F$36,2,FALSE)),IF($C142=Listes!$B$33,IF('Instruction Forfaitaires'!$E142&lt;Listes!$A$64,'Instruction Forfaitaires'!$E142*Listes!$A$65,IF('Instruction Forfaitaires'!$E142&gt;Listes!$D$64,'Instruction Forfaitaires'!$E142*Listes!$D$65,(('Instruction Forfaitaires'!$E142*Listes!$B$65)+Listes!$C$65)))))))</f>
        <v/>
      </c>
      <c r="L142" s="185" t="str">
        <f>IF(Forfaitaires!M141="","",Forfaitaires!M141)</f>
        <v/>
      </c>
      <c r="M142" s="282" t="str">
        <f t="shared" si="10"/>
        <v/>
      </c>
      <c r="N142" s="277" t="str">
        <f t="shared" si="11"/>
        <v/>
      </c>
      <c r="O142" s="298" t="str">
        <f t="shared" si="12"/>
        <v/>
      </c>
      <c r="P142" s="280" t="str">
        <f t="shared" si="13"/>
        <v/>
      </c>
      <c r="Q142" s="284" t="str">
        <f t="shared" si="14"/>
        <v/>
      </c>
      <c r="R142" s="285"/>
    </row>
    <row r="143" spans="1:18" ht="20.100000000000001" customHeight="1" x14ac:dyDescent="0.25">
      <c r="A143" s="170">
        <v>137</v>
      </c>
      <c r="B143" s="166" t="str">
        <f>IF(Forfaitaires!B142="","",Forfaitaires!B142)</f>
        <v/>
      </c>
      <c r="C143" s="166" t="str">
        <f>IF(Forfaitaires!C142="","",Forfaitaires!C142)</f>
        <v/>
      </c>
      <c r="D143" s="166" t="str">
        <f>IF(Forfaitaires!D142="","",Forfaitaires!D142)</f>
        <v/>
      </c>
      <c r="E143" s="166" t="str">
        <f>IF(Forfaitaires!E142="","",Forfaitaires!E142)</f>
        <v/>
      </c>
      <c r="F143" s="166" t="str">
        <f>IF(Forfaitaires!F142="","",Forfaitaires!F142)</f>
        <v/>
      </c>
      <c r="G143" s="166" t="str">
        <f>IF(Forfaitaires!G142="","",Forfaitaires!G142)</f>
        <v/>
      </c>
      <c r="H143" s="166" t="str">
        <f>IF(Forfaitaires!H142="","",Forfaitaires!H142)</f>
        <v/>
      </c>
      <c r="I143" s="166" t="str">
        <f>IF($G143="","",IF($C143=Listes!$B$32,IF('Instruction Forfaitaires'!$E143&lt;Listes!$B$53,('Instruction Forfaitaires'!$E143*(VLOOKUP('Instruction Forfaitaires'!$D143,Listes!$A$54:$E$60,2,FALSE))),IF('Instruction Forfaitaires'!$E143&gt;Listes!$E$53,('Instruction Forfaitaires'!$E143*(VLOOKUP('Instruction Forfaitaires'!$D143,Listes!$A$54:$E$60,5,FALSE))),('Instruction Forfaitaires'!$E143*(VLOOKUP('Instruction Forfaitaires'!$D143,Listes!$A$54:$E$60,3,FALSE))+(VLOOKUP('Instruction Forfaitaires'!$D143,Listes!$A$54:$E$60,4,FALSE)))))))</f>
        <v/>
      </c>
      <c r="J143" s="166" t="str">
        <f>IF($G143="","",IF($C143=Listes!$B$31,IF('Instruction Forfaitaires'!$E143&lt;Listes!$B$42,('Instruction Forfaitaires'!$E143*(VLOOKUP('Instruction Forfaitaires'!$D143,Listes!$A$43:$E$49,2,FALSE))),IF('Instruction Forfaitaires'!$E143&gt;Listes!$D$42,('Instruction Forfaitaires'!$E143*(VLOOKUP('Instruction Forfaitaires'!$D143,Listes!$A$43:$E$49,5,FALSE))),('Instruction Forfaitaires'!$E143*(VLOOKUP('Instruction Forfaitaires'!$D143,Listes!$A$43:$E$49,3,FALSE))+(VLOOKUP('Instruction Forfaitaires'!$D143,Listes!$A$43:$E$49,4,FALSE)))))))</f>
        <v/>
      </c>
      <c r="K143" s="257" t="str">
        <f>IF($G143="","",IF($C143=Listes!$B$34,Listes!$I$31,IF($C143=Listes!$B$35,(VLOOKUP('Instruction Forfaitaires'!$F143,Listes!$E$31:$F$36,2,FALSE)),IF($C143=Listes!$B$33,IF('Instruction Forfaitaires'!$E143&lt;Listes!$A$64,'Instruction Forfaitaires'!$E143*Listes!$A$65,IF('Instruction Forfaitaires'!$E143&gt;Listes!$D$64,'Instruction Forfaitaires'!$E143*Listes!$D$65,(('Instruction Forfaitaires'!$E143*Listes!$B$65)+Listes!$C$65)))))))</f>
        <v/>
      </c>
      <c r="L143" s="185" t="str">
        <f>IF(Forfaitaires!M142="","",Forfaitaires!M142)</f>
        <v/>
      </c>
      <c r="M143" s="282" t="str">
        <f t="shared" si="10"/>
        <v/>
      </c>
      <c r="N143" s="277" t="str">
        <f t="shared" si="11"/>
        <v/>
      </c>
      <c r="O143" s="298" t="str">
        <f t="shared" si="12"/>
        <v/>
      </c>
      <c r="P143" s="280" t="str">
        <f t="shared" si="13"/>
        <v/>
      </c>
      <c r="Q143" s="284" t="str">
        <f t="shared" si="14"/>
        <v/>
      </c>
      <c r="R143" s="285"/>
    </row>
    <row r="144" spans="1:18" ht="20.100000000000001" customHeight="1" x14ac:dyDescent="0.25">
      <c r="A144" s="170">
        <v>138</v>
      </c>
      <c r="B144" s="166" t="str">
        <f>IF(Forfaitaires!B143="","",Forfaitaires!B143)</f>
        <v/>
      </c>
      <c r="C144" s="166" t="str">
        <f>IF(Forfaitaires!C143="","",Forfaitaires!C143)</f>
        <v/>
      </c>
      <c r="D144" s="166" t="str">
        <f>IF(Forfaitaires!D143="","",Forfaitaires!D143)</f>
        <v/>
      </c>
      <c r="E144" s="166" t="str">
        <f>IF(Forfaitaires!E143="","",Forfaitaires!E143)</f>
        <v/>
      </c>
      <c r="F144" s="166" t="str">
        <f>IF(Forfaitaires!F143="","",Forfaitaires!F143)</f>
        <v/>
      </c>
      <c r="G144" s="166" t="str">
        <f>IF(Forfaitaires!G143="","",Forfaitaires!G143)</f>
        <v/>
      </c>
      <c r="H144" s="166" t="str">
        <f>IF(Forfaitaires!H143="","",Forfaitaires!H143)</f>
        <v/>
      </c>
      <c r="I144" s="166" t="str">
        <f>IF($G144="","",IF($C144=Listes!$B$32,IF('Instruction Forfaitaires'!$E144&lt;Listes!$B$53,('Instruction Forfaitaires'!$E144*(VLOOKUP('Instruction Forfaitaires'!$D144,Listes!$A$54:$E$60,2,FALSE))),IF('Instruction Forfaitaires'!$E144&gt;Listes!$E$53,('Instruction Forfaitaires'!$E144*(VLOOKUP('Instruction Forfaitaires'!$D144,Listes!$A$54:$E$60,5,FALSE))),('Instruction Forfaitaires'!$E144*(VLOOKUP('Instruction Forfaitaires'!$D144,Listes!$A$54:$E$60,3,FALSE))+(VLOOKUP('Instruction Forfaitaires'!$D144,Listes!$A$54:$E$60,4,FALSE)))))))</f>
        <v/>
      </c>
      <c r="J144" s="166" t="str">
        <f>IF($G144="","",IF($C144=Listes!$B$31,IF('Instruction Forfaitaires'!$E144&lt;Listes!$B$42,('Instruction Forfaitaires'!$E144*(VLOOKUP('Instruction Forfaitaires'!$D144,Listes!$A$43:$E$49,2,FALSE))),IF('Instruction Forfaitaires'!$E144&gt;Listes!$D$42,('Instruction Forfaitaires'!$E144*(VLOOKUP('Instruction Forfaitaires'!$D144,Listes!$A$43:$E$49,5,FALSE))),('Instruction Forfaitaires'!$E144*(VLOOKUP('Instruction Forfaitaires'!$D144,Listes!$A$43:$E$49,3,FALSE))+(VLOOKUP('Instruction Forfaitaires'!$D144,Listes!$A$43:$E$49,4,FALSE)))))))</f>
        <v/>
      </c>
      <c r="K144" s="257" t="str">
        <f>IF($G144="","",IF($C144=Listes!$B$34,Listes!$I$31,IF($C144=Listes!$B$35,(VLOOKUP('Instruction Forfaitaires'!$F144,Listes!$E$31:$F$36,2,FALSE)),IF($C144=Listes!$B$33,IF('Instruction Forfaitaires'!$E144&lt;Listes!$A$64,'Instruction Forfaitaires'!$E144*Listes!$A$65,IF('Instruction Forfaitaires'!$E144&gt;Listes!$D$64,'Instruction Forfaitaires'!$E144*Listes!$D$65,(('Instruction Forfaitaires'!$E144*Listes!$B$65)+Listes!$C$65)))))))</f>
        <v/>
      </c>
      <c r="L144" s="185" t="str">
        <f>IF(Forfaitaires!M143="","",Forfaitaires!M143)</f>
        <v/>
      </c>
      <c r="M144" s="282" t="str">
        <f t="shared" si="10"/>
        <v/>
      </c>
      <c r="N144" s="277" t="str">
        <f t="shared" si="11"/>
        <v/>
      </c>
      <c r="O144" s="298" t="str">
        <f t="shared" si="12"/>
        <v/>
      </c>
      <c r="P144" s="280" t="str">
        <f t="shared" si="13"/>
        <v/>
      </c>
      <c r="Q144" s="284" t="str">
        <f t="shared" si="14"/>
        <v/>
      </c>
      <c r="R144" s="285"/>
    </row>
    <row r="145" spans="1:18" ht="20.100000000000001" customHeight="1" x14ac:dyDescent="0.25">
      <c r="A145" s="170">
        <v>139</v>
      </c>
      <c r="B145" s="166" t="str">
        <f>IF(Forfaitaires!B144="","",Forfaitaires!B144)</f>
        <v/>
      </c>
      <c r="C145" s="166" t="str">
        <f>IF(Forfaitaires!C144="","",Forfaitaires!C144)</f>
        <v/>
      </c>
      <c r="D145" s="166" t="str">
        <f>IF(Forfaitaires!D144="","",Forfaitaires!D144)</f>
        <v/>
      </c>
      <c r="E145" s="166" t="str">
        <f>IF(Forfaitaires!E144="","",Forfaitaires!E144)</f>
        <v/>
      </c>
      <c r="F145" s="166" t="str">
        <f>IF(Forfaitaires!F144="","",Forfaitaires!F144)</f>
        <v/>
      </c>
      <c r="G145" s="166" t="str">
        <f>IF(Forfaitaires!G144="","",Forfaitaires!G144)</f>
        <v/>
      </c>
      <c r="H145" s="166" t="str">
        <f>IF(Forfaitaires!H144="","",Forfaitaires!H144)</f>
        <v/>
      </c>
      <c r="I145" s="166" t="str">
        <f>IF($G145="","",IF($C145=Listes!$B$32,IF('Instruction Forfaitaires'!$E145&lt;Listes!$B$53,('Instruction Forfaitaires'!$E145*(VLOOKUP('Instruction Forfaitaires'!$D145,Listes!$A$54:$E$60,2,FALSE))),IF('Instruction Forfaitaires'!$E145&gt;Listes!$E$53,('Instruction Forfaitaires'!$E145*(VLOOKUP('Instruction Forfaitaires'!$D145,Listes!$A$54:$E$60,5,FALSE))),('Instruction Forfaitaires'!$E145*(VLOOKUP('Instruction Forfaitaires'!$D145,Listes!$A$54:$E$60,3,FALSE))+(VLOOKUP('Instruction Forfaitaires'!$D145,Listes!$A$54:$E$60,4,FALSE)))))))</f>
        <v/>
      </c>
      <c r="J145" s="166" t="str">
        <f>IF($G145="","",IF($C145=Listes!$B$31,IF('Instruction Forfaitaires'!$E145&lt;Listes!$B$42,('Instruction Forfaitaires'!$E145*(VLOOKUP('Instruction Forfaitaires'!$D145,Listes!$A$43:$E$49,2,FALSE))),IF('Instruction Forfaitaires'!$E145&gt;Listes!$D$42,('Instruction Forfaitaires'!$E145*(VLOOKUP('Instruction Forfaitaires'!$D145,Listes!$A$43:$E$49,5,FALSE))),('Instruction Forfaitaires'!$E145*(VLOOKUP('Instruction Forfaitaires'!$D145,Listes!$A$43:$E$49,3,FALSE))+(VLOOKUP('Instruction Forfaitaires'!$D145,Listes!$A$43:$E$49,4,FALSE)))))))</f>
        <v/>
      </c>
      <c r="K145" s="257" t="str">
        <f>IF($G145="","",IF($C145=Listes!$B$34,Listes!$I$31,IF($C145=Listes!$B$35,(VLOOKUP('Instruction Forfaitaires'!$F145,Listes!$E$31:$F$36,2,FALSE)),IF($C145=Listes!$B$33,IF('Instruction Forfaitaires'!$E145&lt;Listes!$A$64,'Instruction Forfaitaires'!$E145*Listes!$A$65,IF('Instruction Forfaitaires'!$E145&gt;Listes!$D$64,'Instruction Forfaitaires'!$E145*Listes!$D$65,(('Instruction Forfaitaires'!$E145*Listes!$B$65)+Listes!$C$65)))))))</f>
        <v/>
      </c>
      <c r="L145" s="185" t="str">
        <f>IF(Forfaitaires!M144="","",Forfaitaires!M144)</f>
        <v/>
      </c>
      <c r="M145" s="282" t="str">
        <f t="shared" si="10"/>
        <v/>
      </c>
      <c r="N145" s="277" t="str">
        <f t="shared" si="11"/>
        <v/>
      </c>
      <c r="O145" s="298" t="str">
        <f t="shared" si="12"/>
        <v/>
      </c>
      <c r="P145" s="280" t="str">
        <f t="shared" si="13"/>
        <v/>
      </c>
      <c r="Q145" s="284" t="str">
        <f t="shared" si="14"/>
        <v/>
      </c>
      <c r="R145" s="285"/>
    </row>
    <row r="146" spans="1:18" ht="20.100000000000001" customHeight="1" x14ac:dyDescent="0.25">
      <c r="A146" s="170">
        <v>140</v>
      </c>
      <c r="B146" s="166" t="str">
        <f>IF(Forfaitaires!B145="","",Forfaitaires!B145)</f>
        <v/>
      </c>
      <c r="C146" s="166" t="str">
        <f>IF(Forfaitaires!C145="","",Forfaitaires!C145)</f>
        <v/>
      </c>
      <c r="D146" s="166" t="str">
        <f>IF(Forfaitaires!D145="","",Forfaitaires!D145)</f>
        <v/>
      </c>
      <c r="E146" s="166" t="str">
        <f>IF(Forfaitaires!E145="","",Forfaitaires!E145)</f>
        <v/>
      </c>
      <c r="F146" s="166" t="str">
        <f>IF(Forfaitaires!F145="","",Forfaitaires!F145)</f>
        <v/>
      </c>
      <c r="G146" s="166" t="str">
        <f>IF(Forfaitaires!G145="","",Forfaitaires!G145)</f>
        <v/>
      </c>
      <c r="H146" s="166" t="str">
        <f>IF(Forfaitaires!H145="","",Forfaitaires!H145)</f>
        <v/>
      </c>
      <c r="I146" s="166" t="str">
        <f>IF($G146="","",IF($C146=Listes!$B$32,IF('Instruction Forfaitaires'!$E146&lt;Listes!$B$53,('Instruction Forfaitaires'!$E146*(VLOOKUP('Instruction Forfaitaires'!$D146,Listes!$A$54:$E$60,2,FALSE))),IF('Instruction Forfaitaires'!$E146&gt;Listes!$E$53,('Instruction Forfaitaires'!$E146*(VLOOKUP('Instruction Forfaitaires'!$D146,Listes!$A$54:$E$60,5,FALSE))),('Instruction Forfaitaires'!$E146*(VLOOKUP('Instruction Forfaitaires'!$D146,Listes!$A$54:$E$60,3,FALSE))+(VLOOKUP('Instruction Forfaitaires'!$D146,Listes!$A$54:$E$60,4,FALSE)))))))</f>
        <v/>
      </c>
      <c r="J146" s="166" t="str">
        <f>IF($G146="","",IF($C146=Listes!$B$31,IF('Instruction Forfaitaires'!$E146&lt;Listes!$B$42,('Instruction Forfaitaires'!$E146*(VLOOKUP('Instruction Forfaitaires'!$D146,Listes!$A$43:$E$49,2,FALSE))),IF('Instruction Forfaitaires'!$E146&gt;Listes!$D$42,('Instruction Forfaitaires'!$E146*(VLOOKUP('Instruction Forfaitaires'!$D146,Listes!$A$43:$E$49,5,FALSE))),('Instruction Forfaitaires'!$E146*(VLOOKUP('Instruction Forfaitaires'!$D146,Listes!$A$43:$E$49,3,FALSE))+(VLOOKUP('Instruction Forfaitaires'!$D146,Listes!$A$43:$E$49,4,FALSE)))))))</f>
        <v/>
      </c>
      <c r="K146" s="257" t="str">
        <f>IF($G146="","",IF($C146=Listes!$B$34,Listes!$I$31,IF($C146=Listes!$B$35,(VLOOKUP('Instruction Forfaitaires'!$F146,Listes!$E$31:$F$36,2,FALSE)),IF($C146=Listes!$B$33,IF('Instruction Forfaitaires'!$E146&lt;Listes!$A$64,'Instruction Forfaitaires'!$E146*Listes!$A$65,IF('Instruction Forfaitaires'!$E146&gt;Listes!$D$64,'Instruction Forfaitaires'!$E146*Listes!$D$65,(('Instruction Forfaitaires'!$E146*Listes!$B$65)+Listes!$C$65)))))))</f>
        <v/>
      </c>
      <c r="L146" s="185" t="str">
        <f>IF(Forfaitaires!M145="","",Forfaitaires!M145)</f>
        <v/>
      </c>
      <c r="M146" s="282" t="str">
        <f t="shared" si="10"/>
        <v/>
      </c>
      <c r="N146" s="277" t="str">
        <f t="shared" si="11"/>
        <v/>
      </c>
      <c r="O146" s="298" t="str">
        <f t="shared" si="12"/>
        <v/>
      </c>
      <c r="P146" s="280" t="str">
        <f t="shared" si="13"/>
        <v/>
      </c>
      <c r="Q146" s="284" t="str">
        <f t="shared" si="14"/>
        <v/>
      </c>
      <c r="R146" s="285"/>
    </row>
    <row r="147" spans="1:18" ht="20.100000000000001" customHeight="1" x14ac:dyDescent="0.25">
      <c r="A147" s="170">
        <v>141</v>
      </c>
      <c r="B147" s="166" t="str">
        <f>IF(Forfaitaires!B146="","",Forfaitaires!B146)</f>
        <v/>
      </c>
      <c r="C147" s="166" t="str">
        <f>IF(Forfaitaires!C146="","",Forfaitaires!C146)</f>
        <v/>
      </c>
      <c r="D147" s="166" t="str">
        <f>IF(Forfaitaires!D146="","",Forfaitaires!D146)</f>
        <v/>
      </c>
      <c r="E147" s="166" t="str">
        <f>IF(Forfaitaires!E146="","",Forfaitaires!E146)</f>
        <v/>
      </c>
      <c r="F147" s="166" t="str">
        <f>IF(Forfaitaires!F146="","",Forfaitaires!F146)</f>
        <v/>
      </c>
      <c r="G147" s="166" t="str">
        <f>IF(Forfaitaires!G146="","",Forfaitaires!G146)</f>
        <v/>
      </c>
      <c r="H147" s="166" t="str">
        <f>IF(Forfaitaires!H146="","",Forfaitaires!H146)</f>
        <v/>
      </c>
      <c r="I147" s="166" t="str">
        <f>IF($G147="","",IF($C147=Listes!$B$32,IF('Instruction Forfaitaires'!$E147&lt;Listes!$B$53,('Instruction Forfaitaires'!$E147*(VLOOKUP('Instruction Forfaitaires'!$D147,Listes!$A$54:$E$60,2,FALSE))),IF('Instruction Forfaitaires'!$E147&gt;Listes!$E$53,('Instruction Forfaitaires'!$E147*(VLOOKUP('Instruction Forfaitaires'!$D147,Listes!$A$54:$E$60,5,FALSE))),('Instruction Forfaitaires'!$E147*(VLOOKUP('Instruction Forfaitaires'!$D147,Listes!$A$54:$E$60,3,FALSE))+(VLOOKUP('Instruction Forfaitaires'!$D147,Listes!$A$54:$E$60,4,FALSE)))))))</f>
        <v/>
      </c>
      <c r="J147" s="166" t="str">
        <f>IF($G147="","",IF($C147=Listes!$B$31,IF('Instruction Forfaitaires'!$E147&lt;Listes!$B$42,('Instruction Forfaitaires'!$E147*(VLOOKUP('Instruction Forfaitaires'!$D147,Listes!$A$43:$E$49,2,FALSE))),IF('Instruction Forfaitaires'!$E147&gt;Listes!$D$42,('Instruction Forfaitaires'!$E147*(VLOOKUP('Instruction Forfaitaires'!$D147,Listes!$A$43:$E$49,5,FALSE))),('Instruction Forfaitaires'!$E147*(VLOOKUP('Instruction Forfaitaires'!$D147,Listes!$A$43:$E$49,3,FALSE))+(VLOOKUP('Instruction Forfaitaires'!$D147,Listes!$A$43:$E$49,4,FALSE)))))))</f>
        <v/>
      </c>
      <c r="K147" s="257" t="str">
        <f>IF($G147="","",IF($C147=Listes!$B$34,Listes!$I$31,IF($C147=Listes!$B$35,(VLOOKUP('Instruction Forfaitaires'!$F147,Listes!$E$31:$F$36,2,FALSE)),IF($C147=Listes!$B$33,IF('Instruction Forfaitaires'!$E147&lt;Listes!$A$64,'Instruction Forfaitaires'!$E147*Listes!$A$65,IF('Instruction Forfaitaires'!$E147&gt;Listes!$D$64,'Instruction Forfaitaires'!$E147*Listes!$D$65,(('Instruction Forfaitaires'!$E147*Listes!$B$65)+Listes!$C$65)))))))</f>
        <v/>
      </c>
      <c r="L147" s="185" t="str">
        <f>IF(Forfaitaires!M146="","",Forfaitaires!M146)</f>
        <v/>
      </c>
      <c r="M147" s="282" t="str">
        <f t="shared" si="10"/>
        <v/>
      </c>
      <c r="N147" s="277" t="str">
        <f t="shared" si="11"/>
        <v/>
      </c>
      <c r="O147" s="298" t="str">
        <f t="shared" si="12"/>
        <v/>
      </c>
      <c r="P147" s="280" t="str">
        <f t="shared" si="13"/>
        <v/>
      </c>
      <c r="Q147" s="284" t="str">
        <f t="shared" si="14"/>
        <v/>
      </c>
      <c r="R147" s="285"/>
    </row>
    <row r="148" spans="1:18" ht="20.100000000000001" customHeight="1" x14ac:dyDescent="0.25">
      <c r="A148" s="170">
        <v>142</v>
      </c>
      <c r="B148" s="166" t="str">
        <f>IF(Forfaitaires!B147="","",Forfaitaires!B147)</f>
        <v/>
      </c>
      <c r="C148" s="166" t="str">
        <f>IF(Forfaitaires!C147="","",Forfaitaires!C147)</f>
        <v/>
      </c>
      <c r="D148" s="166" t="str">
        <f>IF(Forfaitaires!D147="","",Forfaitaires!D147)</f>
        <v/>
      </c>
      <c r="E148" s="166" t="str">
        <f>IF(Forfaitaires!E147="","",Forfaitaires!E147)</f>
        <v/>
      </c>
      <c r="F148" s="166" t="str">
        <f>IF(Forfaitaires!F147="","",Forfaitaires!F147)</f>
        <v/>
      </c>
      <c r="G148" s="166" t="str">
        <f>IF(Forfaitaires!G147="","",Forfaitaires!G147)</f>
        <v/>
      </c>
      <c r="H148" s="166" t="str">
        <f>IF(Forfaitaires!H147="","",Forfaitaires!H147)</f>
        <v/>
      </c>
      <c r="I148" s="166" t="str">
        <f>IF($G148="","",IF($C148=Listes!$B$32,IF('Instruction Forfaitaires'!$E148&lt;Listes!$B$53,('Instruction Forfaitaires'!$E148*(VLOOKUP('Instruction Forfaitaires'!$D148,Listes!$A$54:$E$60,2,FALSE))),IF('Instruction Forfaitaires'!$E148&gt;Listes!$E$53,('Instruction Forfaitaires'!$E148*(VLOOKUP('Instruction Forfaitaires'!$D148,Listes!$A$54:$E$60,5,FALSE))),('Instruction Forfaitaires'!$E148*(VLOOKUP('Instruction Forfaitaires'!$D148,Listes!$A$54:$E$60,3,FALSE))+(VLOOKUP('Instruction Forfaitaires'!$D148,Listes!$A$54:$E$60,4,FALSE)))))))</f>
        <v/>
      </c>
      <c r="J148" s="166" t="str">
        <f>IF($G148="","",IF($C148=Listes!$B$31,IF('Instruction Forfaitaires'!$E148&lt;Listes!$B$42,('Instruction Forfaitaires'!$E148*(VLOOKUP('Instruction Forfaitaires'!$D148,Listes!$A$43:$E$49,2,FALSE))),IF('Instruction Forfaitaires'!$E148&gt;Listes!$D$42,('Instruction Forfaitaires'!$E148*(VLOOKUP('Instruction Forfaitaires'!$D148,Listes!$A$43:$E$49,5,FALSE))),('Instruction Forfaitaires'!$E148*(VLOOKUP('Instruction Forfaitaires'!$D148,Listes!$A$43:$E$49,3,FALSE))+(VLOOKUP('Instruction Forfaitaires'!$D148,Listes!$A$43:$E$49,4,FALSE)))))))</f>
        <v/>
      </c>
      <c r="K148" s="257" t="str">
        <f>IF($G148="","",IF($C148=Listes!$B$34,Listes!$I$31,IF($C148=Listes!$B$35,(VLOOKUP('Instruction Forfaitaires'!$F148,Listes!$E$31:$F$36,2,FALSE)),IF($C148=Listes!$B$33,IF('Instruction Forfaitaires'!$E148&lt;Listes!$A$64,'Instruction Forfaitaires'!$E148*Listes!$A$65,IF('Instruction Forfaitaires'!$E148&gt;Listes!$D$64,'Instruction Forfaitaires'!$E148*Listes!$D$65,(('Instruction Forfaitaires'!$E148*Listes!$B$65)+Listes!$C$65)))))))</f>
        <v/>
      </c>
      <c r="L148" s="185" t="str">
        <f>IF(Forfaitaires!M147="","",Forfaitaires!M147)</f>
        <v/>
      </c>
      <c r="M148" s="282" t="str">
        <f t="shared" si="10"/>
        <v/>
      </c>
      <c r="N148" s="277" t="str">
        <f t="shared" si="11"/>
        <v/>
      </c>
      <c r="O148" s="298" t="str">
        <f t="shared" si="12"/>
        <v/>
      </c>
      <c r="P148" s="280" t="str">
        <f t="shared" si="13"/>
        <v/>
      </c>
      <c r="Q148" s="284" t="str">
        <f t="shared" si="14"/>
        <v/>
      </c>
      <c r="R148" s="285"/>
    </row>
    <row r="149" spans="1:18" ht="20.100000000000001" customHeight="1" x14ac:dyDescent="0.25">
      <c r="A149" s="170">
        <v>143</v>
      </c>
      <c r="B149" s="166" t="str">
        <f>IF(Forfaitaires!B148="","",Forfaitaires!B148)</f>
        <v/>
      </c>
      <c r="C149" s="166" t="str">
        <f>IF(Forfaitaires!C148="","",Forfaitaires!C148)</f>
        <v/>
      </c>
      <c r="D149" s="166" t="str">
        <f>IF(Forfaitaires!D148="","",Forfaitaires!D148)</f>
        <v/>
      </c>
      <c r="E149" s="166" t="str">
        <f>IF(Forfaitaires!E148="","",Forfaitaires!E148)</f>
        <v/>
      </c>
      <c r="F149" s="166" t="str">
        <f>IF(Forfaitaires!F148="","",Forfaitaires!F148)</f>
        <v/>
      </c>
      <c r="G149" s="166" t="str">
        <f>IF(Forfaitaires!G148="","",Forfaitaires!G148)</f>
        <v/>
      </c>
      <c r="H149" s="166" t="str">
        <f>IF(Forfaitaires!H148="","",Forfaitaires!H148)</f>
        <v/>
      </c>
      <c r="I149" s="166" t="str">
        <f>IF($G149="","",IF($C149=Listes!$B$32,IF('Instruction Forfaitaires'!$E149&lt;Listes!$B$53,('Instruction Forfaitaires'!$E149*(VLOOKUP('Instruction Forfaitaires'!$D149,Listes!$A$54:$E$60,2,FALSE))),IF('Instruction Forfaitaires'!$E149&gt;Listes!$E$53,('Instruction Forfaitaires'!$E149*(VLOOKUP('Instruction Forfaitaires'!$D149,Listes!$A$54:$E$60,5,FALSE))),('Instruction Forfaitaires'!$E149*(VLOOKUP('Instruction Forfaitaires'!$D149,Listes!$A$54:$E$60,3,FALSE))+(VLOOKUP('Instruction Forfaitaires'!$D149,Listes!$A$54:$E$60,4,FALSE)))))))</f>
        <v/>
      </c>
      <c r="J149" s="166" t="str">
        <f>IF($G149="","",IF($C149=Listes!$B$31,IF('Instruction Forfaitaires'!$E149&lt;Listes!$B$42,('Instruction Forfaitaires'!$E149*(VLOOKUP('Instruction Forfaitaires'!$D149,Listes!$A$43:$E$49,2,FALSE))),IF('Instruction Forfaitaires'!$E149&gt;Listes!$D$42,('Instruction Forfaitaires'!$E149*(VLOOKUP('Instruction Forfaitaires'!$D149,Listes!$A$43:$E$49,5,FALSE))),('Instruction Forfaitaires'!$E149*(VLOOKUP('Instruction Forfaitaires'!$D149,Listes!$A$43:$E$49,3,FALSE))+(VLOOKUP('Instruction Forfaitaires'!$D149,Listes!$A$43:$E$49,4,FALSE)))))))</f>
        <v/>
      </c>
      <c r="K149" s="257" t="str">
        <f>IF($G149="","",IF($C149=Listes!$B$34,Listes!$I$31,IF($C149=Listes!$B$35,(VLOOKUP('Instruction Forfaitaires'!$F149,Listes!$E$31:$F$36,2,FALSE)),IF($C149=Listes!$B$33,IF('Instruction Forfaitaires'!$E149&lt;Listes!$A$64,'Instruction Forfaitaires'!$E149*Listes!$A$65,IF('Instruction Forfaitaires'!$E149&gt;Listes!$D$64,'Instruction Forfaitaires'!$E149*Listes!$D$65,(('Instruction Forfaitaires'!$E149*Listes!$B$65)+Listes!$C$65)))))))</f>
        <v/>
      </c>
      <c r="L149" s="185" t="str">
        <f>IF(Forfaitaires!M148="","",Forfaitaires!M148)</f>
        <v/>
      </c>
      <c r="M149" s="282" t="str">
        <f t="shared" si="10"/>
        <v/>
      </c>
      <c r="N149" s="277" t="str">
        <f t="shared" si="11"/>
        <v/>
      </c>
      <c r="O149" s="298" t="str">
        <f t="shared" si="12"/>
        <v/>
      </c>
      <c r="P149" s="280" t="str">
        <f t="shared" si="13"/>
        <v/>
      </c>
      <c r="Q149" s="284" t="str">
        <f t="shared" si="14"/>
        <v/>
      </c>
      <c r="R149" s="285"/>
    </row>
    <row r="150" spans="1:18" ht="20.100000000000001" customHeight="1" x14ac:dyDescent="0.25">
      <c r="A150" s="170">
        <v>144</v>
      </c>
      <c r="B150" s="166" t="str">
        <f>IF(Forfaitaires!B149="","",Forfaitaires!B149)</f>
        <v/>
      </c>
      <c r="C150" s="166" t="str">
        <f>IF(Forfaitaires!C149="","",Forfaitaires!C149)</f>
        <v/>
      </c>
      <c r="D150" s="166" t="str">
        <f>IF(Forfaitaires!D149="","",Forfaitaires!D149)</f>
        <v/>
      </c>
      <c r="E150" s="166" t="str">
        <f>IF(Forfaitaires!E149="","",Forfaitaires!E149)</f>
        <v/>
      </c>
      <c r="F150" s="166" t="str">
        <f>IF(Forfaitaires!F149="","",Forfaitaires!F149)</f>
        <v/>
      </c>
      <c r="G150" s="166" t="str">
        <f>IF(Forfaitaires!G149="","",Forfaitaires!G149)</f>
        <v/>
      </c>
      <c r="H150" s="166" t="str">
        <f>IF(Forfaitaires!H149="","",Forfaitaires!H149)</f>
        <v/>
      </c>
      <c r="I150" s="166" t="str">
        <f>IF($G150="","",IF($C150=Listes!$B$32,IF('Instruction Forfaitaires'!$E150&lt;Listes!$B$53,('Instruction Forfaitaires'!$E150*(VLOOKUP('Instruction Forfaitaires'!$D150,Listes!$A$54:$E$60,2,FALSE))),IF('Instruction Forfaitaires'!$E150&gt;Listes!$E$53,('Instruction Forfaitaires'!$E150*(VLOOKUP('Instruction Forfaitaires'!$D150,Listes!$A$54:$E$60,5,FALSE))),('Instruction Forfaitaires'!$E150*(VLOOKUP('Instruction Forfaitaires'!$D150,Listes!$A$54:$E$60,3,FALSE))+(VLOOKUP('Instruction Forfaitaires'!$D150,Listes!$A$54:$E$60,4,FALSE)))))))</f>
        <v/>
      </c>
      <c r="J150" s="166" t="str">
        <f>IF($G150="","",IF($C150=Listes!$B$31,IF('Instruction Forfaitaires'!$E150&lt;Listes!$B$42,('Instruction Forfaitaires'!$E150*(VLOOKUP('Instruction Forfaitaires'!$D150,Listes!$A$43:$E$49,2,FALSE))),IF('Instruction Forfaitaires'!$E150&gt;Listes!$D$42,('Instruction Forfaitaires'!$E150*(VLOOKUP('Instruction Forfaitaires'!$D150,Listes!$A$43:$E$49,5,FALSE))),('Instruction Forfaitaires'!$E150*(VLOOKUP('Instruction Forfaitaires'!$D150,Listes!$A$43:$E$49,3,FALSE))+(VLOOKUP('Instruction Forfaitaires'!$D150,Listes!$A$43:$E$49,4,FALSE)))))))</f>
        <v/>
      </c>
      <c r="K150" s="257" t="str">
        <f>IF($G150="","",IF($C150=Listes!$B$34,Listes!$I$31,IF($C150=Listes!$B$35,(VLOOKUP('Instruction Forfaitaires'!$F150,Listes!$E$31:$F$36,2,FALSE)),IF($C150=Listes!$B$33,IF('Instruction Forfaitaires'!$E150&lt;Listes!$A$64,'Instruction Forfaitaires'!$E150*Listes!$A$65,IF('Instruction Forfaitaires'!$E150&gt;Listes!$D$64,'Instruction Forfaitaires'!$E150*Listes!$D$65,(('Instruction Forfaitaires'!$E150*Listes!$B$65)+Listes!$C$65)))))))</f>
        <v/>
      </c>
      <c r="L150" s="185" t="str">
        <f>IF(Forfaitaires!M149="","",Forfaitaires!M149)</f>
        <v/>
      </c>
      <c r="M150" s="282" t="str">
        <f t="shared" si="10"/>
        <v/>
      </c>
      <c r="N150" s="277" t="str">
        <f t="shared" si="11"/>
        <v/>
      </c>
      <c r="O150" s="298" t="str">
        <f t="shared" si="12"/>
        <v/>
      </c>
      <c r="P150" s="280" t="str">
        <f t="shared" si="13"/>
        <v/>
      </c>
      <c r="Q150" s="284" t="str">
        <f t="shared" si="14"/>
        <v/>
      </c>
      <c r="R150" s="285"/>
    </row>
    <row r="151" spans="1:18" ht="20.100000000000001" customHeight="1" x14ac:dyDescent="0.25">
      <c r="A151" s="170">
        <v>145</v>
      </c>
      <c r="B151" s="166" t="str">
        <f>IF(Forfaitaires!B150="","",Forfaitaires!B150)</f>
        <v/>
      </c>
      <c r="C151" s="166" t="str">
        <f>IF(Forfaitaires!C150="","",Forfaitaires!C150)</f>
        <v/>
      </c>
      <c r="D151" s="166" t="str">
        <f>IF(Forfaitaires!D150="","",Forfaitaires!D150)</f>
        <v/>
      </c>
      <c r="E151" s="166" t="str">
        <f>IF(Forfaitaires!E150="","",Forfaitaires!E150)</f>
        <v/>
      </c>
      <c r="F151" s="166" t="str">
        <f>IF(Forfaitaires!F150="","",Forfaitaires!F150)</f>
        <v/>
      </c>
      <c r="G151" s="166" t="str">
        <f>IF(Forfaitaires!G150="","",Forfaitaires!G150)</f>
        <v/>
      </c>
      <c r="H151" s="166" t="str">
        <f>IF(Forfaitaires!H150="","",Forfaitaires!H150)</f>
        <v/>
      </c>
      <c r="I151" s="166" t="str">
        <f>IF($G151="","",IF($C151=Listes!$B$32,IF('Instruction Forfaitaires'!$E151&lt;Listes!$B$53,('Instruction Forfaitaires'!$E151*(VLOOKUP('Instruction Forfaitaires'!$D151,Listes!$A$54:$E$60,2,FALSE))),IF('Instruction Forfaitaires'!$E151&gt;Listes!$E$53,('Instruction Forfaitaires'!$E151*(VLOOKUP('Instruction Forfaitaires'!$D151,Listes!$A$54:$E$60,5,FALSE))),('Instruction Forfaitaires'!$E151*(VLOOKUP('Instruction Forfaitaires'!$D151,Listes!$A$54:$E$60,3,FALSE))+(VLOOKUP('Instruction Forfaitaires'!$D151,Listes!$A$54:$E$60,4,FALSE)))))))</f>
        <v/>
      </c>
      <c r="J151" s="166" t="str">
        <f>IF($G151="","",IF($C151=Listes!$B$31,IF('Instruction Forfaitaires'!$E151&lt;Listes!$B$42,('Instruction Forfaitaires'!$E151*(VLOOKUP('Instruction Forfaitaires'!$D151,Listes!$A$43:$E$49,2,FALSE))),IF('Instruction Forfaitaires'!$E151&gt;Listes!$D$42,('Instruction Forfaitaires'!$E151*(VLOOKUP('Instruction Forfaitaires'!$D151,Listes!$A$43:$E$49,5,FALSE))),('Instruction Forfaitaires'!$E151*(VLOOKUP('Instruction Forfaitaires'!$D151,Listes!$A$43:$E$49,3,FALSE))+(VLOOKUP('Instruction Forfaitaires'!$D151,Listes!$A$43:$E$49,4,FALSE)))))))</f>
        <v/>
      </c>
      <c r="K151" s="257" t="str">
        <f>IF($G151="","",IF($C151=Listes!$B$34,Listes!$I$31,IF($C151=Listes!$B$35,(VLOOKUP('Instruction Forfaitaires'!$F151,Listes!$E$31:$F$36,2,FALSE)),IF($C151=Listes!$B$33,IF('Instruction Forfaitaires'!$E151&lt;Listes!$A$64,'Instruction Forfaitaires'!$E151*Listes!$A$65,IF('Instruction Forfaitaires'!$E151&gt;Listes!$D$64,'Instruction Forfaitaires'!$E151*Listes!$D$65,(('Instruction Forfaitaires'!$E151*Listes!$B$65)+Listes!$C$65)))))))</f>
        <v/>
      </c>
      <c r="L151" s="185" t="str">
        <f>IF(Forfaitaires!M150="","",Forfaitaires!M150)</f>
        <v/>
      </c>
      <c r="M151" s="282" t="str">
        <f t="shared" si="10"/>
        <v/>
      </c>
      <c r="N151" s="277" t="str">
        <f t="shared" si="11"/>
        <v/>
      </c>
      <c r="O151" s="298" t="str">
        <f t="shared" si="12"/>
        <v/>
      </c>
      <c r="P151" s="280" t="str">
        <f t="shared" si="13"/>
        <v/>
      </c>
      <c r="Q151" s="284" t="str">
        <f t="shared" si="14"/>
        <v/>
      </c>
      <c r="R151" s="285"/>
    </row>
    <row r="152" spans="1:18" ht="20.100000000000001" customHeight="1" x14ac:dyDescent="0.25">
      <c r="A152" s="170">
        <v>146</v>
      </c>
      <c r="B152" s="166" t="str">
        <f>IF(Forfaitaires!B151="","",Forfaitaires!B151)</f>
        <v/>
      </c>
      <c r="C152" s="166" t="str">
        <f>IF(Forfaitaires!C151="","",Forfaitaires!C151)</f>
        <v/>
      </c>
      <c r="D152" s="166" t="str">
        <f>IF(Forfaitaires!D151="","",Forfaitaires!D151)</f>
        <v/>
      </c>
      <c r="E152" s="166" t="str">
        <f>IF(Forfaitaires!E151="","",Forfaitaires!E151)</f>
        <v/>
      </c>
      <c r="F152" s="166" t="str">
        <f>IF(Forfaitaires!F151="","",Forfaitaires!F151)</f>
        <v/>
      </c>
      <c r="G152" s="166" t="str">
        <f>IF(Forfaitaires!G151="","",Forfaitaires!G151)</f>
        <v/>
      </c>
      <c r="H152" s="166" t="str">
        <f>IF(Forfaitaires!H151="","",Forfaitaires!H151)</f>
        <v/>
      </c>
      <c r="I152" s="166" t="str">
        <f>IF($G152="","",IF($C152=Listes!$B$32,IF('Instruction Forfaitaires'!$E152&lt;Listes!$B$53,('Instruction Forfaitaires'!$E152*(VLOOKUP('Instruction Forfaitaires'!$D152,Listes!$A$54:$E$60,2,FALSE))),IF('Instruction Forfaitaires'!$E152&gt;Listes!$E$53,('Instruction Forfaitaires'!$E152*(VLOOKUP('Instruction Forfaitaires'!$D152,Listes!$A$54:$E$60,5,FALSE))),('Instruction Forfaitaires'!$E152*(VLOOKUP('Instruction Forfaitaires'!$D152,Listes!$A$54:$E$60,3,FALSE))+(VLOOKUP('Instruction Forfaitaires'!$D152,Listes!$A$54:$E$60,4,FALSE)))))))</f>
        <v/>
      </c>
      <c r="J152" s="166" t="str">
        <f>IF($G152="","",IF($C152=Listes!$B$31,IF('Instruction Forfaitaires'!$E152&lt;Listes!$B$42,('Instruction Forfaitaires'!$E152*(VLOOKUP('Instruction Forfaitaires'!$D152,Listes!$A$43:$E$49,2,FALSE))),IF('Instruction Forfaitaires'!$E152&gt;Listes!$D$42,('Instruction Forfaitaires'!$E152*(VLOOKUP('Instruction Forfaitaires'!$D152,Listes!$A$43:$E$49,5,FALSE))),('Instruction Forfaitaires'!$E152*(VLOOKUP('Instruction Forfaitaires'!$D152,Listes!$A$43:$E$49,3,FALSE))+(VLOOKUP('Instruction Forfaitaires'!$D152,Listes!$A$43:$E$49,4,FALSE)))))))</f>
        <v/>
      </c>
      <c r="K152" s="257" t="str">
        <f>IF($G152="","",IF($C152=Listes!$B$34,Listes!$I$31,IF($C152=Listes!$B$35,(VLOOKUP('Instruction Forfaitaires'!$F152,Listes!$E$31:$F$36,2,FALSE)),IF($C152=Listes!$B$33,IF('Instruction Forfaitaires'!$E152&lt;Listes!$A$64,'Instruction Forfaitaires'!$E152*Listes!$A$65,IF('Instruction Forfaitaires'!$E152&gt;Listes!$D$64,'Instruction Forfaitaires'!$E152*Listes!$D$65,(('Instruction Forfaitaires'!$E152*Listes!$B$65)+Listes!$C$65)))))))</f>
        <v/>
      </c>
      <c r="L152" s="185" t="str">
        <f>IF(Forfaitaires!M151="","",Forfaitaires!M151)</f>
        <v/>
      </c>
      <c r="M152" s="282" t="str">
        <f t="shared" si="10"/>
        <v/>
      </c>
      <c r="N152" s="277" t="str">
        <f t="shared" si="11"/>
        <v/>
      </c>
      <c r="O152" s="298" t="str">
        <f t="shared" si="12"/>
        <v/>
      </c>
      <c r="P152" s="280" t="str">
        <f t="shared" si="13"/>
        <v/>
      </c>
      <c r="Q152" s="284" t="str">
        <f t="shared" si="14"/>
        <v/>
      </c>
      <c r="R152" s="285"/>
    </row>
    <row r="153" spans="1:18" ht="20.100000000000001" customHeight="1" x14ac:dyDescent="0.25">
      <c r="A153" s="170">
        <v>147</v>
      </c>
      <c r="B153" s="166" t="str">
        <f>IF(Forfaitaires!B152="","",Forfaitaires!B152)</f>
        <v/>
      </c>
      <c r="C153" s="166" t="str">
        <f>IF(Forfaitaires!C152="","",Forfaitaires!C152)</f>
        <v/>
      </c>
      <c r="D153" s="166" t="str">
        <f>IF(Forfaitaires!D152="","",Forfaitaires!D152)</f>
        <v/>
      </c>
      <c r="E153" s="166" t="str">
        <f>IF(Forfaitaires!E152="","",Forfaitaires!E152)</f>
        <v/>
      </c>
      <c r="F153" s="166" t="str">
        <f>IF(Forfaitaires!F152="","",Forfaitaires!F152)</f>
        <v/>
      </c>
      <c r="G153" s="166" t="str">
        <f>IF(Forfaitaires!G152="","",Forfaitaires!G152)</f>
        <v/>
      </c>
      <c r="H153" s="166" t="str">
        <f>IF(Forfaitaires!H152="","",Forfaitaires!H152)</f>
        <v/>
      </c>
      <c r="I153" s="166" t="str">
        <f>IF($G153="","",IF($C153=Listes!$B$32,IF('Instruction Forfaitaires'!$E153&lt;Listes!$B$53,('Instruction Forfaitaires'!$E153*(VLOOKUP('Instruction Forfaitaires'!$D153,Listes!$A$54:$E$60,2,FALSE))),IF('Instruction Forfaitaires'!$E153&gt;Listes!$E$53,('Instruction Forfaitaires'!$E153*(VLOOKUP('Instruction Forfaitaires'!$D153,Listes!$A$54:$E$60,5,FALSE))),('Instruction Forfaitaires'!$E153*(VLOOKUP('Instruction Forfaitaires'!$D153,Listes!$A$54:$E$60,3,FALSE))+(VLOOKUP('Instruction Forfaitaires'!$D153,Listes!$A$54:$E$60,4,FALSE)))))))</f>
        <v/>
      </c>
      <c r="J153" s="166" t="str">
        <f>IF($G153="","",IF($C153=Listes!$B$31,IF('Instruction Forfaitaires'!$E153&lt;Listes!$B$42,('Instruction Forfaitaires'!$E153*(VLOOKUP('Instruction Forfaitaires'!$D153,Listes!$A$43:$E$49,2,FALSE))),IF('Instruction Forfaitaires'!$E153&gt;Listes!$D$42,('Instruction Forfaitaires'!$E153*(VLOOKUP('Instruction Forfaitaires'!$D153,Listes!$A$43:$E$49,5,FALSE))),('Instruction Forfaitaires'!$E153*(VLOOKUP('Instruction Forfaitaires'!$D153,Listes!$A$43:$E$49,3,FALSE))+(VLOOKUP('Instruction Forfaitaires'!$D153,Listes!$A$43:$E$49,4,FALSE)))))))</f>
        <v/>
      </c>
      <c r="K153" s="257" t="str">
        <f>IF($G153="","",IF($C153=Listes!$B$34,Listes!$I$31,IF($C153=Listes!$B$35,(VLOOKUP('Instruction Forfaitaires'!$F153,Listes!$E$31:$F$36,2,FALSE)),IF($C153=Listes!$B$33,IF('Instruction Forfaitaires'!$E153&lt;Listes!$A$64,'Instruction Forfaitaires'!$E153*Listes!$A$65,IF('Instruction Forfaitaires'!$E153&gt;Listes!$D$64,'Instruction Forfaitaires'!$E153*Listes!$D$65,(('Instruction Forfaitaires'!$E153*Listes!$B$65)+Listes!$C$65)))))))</f>
        <v/>
      </c>
      <c r="L153" s="185" t="str">
        <f>IF(Forfaitaires!M152="","",Forfaitaires!M152)</f>
        <v/>
      </c>
      <c r="M153" s="282" t="str">
        <f t="shared" si="10"/>
        <v/>
      </c>
      <c r="N153" s="277" t="str">
        <f t="shared" si="11"/>
        <v/>
      </c>
      <c r="O153" s="298" t="str">
        <f t="shared" si="12"/>
        <v/>
      </c>
      <c r="P153" s="280" t="str">
        <f t="shared" si="13"/>
        <v/>
      </c>
      <c r="Q153" s="284" t="str">
        <f t="shared" si="14"/>
        <v/>
      </c>
      <c r="R153" s="285"/>
    </row>
    <row r="154" spans="1:18" ht="20.100000000000001" customHeight="1" x14ac:dyDescent="0.25">
      <c r="A154" s="170">
        <v>148</v>
      </c>
      <c r="B154" s="166" t="str">
        <f>IF(Forfaitaires!B153="","",Forfaitaires!B153)</f>
        <v/>
      </c>
      <c r="C154" s="166" t="str">
        <f>IF(Forfaitaires!C153="","",Forfaitaires!C153)</f>
        <v/>
      </c>
      <c r="D154" s="166" t="str">
        <f>IF(Forfaitaires!D153="","",Forfaitaires!D153)</f>
        <v/>
      </c>
      <c r="E154" s="166" t="str">
        <f>IF(Forfaitaires!E153="","",Forfaitaires!E153)</f>
        <v/>
      </c>
      <c r="F154" s="166" t="str">
        <f>IF(Forfaitaires!F153="","",Forfaitaires!F153)</f>
        <v/>
      </c>
      <c r="G154" s="166" t="str">
        <f>IF(Forfaitaires!G153="","",Forfaitaires!G153)</f>
        <v/>
      </c>
      <c r="H154" s="166" t="str">
        <f>IF(Forfaitaires!H153="","",Forfaitaires!H153)</f>
        <v/>
      </c>
      <c r="I154" s="166" t="str">
        <f>IF($G154="","",IF($C154=Listes!$B$32,IF('Instruction Forfaitaires'!$E154&lt;Listes!$B$53,('Instruction Forfaitaires'!$E154*(VLOOKUP('Instruction Forfaitaires'!$D154,Listes!$A$54:$E$60,2,FALSE))),IF('Instruction Forfaitaires'!$E154&gt;Listes!$E$53,('Instruction Forfaitaires'!$E154*(VLOOKUP('Instruction Forfaitaires'!$D154,Listes!$A$54:$E$60,5,FALSE))),('Instruction Forfaitaires'!$E154*(VLOOKUP('Instruction Forfaitaires'!$D154,Listes!$A$54:$E$60,3,FALSE))+(VLOOKUP('Instruction Forfaitaires'!$D154,Listes!$A$54:$E$60,4,FALSE)))))))</f>
        <v/>
      </c>
      <c r="J154" s="166" t="str">
        <f>IF($G154="","",IF($C154=Listes!$B$31,IF('Instruction Forfaitaires'!$E154&lt;Listes!$B$42,('Instruction Forfaitaires'!$E154*(VLOOKUP('Instruction Forfaitaires'!$D154,Listes!$A$43:$E$49,2,FALSE))),IF('Instruction Forfaitaires'!$E154&gt;Listes!$D$42,('Instruction Forfaitaires'!$E154*(VLOOKUP('Instruction Forfaitaires'!$D154,Listes!$A$43:$E$49,5,FALSE))),('Instruction Forfaitaires'!$E154*(VLOOKUP('Instruction Forfaitaires'!$D154,Listes!$A$43:$E$49,3,FALSE))+(VLOOKUP('Instruction Forfaitaires'!$D154,Listes!$A$43:$E$49,4,FALSE)))))))</f>
        <v/>
      </c>
      <c r="K154" s="257" t="str">
        <f>IF($G154="","",IF($C154=Listes!$B$34,Listes!$I$31,IF($C154=Listes!$B$35,(VLOOKUP('Instruction Forfaitaires'!$F154,Listes!$E$31:$F$36,2,FALSE)),IF($C154=Listes!$B$33,IF('Instruction Forfaitaires'!$E154&lt;Listes!$A$64,'Instruction Forfaitaires'!$E154*Listes!$A$65,IF('Instruction Forfaitaires'!$E154&gt;Listes!$D$64,'Instruction Forfaitaires'!$E154*Listes!$D$65,(('Instruction Forfaitaires'!$E154*Listes!$B$65)+Listes!$C$65)))))))</f>
        <v/>
      </c>
      <c r="L154" s="185" t="str">
        <f>IF(Forfaitaires!M153="","",Forfaitaires!M153)</f>
        <v/>
      </c>
      <c r="M154" s="282" t="str">
        <f t="shared" si="10"/>
        <v/>
      </c>
      <c r="N154" s="277" t="str">
        <f t="shared" si="11"/>
        <v/>
      </c>
      <c r="O154" s="298" t="str">
        <f t="shared" si="12"/>
        <v/>
      </c>
      <c r="P154" s="280" t="str">
        <f t="shared" si="13"/>
        <v/>
      </c>
      <c r="Q154" s="284" t="str">
        <f t="shared" si="14"/>
        <v/>
      </c>
      <c r="R154" s="285"/>
    </row>
    <row r="155" spans="1:18" ht="20.100000000000001" customHeight="1" x14ac:dyDescent="0.25">
      <c r="A155" s="170">
        <v>149</v>
      </c>
      <c r="B155" s="166" t="str">
        <f>IF(Forfaitaires!B154="","",Forfaitaires!B154)</f>
        <v/>
      </c>
      <c r="C155" s="166" t="str">
        <f>IF(Forfaitaires!C154="","",Forfaitaires!C154)</f>
        <v/>
      </c>
      <c r="D155" s="166" t="str">
        <f>IF(Forfaitaires!D154="","",Forfaitaires!D154)</f>
        <v/>
      </c>
      <c r="E155" s="166" t="str">
        <f>IF(Forfaitaires!E154="","",Forfaitaires!E154)</f>
        <v/>
      </c>
      <c r="F155" s="166" t="str">
        <f>IF(Forfaitaires!F154="","",Forfaitaires!F154)</f>
        <v/>
      </c>
      <c r="G155" s="166" t="str">
        <f>IF(Forfaitaires!G154="","",Forfaitaires!G154)</f>
        <v/>
      </c>
      <c r="H155" s="166" t="str">
        <f>IF(Forfaitaires!H154="","",Forfaitaires!H154)</f>
        <v/>
      </c>
      <c r="I155" s="166" t="str">
        <f>IF($G155="","",IF($C155=Listes!$B$32,IF('Instruction Forfaitaires'!$E155&lt;Listes!$B$53,('Instruction Forfaitaires'!$E155*(VLOOKUP('Instruction Forfaitaires'!$D155,Listes!$A$54:$E$60,2,FALSE))),IF('Instruction Forfaitaires'!$E155&gt;Listes!$E$53,('Instruction Forfaitaires'!$E155*(VLOOKUP('Instruction Forfaitaires'!$D155,Listes!$A$54:$E$60,5,FALSE))),('Instruction Forfaitaires'!$E155*(VLOOKUP('Instruction Forfaitaires'!$D155,Listes!$A$54:$E$60,3,FALSE))+(VLOOKUP('Instruction Forfaitaires'!$D155,Listes!$A$54:$E$60,4,FALSE)))))))</f>
        <v/>
      </c>
      <c r="J155" s="166" t="str">
        <f>IF($G155="","",IF($C155=Listes!$B$31,IF('Instruction Forfaitaires'!$E155&lt;Listes!$B$42,('Instruction Forfaitaires'!$E155*(VLOOKUP('Instruction Forfaitaires'!$D155,Listes!$A$43:$E$49,2,FALSE))),IF('Instruction Forfaitaires'!$E155&gt;Listes!$D$42,('Instruction Forfaitaires'!$E155*(VLOOKUP('Instruction Forfaitaires'!$D155,Listes!$A$43:$E$49,5,FALSE))),('Instruction Forfaitaires'!$E155*(VLOOKUP('Instruction Forfaitaires'!$D155,Listes!$A$43:$E$49,3,FALSE))+(VLOOKUP('Instruction Forfaitaires'!$D155,Listes!$A$43:$E$49,4,FALSE)))))))</f>
        <v/>
      </c>
      <c r="K155" s="257" t="str">
        <f>IF($G155="","",IF($C155=Listes!$B$34,Listes!$I$31,IF($C155=Listes!$B$35,(VLOOKUP('Instruction Forfaitaires'!$F155,Listes!$E$31:$F$36,2,FALSE)),IF($C155=Listes!$B$33,IF('Instruction Forfaitaires'!$E155&lt;Listes!$A$64,'Instruction Forfaitaires'!$E155*Listes!$A$65,IF('Instruction Forfaitaires'!$E155&gt;Listes!$D$64,'Instruction Forfaitaires'!$E155*Listes!$D$65,(('Instruction Forfaitaires'!$E155*Listes!$B$65)+Listes!$C$65)))))))</f>
        <v/>
      </c>
      <c r="L155" s="185" t="str">
        <f>IF(Forfaitaires!M154="","",Forfaitaires!M154)</f>
        <v/>
      </c>
      <c r="M155" s="282" t="str">
        <f t="shared" si="10"/>
        <v/>
      </c>
      <c r="N155" s="277" t="str">
        <f t="shared" si="11"/>
        <v/>
      </c>
      <c r="O155" s="298" t="str">
        <f t="shared" si="12"/>
        <v/>
      </c>
      <c r="P155" s="280" t="str">
        <f t="shared" si="13"/>
        <v/>
      </c>
      <c r="Q155" s="284" t="str">
        <f t="shared" si="14"/>
        <v/>
      </c>
      <c r="R155" s="285"/>
    </row>
    <row r="156" spans="1:18" ht="20.100000000000001" customHeight="1" x14ac:dyDescent="0.25">
      <c r="A156" s="170">
        <v>150</v>
      </c>
      <c r="B156" s="166" t="str">
        <f>IF(Forfaitaires!B155="","",Forfaitaires!B155)</f>
        <v/>
      </c>
      <c r="C156" s="166" t="str">
        <f>IF(Forfaitaires!C155="","",Forfaitaires!C155)</f>
        <v/>
      </c>
      <c r="D156" s="166" t="str">
        <f>IF(Forfaitaires!D155="","",Forfaitaires!D155)</f>
        <v/>
      </c>
      <c r="E156" s="166" t="str">
        <f>IF(Forfaitaires!E155="","",Forfaitaires!E155)</f>
        <v/>
      </c>
      <c r="F156" s="166" t="str">
        <f>IF(Forfaitaires!F155="","",Forfaitaires!F155)</f>
        <v/>
      </c>
      <c r="G156" s="166" t="str">
        <f>IF(Forfaitaires!G155="","",Forfaitaires!G155)</f>
        <v/>
      </c>
      <c r="H156" s="166" t="str">
        <f>IF(Forfaitaires!H155="","",Forfaitaires!H155)</f>
        <v/>
      </c>
      <c r="I156" s="166" t="str">
        <f>IF($G156="","",IF($C156=Listes!$B$32,IF('Instruction Forfaitaires'!$E156&lt;Listes!$B$53,('Instruction Forfaitaires'!$E156*(VLOOKUP('Instruction Forfaitaires'!$D156,Listes!$A$54:$E$60,2,FALSE))),IF('Instruction Forfaitaires'!$E156&gt;Listes!$E$53,('Instruction Forfaitaires'!$E156*(VLOOKUP('Instruction Forfaitaires'!$D156,Listes!$A$54:$E$60,5,FALSE))),('Instruction Forfaitaires'!$E156*(VLOOKUP('Instruction Forfaitaires'!$D156,Listes!$A$54:$E$60,3,FALSE))+(VLOOKUP('Instruction Forfaitaires'!$D156,Listes!$A$54:$E$60,4,FALSE)))))))</f>
        <v/>
      </c>
      <c r="J156" s="166" t="str">
        <f>IF($G156="","",IF($C156=Listes!$B$31,IF('Instruction Forfaitaires'!$E156&lt;Listes!$B$42,('Instruction Forfaitaires'!$E156*(VLOOKUP('Instruction Forfaitaires'!$D156,Listes!$A$43:$E$49,2,FALSE))),IF('Instruction Forfaitaires'!$E156&gt;Listes!$D$42,('Instruction Forfaitaires'!$E156*(VLOOKUP('Instruction Forfaitaires'!$D156,Listes!$A$43:$E$49,5,FALSE))),('Instruction Forfaitaires'!$E156*(VLOOKUP('Instruction Forfaitaires'!$D156,Listes!$A$43:$E$49,3,FALSE))+(VLOOKUP('Instruction Forfaitaires'!$D156,Listes!$A$43:$E$49,4,FALSE)))))))</f>
        <v/>
      </c>
      <c r="K156" s="257" t="str">
        <f>IF($G156="","",IF($C156=Listes!$B$34,Listes!$I$31,IF($C156=Listes!$B$35,(VLOOKUP('Instruction Forfaitaires'!$F156,Listes!$E$31:$F$36,2,FALSE)),IF($C156=Listes!$B$33,IF('Instruction Forfaitaires'!$E156&lt;Listes!$A$64,'Instruction Forfaitaires'!$E156*Listes!$A$65,IF('Instruction Forfaitaires'!$E156&gt;Listes!$D$64,'Instruction Forfaitaires'!$E156*Listes!$D$65,(('Instruction Forfaitaires'!$E156*Listes!$B$65)+Listes!$C$65)))))))</f>
        <v/>
      </c>
      <c r="L156" s="185" t="str">
        <f>IF(Forfaitaires!M155="","",Forfaitaires!M155)</f>
        <v/>
      </c>
      <c r="M156" s="282" t="str">
        <f t="shared" si="10"/>
        <v/>
      </c>
      <c r="N156" s="277" t="str">
        <f t="shared" si="11"/>
        <v/>
      </c>
      <c r="O156" s="298" t="str">
        <f t="shared" si="12"/>
        <v/>
      </c>
      <c r="P156" s="280" t="str">
        <f t="shared" si="13"/>
        <v/>
      </c>
      <c r="Q156" s="284" t="str">
        <f t="shared" si="14"/>
        <v/>
      </c>
      <c r="R156" s="285"/>
    </row>
    <row r="157" spans="1:18" ht="20.100000000000001" customHeight="1" x14ac:dyDescent="0.25">
      <c r="A157" s="170">
        <v>151</v>
      </c>
      <c r="B157" s="166" t="str">
        <f>IF(Forfaitaires!B156="","",Forfaitaires!B156)</f>
        <v/>
      </c>
      <c r="C157" s="166" t="str">
        <f>IF(Forfaitaires!C156="","",Forfaitaires!C156)</f>
        <v/>
      </c>
      <c r="D157" s="166" t="str">
        <f>IF(Forfaitaires!D156="","",Forfaitaires!D156)</f>
        <v/>
      </c>
      <c r="E157" s="166" t="str">
        <f>IF(Forfaitaires!E156="","",Forfaitaires!E156)</f>
        <v/>
      </c>
      <c r="F157" s="166" t="str">
        <f>IF(Forfaitaires!F156="","",Forfaitaires!F156)</f>
        <v/>
      </c>
      <c r="G157" s="166" t="str">
        <f>IF(Forfaitaires!G156="","",Forfaitaires!G156)</f>
        <v/>
      </c>
      <c r="H157" s="166" t="str">
        <f>IF(Forfaitaires!H156="","",Forfaitaires!H156)</f>
        <v/>
      </c>
      <c r="I157" s="166" t="str">
        <f>IF($G157="","",IF($C157=Listes!$B$32,IF('Instruction Forfaitaires'!$E157&lt;Listes!$B$53,('Instruction Forfaitaires'!$E157*(VLOOKUP('Instruction Forfaitaires'!$D157,Listes!$A$54:$E$60,2,FALSE))),IF('Instruction Forfaitaires'!$E157&gt;Listes!$E$53,('Instruction Forfaitaires'!$E157*(VLOOKUP('Instruction Forfaitaires'!$D157,Listes!$A$54:$E$60,5,FALSE))),('Instruction Forfaitaires'!$E157*(VLOOKUP('Instruction Forfaitaires'!$D157,Listes!$A$54:$E$60,3,FALSE))+(VLOOKUP('Instruction Forfaitaires'!$D157,Listes!$A$54:$E$60,4,FALSE)))))))</f>
        <v/>
      </c>
      <c r="J157" s="166" t="str">
        <f>IF($G157="","",IF($C157=Listes!$B$31,IF('Instruction Forfaitaires'!$E157&lt;Listes!$B$42,('Instruction Forfaitaires'!$E157*(VLOOKUP('Instruction Forfaitaires'!$D157,Listes!$A$43:$E$49,2,FALSE))),IF('Instruction Forfaitaires'!$E157&gt;Listes!$D$42,('Instruction Forfaitaires'!$E157*(VLOOKUP('Instruction Forfaitaires'!$D157,Listes!$A$43:$E$49,5,FALSE))),('Instruction Forfaitaires'!$E157*(VLOOKUP('Instruction Forfaitaires'!$D157,Listes!$A$43:$E$49,3,FALSE))+(VLOOKUP('Instruction Forfaitaires'!$D157,Listes!$A$43:$E$49,4,FALSE)))))))</f>
        <v/>
      </c>
      <c r="K157" s="257" t="str">
        <f>IF($G157="","",IF($C157=Listes!$B$34,Listes!$I$31,IF($C157=Listes!$B$35,(VLOOKUP('Instruction Forfaitaires'!$F157,Listes!$E$31:$F$36,2,FALSE)),IF($C157=Listes!$B$33,IF('Instruction Forfaitaires'!$E157&lt;Listes!$A$64,'Instruction Forfaitaires'!$E157*Listes!$A$65,IF('Instruction Forfaitaires'!$E157&gt;Listes!$D$64,'Instruction Forfaitaires'!$E157*Listes!$D$65,(('Instruction Forfaitaires'!$E157*Listes!$B$65)+Listes!$C$65)))))))</f>
        <v/>
      </c>
      <c r="L157" s="185" t="str">
        <f>IF(Forfaitaires!M156="","",Forfaitaires!M156)</f>
        <v/>
      </c>
      <c r="M157" s="282" t="str">
        <f t="shared" si="10"/>
        <v/>
      </c>
      <c r="N157" s="277" t="str">
        <f t="shared" si="11"/>
        <v/>
      </c>
      <c r="O157" s="298" t="str">
        <f t="shared" si="12"/>
        <v/>
      </c>
      <c r="P157" s="280" t="str">
        <f t="shared" si="13"/>
        <v/>
      </c>
      <c r="Q157" s="284" t="str">
        <f t="shared" si="14"/>
        <v/>
      </c>
      <c r="R157" s="285"/>
    </row>
    <row r="158" spans="1:18" ht="20.100000000000001" customHeight="1" x14ac:dyDescent="0.25">
      <c r="A158" s="170">
        <v>152</v>
      </c>
      <c r="B158" s="166" t="str">
        <f>IF(Forfaitaires!B157="","",Forfaitaires!B157)</f>
        <v/>
      </c>
      <c r="C158" s="166" t="str">
        <f>IF(Forfaitaires!C157="","",Forfaitaires!C157)</f>
        <v/>
      </c>
      <c r="D158" s="166" t="str">
        <f>IF(Forfaitaires!D157="","",Forfaitaires!D157)</f>
        <v/>
      </c>
      <c r="E158" s="166" t="str">
        <f>IF(Forfaitaires!E157="","",Forfaitaires!E157)</f>
        <v/>
      </c>
      <c r="F158" s="166" t="str">
        <f>IF(Forfaitaires!F157="","",Forfaitaires!F157)</f>
        <v/>
      </c>
      <c r="G158" s="166" t="str">
        <f>IF(Forfaitaires!G157="","",Forfaitaires!G157)</f>
        <v/>
      </c>
      <c r="H158" s="166" t="str">
        <f>IF(Forfaitaires!H157="","",Forfaitaires!H157)</f>
        <v/>
      </c>
      <c r="I158" s="166" t="str">
        <f>IF($G158="","",IF($C158=Listes!$B$32,IF('Instruction Forfaitaires'!$E158&lt;Listes!$B$53,('Instruction Forfaitaires'!$E158*(VLOOKUP('Instruction Forfaitaires'!$D158,Listes!$A$54:$E$60,2,FALSE))),IF('Instruction Forfaitaires'!$E158&gt;Listes!$E$53,('Instruction Forfaitaires'!$E158*(VLOOKUP('Instruction Forfaitaires'!$D158,Listes!$A$54:$E$60,5,FALSE))),('Instruction Forfaitaires'!$E158*(VLOOKUP('Instruction Forfaitaires'!$D158,Listes!$A$54:$E$60,3,FALSE))+(VLOOKUP('Instruction Forfaitaires'!$D158,Listes!$A$54:$E$60,4,FALSE)))))))</f>
        <v/>
      </c>
      <c r="J158" s="166" t="str">
        <f>IF($G158="","",IF($C158=Listes!$B$31,IF('Instruction Forfaitaires'!$E158&lt;Listes!$B$42,('Instruction Forfaitaires'!$E158*(VLOOKUP('Instruction Forfaitaires'!$D158,Listes!$A$43:$E$49,2,FALSE))),IF('Instruction Forfaitaires'!$E158&gt;Listes!$D$42,('Instruction Forfaitaires'!$E158*(VLOOKUP('Instruction Forfaitaires'!$D158,Listes!$A$43:$E$49,5,FALSE))),('Instruction Forfaitaires'!$E158*(VLOOKUP('Instruction Forfaitaires'!$D158,Listes!$A$43:$E$49,3,FALSE))+(VLOOKUP('Instruction Forfaitaires'!$D158,Listes!$A$43:$E$49,4,FALSE)))))))</f>
        <v/>
      </c>
      <c r="K158" s="257" t="str">
        <f>IF($G158="","",IF($C158=Listes!$B$34,Listes!$I$31,IF($C158=Listes!$B$35,(VLOOKUP('Instruction Forfaitaires'!$F158,Listes!$E$31:$F$36,2,FALSE)),IF($C158=Listes!$B$33,IF('Instruction Forfaitaires'!$E158&lt;Listes!$A$64,'Instruction Forfaitaires'!$E158*Listes!$A$65,IF('Instruction Forfaitaires'!$E158&gt;Listes!$D$64,'Instruction Forfaitaires'!$E158*Listes!$D$65,(('Instruction Forfaitaires'!$E158*Listes!$B$65)+Listes!$C$65)))))))</f>
        <v/>
      </c>
      <c r="L158" s="185" t="str">
        <f>IF(Forfaitaires!M157="","",Forfaitaires!M157)</f>
        <v/>
      </c>
      <c r="M158" s="282" t="str">
        <f t="shared" si="10"/>
        <v/>
      </c>
      <c r="N158" s="277" t="str">
        <f t="shared" si="11"/>
        <v/>
      </c>
      <c r="O158" s="298" t="str">
        <f t="shared" si="12"/>
        <v/>
      </c>
      <c r="P158" s="280" t="str">
        <f t="shared" si="13"/>
        <v/>
      </c>
      <c r="Q158" s="284" t="str">
        <f t="shared" si="14"/>
        <v/>
      </c>
      <c r="R158" s="285"/>
    </row>
    <row r="159" spans="1:18" ht="20.100000000000001" customHeight="1" x14ac:dyDescent="0.25">
      <c r="A159" s="170">
        <v>153</v>
      </c>
      <c r="B159" s="166" t="str">
        <f>IF(Forfaitaires!B158="","",Forfaitaires!B158)</f>
        <v/>
      </c>
      <c r="C159" s="166" t="str">
        <f>IF(Forfaitaires!C158="","",Forfaitaires!C158)</f>
        <v/>
      </c>
      <c r="D159" s="166" t="str">
        <f>IF(Forfaitaires!D158="","",Forfaitaires!D158)</f>
        <v/>
      </c>
      <c r="E159" s="166" t="str">
        <f>IF(Forfaitaires!E158="","",Forfaitaires!E158)</f>
        <v/>
      </c>
      <c r="F159" s="166" t="str">
        <f>IF(Forfaitaires!F158="","",Forfaitaires!F158)</f>
        <v/>
      </c>
      <c r="G159" s="166" t="str">
        <f>IF(Forfaitaires!G158="","",Forfaitaires!G158)</f>
        <v/>
      </c>
      <c r="H159" s="166" t="str">
        <f>IF(Forfaitaires!H158="","",Forfaitaires!H158)</f>
        <v/>
      </c>
      <c r="I159" s="166" t="str">
        <f>IF($G159="","",IF($C159=Listes!$B$32,IF('Instruction Forfaitaires'!$E159&lt;Listes!$B$53,('Instruction Forfaitaires'!$E159*(VLOOKUP('Instruction Forfaitaires'!$D159,Listes!$A$54:$E$60,2,FALSE))),IF('Instruction Forfaitaires'!$E159&gt;Listes!$E$53,('Instruction Forfaitaires'!$E159*(VLOOKUP('Instruction Forfaitaires'!$D159,Listes!$A$54:$E$60,5,FALSE))),('Instruction Forfaitaires'!$E159*(VLOOKUP('Instruction Forfaitaires'!$D159,Listes!$A$54:$E$60,3,FALSE))+(VLOOKUP('Instruction Forfaitaires'!$D159,Listes!$A$54:$E$60,4,FALSE)))))))</f>
        <v/>
      </c>
      <c r="J159" s="166" t="str">
        <f>IF($G159="","",IF($C159=Listes!$B$31,IF('Instruction Forfaitaires'!$E159&lt;Listes!$B$42,('Instruction Forfaitaires'!$E159*(VLOOKUP('Instruction Forfaitaires'!$D159,Listes!$A$43:$E$49,2,FALSE))),IF('Instruction Forfaitaires'!$E159&gt;Listes!$D$42,('Instruction Forfaitaires'!$E159*(VLOOKUP('Instruction Forfaitaires'!$D159,Listes!$A$43:$E$49,5,FALSE))),('Instruction Forfaitaires'!$E159*(VLOOKUP('Instruction Forfaitaires'!$D159,Listes!$A$43:$E$49,3,FALSE))+(VLOOKUP('Instruction Forfaitaires'!$D159,Listes!$A$43:$E$49,4,FALSE)))))))</f>
        <v/>
      </c>
      <c r="K159" s="257" t="str">
        <f>IF($G159="","",IF($C159=Listes!$B$34,Listes!$I$31,IF($C159=Listes!$B$35,(VLOOKUP('Instruction Forfaitaires'!$F159,Listes!$E$31:$F$36,2,FALSE)),IF($C159=Listes!$B$33,IF('Instruction Forfaitaires'!$E159&lt;Listes!$A$64,'Instruction Forfaitaires'!$E159*Listes!$A$65,IF('Instruction Forfaitaires'!$E159&gt;Listes!$D$64,'Instruction Forfaitaires'!$E159*Listes!$D$65,(('Instruction Forfaitaires'!$E159*Listes!$B$65)+Listes!$C$65)))))))</f>
        <v/>
      </c>
      <c r="L159" s="185" t="str">
        <f>IF(Forfaitaires!M158="","",Forfaitaires!M158)</f>
        <v/>
      </c>
      <c r="M159" s="282" t="str">
        <f t="shared" si="10"/>
        <v/>
      </c>
      <c r="N159" s="277" t="str">
        <f t="shared" si="11"/>
        <v/>
      </c>
      <c r="O159" s="298" t="str">
        <f t="shared" si="12"/>
        <v/>
      </c>
      <c r="P159" s="280" t="str">
        <f t="shared" si="13"/>
        <v/>
      </c>
      <c r="Q159" s="284" t="str">
        <f t="shared" si="14"/>
        <v/>
      </c>
      <c r="R159" s="285"/>
    </row>
    <row r="160" spans="1:18" ht="20.100000000000001" customHeight="1" x14ac:dyDescent="0.25">
      <c r="A160" s="170">
        <v>154</v>
      </c>
      <c r="B160" s="166" t="str">
        <f>IF(Forfaitaires!B159="","",Forfaitaires!B159)</f>
        <v/>
      </c>
      <c r="C160" s="166" t="str">
        <f>IF(Forfaitaires!C159="","",Forfaitaires!C159)</f>
        <v/>
      </c>
      <c r="D160" s="166" t="str">
        <f>IF(Forfaitaires!D159="","",Forfaitaires!D159)</f>
        <v/>
      </c>
      <c r="E160" s="166" t="str">
        <f>IF(Forfaitaires!E159="","",Forfaitaires!E159)</f>
        <v/>
      </c>
      <c r="F160" s="166" t="str">
        <f>IF(Forfaitaires!F159="","",Forfaitaires!F159)</f>
        <v/>
      </c>
      <c r="G160" s="166" t="str">
        <f>IF(Forfaitaires!G159="","",Forfaitaires!G159)</f>
        <v/>
      </c>
      <c r="H160" s="166" t="str">
        <f>IF(Forfaitaires!H159="","",Forfaitaires!H159)</f>
        <v/>
      </c>
      <c r="I160" s="166" t="str">
        <f>IF($G160="","",IF($C160=Listes!$B$32,IF('Instruction Forfaitaires'!$E160&lt;Listes!$B$53,('Instruction Forfaitaires'!$E160*(VLOOKUP('Instruction Forfaitaires'!$D160,Listes!$A$54:$E$60,2,FALSE))),IF('Instruction Forfaitaires'!$E160&gt;Listes!$E$53,('Instruction Forfaitaires'!$E160*(VLOOKUP('Instruction Forfaitaires'!$D160,Listes!$A$54:$E$60,5,FALSE))),('Instruction Forfaitaires'!$E160*(VLOOKUP('Instruction Forfaitaires'!$D160,Listes!$A$54:$E$60,3,FALSE))+(VLOOKUP('Instruction Forfaitaires'!$D160,Listes!$A$54:$E$60,4,FALSE)))))))</f>
        <v/>
      </c>
      <c r="J160" s="166" t="str">
        <f>IF($G160="","",IF($C160=Listes!$B$31,IF('Instruction Forfaitaires'!$E160&lt;Listes!$B$42,('Instruction Forfaitaires'!$E160*(VLOOKUP('Instruction Forfaitaires'!$D160,Listes!$A$43:$E$49,2,FALSE))),IF('Instruction Forfaitaires'!$E160&gt;Listes!$D$42,('Instruction Forfaitaires'!$E160*(VLOOKUP('Instruction Forfaitaires'!$D160,Listes!$A$43:$E$49,5,FALSE))),('Instruction Forfaitaires'!$E160*(VLOOKUP('Instruction Forfaitaires'!$D160,Listes!$A$43:$E$49,3,FALSE))+(VLOOKUP('Instruction Forfaitaires'!$D160,Listes!$A$43:$E$49,4,FALSE)))))))</f>
        <v/>
      </c>
      <c r="K160" s="257" t="str">
        <f>IF($G160="","",IF($C160=Listes!$B$34,Listes!$I$31,IF($C160=Listes!$B$35,(VLOOKUP('Instruction Forfaitaires'!$F160,Listes!$E$31:$F$36,2,FALSE)),IF($C160=Listes!$B$33,IF('Instruction Forfaitaires'!$E160&lt;Listes!$A$64,'Instruction Forfaitaires'!$E160*Listes!$A$65,IF('Instruction Forfaitaires'!$E160&gt;Listes!$D$64,'Instruction Forfaitaires'!$E160*Listes!$D$65,(('Instruction Forfaitaires'!$E160*Listes!$B$65)+Listes!$C$65)))))))</f>
        <v/>
      </c>
      <c r="L160" s="185" t="str">
        <f>IF(Forfaitaires!M159="","",Forfaitaires!M159)</f>
        <v/>
      </c>
      <c r="M160" s="282" t="str">
        <f t="shared" si="10"/>
        <v/>
      </c>
      <c r="N160" s="277" t="str">
        <f t="shared" si="11"/>
        <v/>
      </c>
      <c r="O160" s="298" t="str">
        <f t="shared" si="12"/>
        <v/>
      </c>
      <c r="P160" s="280" t="str">
        <f t="shared" si="13"/>
        <v/>
      </c>
      <c r="Q160" s="284" t="str">
        <f t="shared" si="14"/>
        <v/>
      </c>
      <c r="R160" s="285"/>
    </row>
    <row r="161" spans="1:18" ht="20.100000000000001" customHeight="1" x14ac:dyDescent="0.25">
      <c r="A161" s="170">
        <v>155</v>
      </c>
      <c r="B161" s="166" t="str">
        <f>IF(Forfaitaires!B160="","",Forfaitaires!B160)</f>
        <v/>
      </c>
      <c r="C161" s="166" t="str">
        <f>IF(Forfaitaires!C160="","",Forfaitaires!C160)</f>
        <v/>
      </c>
      <c r="D161" s="166" t="str">
        <f>IF(Forfaitaires!D160="","",Forfaitaires!D160)</f>
        <v/>
      </c>
      <c r="E161" s="166" t="str">
        <f>IF(Forfaitaires!E160="","",Forfaitaires!E160)</f>
        <v/>
      </c>
      <c r="F161" s="166" t="str">
        <f>IF(Forfaitaires!F160="","",Forfaitaires!F160)</f>
        <v/>
      </c>
      <c r="G161" s="166" t="str">
        <f>IF(Forfaitaires!G160="","",Forfaitaires!G160)</f>
        <v/>
      </c>
      <c r="H161" s="166" t="str">
        <f>IF(Forfaitaires!H160="","",Forfaitaires!H160)</f>
        <v/>
      </c>
      <c r="I161" s="166" t="str">
        <f>IF($G161="","",IF($C161=Listes!$B$32,IF('Instruction Forfaitaires'!$E161&lt;Listes!$B$53,('Instruction Forfaitaires'!$E161*(VLOOKUP('Instruction Forfaitaires'!$D161,Listes!$A$54:$E$60,2,FALSE))),IF('Instruction Forfaitaires'!$E161&gt;Listes!$E$53,('Instruction Forfaitaires'!$E161*(VLOOKUP('Instruction Forfaitaires'!$D161,Listes!$A$54:$E$60,5,FALSE))),('Instruction Forfaitaires'!$E161*(VLOOKUP('Instruction Forfaitaires'!$D161,Listes!$A$54:$E$60,3,FALSE))+(VLOOKUP('Instruction Forfaitaires'!$D161,Listes!$A$54:$E$60,4,FALSE)))))))</f>
        <v/>
      </c>
      <c r="J161" s="166" t="str">
        <f>IF($G161="","",IF($C161=Listes!$B$31,IF('Instruction Forfaitaires'!$E161&lt;Listes!$B$42,('Instruction Forfaitaires'!$E161*(VLOOKUP('Instruction Forfaitaires'!$D161,Listes!$A$43:$E$49,2,FALSE))),IF('Instruction Forfaitaires'!$E161&gt;Listes!$D$42,('Instruction Forfaitaires'!$E161*(VLOOKUP('Instruction Forfaitaires'!$D161,Listes!$A$43:$E$49,5,FALSE))),('Instruction Forfaitaires'!$E161*(VLOOKUP('Instruction Forfaitaires'!$D161,Listes!$A$43:$E$49,3,FALSE))+(VLOOKUP('Instruction Forfaitaires'!$D161,Listes!$A$43:$E$49,4,FALSE)))))))</f>
        <v/>
      </c>
      <c r="K161" s="257" t="str">
        <f>IF($G161="","",IF($C161=Listes!$B$34,Listes!$I$31,IF($C161=Listes!$B$35,(VLOOKUP('Instruction Forfaitaires'!$F161,Listes!$E$31:$F$36,2,FALSE)),IF($C161=Listes!$B$33,IF('Instruction Forfaitaires'!$E161&lt;Listes!$A$64,'Instruction Forfaitaires'!$E161*Listes!$A$65,IF('Instruction Forfaitaires'!$E161&gt;Listes!$D$64,'Instruction Forfaitaires'!$E161*Listes!$D$65,(('Instruction Forfaitaires'!$E161*Listes!$B$65)+Listes!$C$65)))))))</f>
        <v/>
      </c>
      <c r="L161" s="185" t="str">
        <f>IF(Forfaitaires!M160="","",Forfaitaires!M160)</f>
        <v/>
      </c>
      <c r="M161" s="282" t="str">
        <f t="shared" si="10"/>
        <v/>
      </c>
      <c r="N161" s="277" t="str">
        <f t="shared" si="11"/>
        <v/>
      </c>
      <c r="O161" s="298" t="str">
        <f t="shared" si="12"/>
        <v/>
      </c>
      <c r="P161" s="280" t="str">
        <f t="shared" si="13"/>
        <v/>
      </c>
      <c r="Q161" s="284" t="str">
        <f t="shared" si="14"/>
        <v/>
      </c>
      <c r="R161" s="285"/>
    </row>
    <row r="162" spans="1:18" ht="20.100000000000001" customHeight="1" x14ac:dyDescent="0.25">
      <c r="A162" s="170">
        <v>156</v>
      </c>
      <c r="B162" s="166" t="str">
        <f>IF(Forfaitaires!B161="","",Forfaitaires!B161)</f>
        <v/>
      </c>
      <c r="C162" s="166" t="str">
        <f>IF(Forfaitaires!C161="","",Forfaitaires!C161)</f>
        <v/>
      </c>
      <c r="D162" s="166" t="str">
        <f>IF(Forfaitaires!D161="","",Forfaitaires!D161)</f>
        <v/>
      </c>
      <c r="E162" s="166" t="str">
        <f>IF(Forfaitaires!E161="","",Forfaitaires!E161)</f>
        <v/>
      </c>
      <c r="F162" s="166" t="str">
        <f>IF(Forfaitaires!F161="","",Forfaitaires!F161)</f>
        <v/>
      </c>
      <c r="G162" s="166" t="str">
        <f>IF(Forfaitaires!G161="","",Forfaitaires!G161)</f>
        <v/>
      </c>
      <c r="H162" s="166" t="str">
        <f>IF(Forfaitaires!H161="","",Forfaitaires!H161)</f>
        <v/>
      </c>
      <c r="I162" s="166" t="str">
        <f>IF($G162="","",IF($C162=Listes!$B$32,IF('Instruction Forfaitaires'!$E162&lt;Listes!$B$53,('Instruction Forfaitaires'!$E162*(VLOOKUP('Instruction Forfaitaires'!$D162,Listes!$A$54:$E$60,2,FALSE))),IF('Instruction Forfaitaires'!$E162&gt;Listes!$E$53,('Instruction Forfaitaires'!$E162*(VLOOKUP('Instruction Forfaitaires'!$D162,Listes!$A$54:$E$60,5,FALSE))),('Instruction Forfaitaires'!$E162*(VLOOKUP('Instruction Forfaitaires'!$D162,Listes!$A$54:$E$60,3,FALSE))+(VLOOKUP('Instruction Forfaitaires'!$D162,Listes!$A$54:$E$60,4,FALSE)))))))</f>
        <v/>
      </c>
      <c r="J162" s="166" t="str">
        <f>IF($G162="","",IF($C162=Listes!$B$31,IF('Instruction Forfaitaires'!$E162&lt;Listes!$B$42,('Instruction Forfaitaires'!$E162*(VLOOKUP('Instruction Forfaitaires'!$D162,Listes!$A$43:$E$49,2,FALSE))),IF('Instruction Forfaitaires'!$E162&gt;Listes!$D$42,('Instruction Forfaitaires'!$E162*(VLOOKUP('Instruction Forfaitaires'!$D162,Listes!$A$43:$E$49,5,FALSE))),('Instruction Forfaitaires'!$E162*(VLOOKUP('Instruction Forfaitaires'!$D162,Listes!$A$43:$E$49,3,FALSE))+(VLOOKUP('Instruction Forfaitaires'!$D162,Listes!$A$43:$E$49,4,FALSE)))))))</f>
        <v/>
      </c>
      <c r="K162" s="257" t="str">
        <f>IF($G162="","",IF($C162=Listes!$B$34,Listes!$I$31,IF($C162=Listes!$B$35,(VLOOKUP('Instruction Forfaitaires'!$F162,Listes!$E$31:$F$36,2,FALSE)),IF($C162=Listes!$B$33,IF('Instruction Forfaitaires'!$E162&lt;Listes!$A$64,'Instruction Forfaitaires'!$E162*Listes!$A$65,IF('Instruction Forfaitaires'!$E162&gt;Listes!$D$64,'Instruction Forfaitaires'!$E162*Listes!$D$65,(('Instruction Forfaitaires'!$E162*Listes!$B$65)+Listes!$C$65)))))))</f>
        <v/>
      </c>
      <c r="L162" s="185" t="str">
        <f>IF(Forfaitaires!M161="","",Forfaitaires!M161)</f>
        <v/>
      </c>
      <c r="M162" s="282" t="str">
        <f t="shared" si="10"/>
        <v/>
      </c>
      <c r="N162" s="277" t="str">
        <f t="shared" si="11"/>
        <v/>
      </c>
      <c r="O162" s="298" t="str">
        <f t="shared" si="12"/>
        <v/>
      </c>
      <c r="P162" s="280" t="str">
        <f t="shared" si="13"/>
        <v/>
      </c>
      <c r="Q162" s="284" t="str">
        <f t="shared" si="14"/>
        <v/>
      </c>
      <c r="R162" s="285"/>
    </row>
    <row r="163" spans="1:18" ht="20.100000000000001" customHeight="1" x14ac:dyDescent="0.25">
      <c r="A163" s="170">
        <v>157</v>
      </c>
      <c r="B163" s="166" t="str">
        <f>IF(Forfaitaires!B162="","",Forfaitaires!B162)</f>
        <v/>
      </c>
      <c r="C163" s="166" t="str">
        <f>IF(Forfaitaires!C162="","",Forfaitaires!C162)</f>
        <v/>
      </c>
      <c r="D163" s="166" t="str">
        <f>IF(Forfaitaires!D162="","",Forfaitaires!D162)</f>
        <v/>
      </c>
      <c r="E163" s="166" t="str">
        <f>IF(Forfaitaires!E162="","",Forfaitaires!E162)</f>
        <v/>
      </c>
      <c r="F163" s="166" t="str">
        <f>IF(Forfaitaires!F162="","",Forfaitaires!F162)</f>
        <v/>
      </c>
      <c r="G163" s="166" t="str">
        <f>IF(Forfaitaires!G162="","",Forfaitaires!G162)</f>
        <v/>
      </c>
      <c r="H163" s="166" t="str">
        <f>IF(Forfaitaires!H162="","",Forfaitaires!H162)</f>
        <v/>
      </c>
      <c r="I163" s="166" t="str">
        <f>IF($G163="","",IF($C163=Listes!$B$32,IF('Instruction Forfaitaires'!$E163&lt;Listes!$B$53,('Instruction Forfaitaires'!$E163*(VLOOKUP('Instruction Forfaitaires'!$D163,Listes!$A$54:$E$60,2,FALSE))),IF('Instruction Forfaitaires'!$E163&gt;Listes!$E$53,('Instruction Forfaitaires'!$E163*(VLOOKUP('Instruction Forfaitaires'!$D163,Listes!$A$54:$E$60,5,FALSE))),('Instruction Forfaitaires'!$E163*(VLOOKUP('Instruction Forfaitaires'!$D163,Listes!$A$54:$E$60,3,FALSE))+(VLOOKUP('Instruction Forfaitaires'!$D163,Listes!$A$54:$E$60,4,FALSE)))))))</f>
        <v/>
      </c>
      <c r="J163" s="166" t="str">
        <f>IF($G163="","",IF($C163=Listes!$B$31,IF('Instruction Forfaitaires'!$E163&lt;Listes!$B$42,('Instruction Forfaitaires'!$E163*(VLOOKUP('Instruction Forfaitaires'!$D163,Listes!$A$43:$E$49,2,FALSE))),IF('Instruction Forfaitaires'!$E163&gt;Listes!$D$42,('Instruction Forfaitaires'!$E163*(VLOOKUP('Instruction Forfaitaires'!$D163,Listes!$A$43:$E$49,5,FALSE))),('Instruction Forfaitaires'!$E163*(VLOOKUP('Instruction Forfaitaires'!$D163,Listes!$A$43:$E$49,3,FALSE))+(VLOOKUP('Instruction Forfaitaires'!$D163,Listes!$A$43:$E$49,4,FALSE)))))))</f>
        <v/>
      </c>
      <c r="K163" s="257" t="str">
        <f>IF($G163="","",IF($C163=Listes!$B$34,Listes!$I$31,IF($C163=Listes!$B$35,(VLOOKUP('Instruction Forfaitaires'!$F163,Listes!$E$31:$F$36,2,FALSE)),IF($C163=Listes!$B$33,IF('Instruction Forfaitaires'!$E163&lt;Listes!$A$64,'Instruction Forfaitaires'!$E163*Listes!$A$65,IF('Instruction Forfaitaires'!$E163&gt;Listes!$D$64,'Instruction Forfaitaires'!$E163*Listes!$D$65,(('Instruction Forfaitaires'!$E163*Listes!$B$65)+Listes!$C$65)))))))</f>
        <v/>
      </c>
      <c r="L163" s="185" t="str">
        <f>IF(Forfaitaires!M162="","",Forfaitaires!M162)</f>
        <v/>
      </c>
      <c r="M163" s="282" t="str">
        <f t="shared" si="10"/>
        <v/>
      </c>
      <c r="N163" s="277" t="str">
        <f t="shared" si="11"/>
        <v/>
      </c>
      <c r="O163" s="298" t="str">
        <f t="shared" si="12"/>
        <v/>
      </c>
      <c r="P163" s="280" t="str">
        <f t="shared" si="13"/>
        <v/>
      </c>
      <c r="Q163" s="284" t="str">
        <f t="shared" si="14"/>
        <v/>
      </c>
      <c r="R163" s="285"/>
    </row>
    <row r="164" spans="1:18" ht="20.100000000000001" customHeight="1" x14ac:dyDescent="0.25">
      <c r="A164" s="170">
        <v>158</v>
      </c>
      <c r="B164" s="166" t="str">
        <f>IF(Forfaitaires!B163="","",Forfaitaires!B163)</f>
        <v/>
      </c>
      <c r="C164" s="166" t="str">
        <f>IF(Forfaitaires!C163="","",Forfaitaires!C163)</f>
        <v/>
      </c>
      <c r="D164" s="166" t="str">
        <f>IF(Forfaitaires!D163="","",Forfaitaires!D163)</f>
        <v/>
      </c>
      <c r="E164" s="166" t="str">
        <f>IF(Forfaitaires!E163="","",Forfaitaires!E163)</f>
        <v/>
      </c>
      <c r="F164" s="166" t="str">
        <f>IF(Forfaitaires!F163="","",Forfaitaires!F163)</f>
        <v/>
      </c>
      <c r="G164" s="166" t="str">
        <f>IF(Forfaitaires!G163="","",Forfaitaires!G163)</f>
        <v/>
      </c>
      <c r="H164" s="166" t="str">
        <f>IF(Forfaitaires!H163="","",Forfaitaires!H163)</f>
        <v/>
      </c>
      <c r="I164" s="166" t="str">
        <f>IF($G164="","",IF($C164=Listes!$B$32,IF('Instruction Forfaitaires'!$E164&lt;Listes!$B$53,('Instruction Forfaitaires'!$E164*(VLOOKUP('Instruction Forfaitaires'!$D164,Listes!$A$54:$E$60,2,FALSE))),IF('Instruction Forfaitaires'!$E164&gt;Listes!$E$53,('Instruction Forfaitaires'!$E164*(VLOOKUP('Instruction Forfaitaires'!$D164,Listes!$A$54:$E$60,5,FALSE))),('Instruction Forfaitaires'!$E164*(VLOOKUP('Instruction Forfaitaires'!$D164,Listes!$A$54:$E$60,3,FALSE))+(VLOOKUP('Instruction Forfaitaires'!$D164,Listes!$A$54:$E$60,4,FALSE)))))))</f>
        <v/>
      </c>
      <c r="J164" s="166" t="str">
        <f>IF($G164="","",IF($C164=Listes!$B$31,IF('Instruction Forfaitaires'!$E164&lt;Listes!$B$42,('Instruction Forfaitaires'!$E164*(VLOOKUP('Instruction Forfaitaires'!$D164,Listes!$A$43:$E$49,2,FALSE))),IF('Instruction Forfaitaires'!$E164&gt;Listes!$D$42,('Instruction Forfaitaires'!$E164*(VLOOKUP('Instruction Forfaitaires'!$D164,Listes!$A$43:$E$49,5,FALSE))),('Instruction Forfaitaires'!$E164*(VLOOKUP('Instruction Forfaitaires'!$D164,Listes!$A$43:$E$49,3,FALSE))+(VLOOKUP('Instruction Forfaitaires'!$D164,Listes!$A$43:$E$49,4,FALSE)))))))</f>
        <v/>
      </c>
      <c r="K164" s="257" t="str">
        <f>IF($G164="","",IF($C164=Listes!$B$34,Listes!$I$31,IF($C164=Listes!$B$35,(VLOOKUP('Instruction Forfaitaires'!$F164,Listes!$E$31:$F$36,2,FALSE)),IF($C164=Listes!$B$33,IF('Instruction Forfaitaires'!$E164&lt;Listes!$A$64,'Instruction Forfaitaires'!$E164*Listes!$A$65,IF('Instruction Forfaitaires'!$E164&gt;Listes!$D$64,'Instruction Forfaitaires'!$E164*Listes!$D$65,(('Instruction Forfaitaires'!$E164*Listes!$B$65)+Listes!$C$65)))))))</f>
        <v/>
      </c>
      <c r="L164" s="185" t="str">
        <f>IF(Forfaitaires!M163="","",Forfaitaires!M163)</f>
        <v/>
      </c>
      <c r="M164" s="282" t="str">
        <f t="shared" si="10"/>
        <v/>
      </c>
      <c r="N164" s="277" t="str">
        <f t="shared" si="11"/>
        <v/>
      </c>
      <c r="O164" s="298" t="str">
        <f t="shared" si="12"/>
        <v/>
      </c>
      <c r="P164" s="280" t="str">
        <f t="shared" si="13"/>
        <v/>
      </c>
      <c r="Q164" s="284" t="str">
        <f t="shared" si="14"/>
        <v/>
      </c>
      <c r="R164" s="285"/>
    </row>
    <row r="165" spans="1:18" ht="20.100000000000001" customHeight="1" x14ac:dyDescent="0.25">
      <c r="A165" s="170">
        <v>159</v>
      </c>
      <c r="B165" s="166" t="str">
        <f>IF(Forfaitaires!B164="","",Forfaitaires!B164)</f>
        <v/>
      </c>
      <c r="C165" s="166" t="str">
        <f>IF(Forfaitaires!C164="","",Forfaitaires!C164)</f>
        <v/>
      </c>
      <c r="D165" s="166" t="str">
        <f>IF(Forfaitaires!D164="","",Forfaitaires!D164)</f>
        <v/>
      </c>
      <c r="E165" s="166" t="str">
        <f>IF(Forfaitaires!E164="","",Forfaitaires!E164)</f>
        <v/>
      </c>
      <c r="F165" s="166" t="str">
        <f>IF(Forfaitaires!F164="","",Forfaitaires!F164)</f>
        <v/>
      </c>
      <c r="G165" s="166" t="str">
        <f>IF(Forfaitaires!G164="","",Forfaitaires!G164)</f>
        <v/>
      </c>
      <c r="H165" s="166" t="str">
        <f>IF(Forfaitaires!H164="","",Forfaitaires!H164)</f>
        <v/>
      </c>
      <c r="I165" s="166" t="str">
        <f>IF($G165="","",IF($C165=Listes!$B$32,IF('Instruction Forfaitaires'!$E165&lt;Listes!$B$53,('Instruction Forfaitaires'!$E165*(VLOOKUP('Instruction Forfaitaires'!$D165,Listes!$A$54:$E$60,2,FALSE))),IF('Instruction Forfaitaires'!$E165&gt;Listes!$E$53,('Instruction Forfaitaires'!$E165*(VLOOKUP('Instruction Forfaitaires'!$D165,Listes!$A$54:$E$60,5,FALSE))),('Instruction Forfaitaires'!$E165*(VLOOKUP('Instruction Forfaitaires'!$D165,Listes!$A$54:$E$60,3,FALSE))+(VLOOKUP('Instruction Forfaitaires'!$D165,Listes!$A$54:$E$60,4,FALSE)))))))</f>
        <v/>
      </c>
      <c r="J165" s="166" t="str">
        <f>IF($G165="","",IF($C165=Listes!$B$31,IF('Instruction Forfaitaires'!$E165&lt;Listes!$B$42,('Instruction Forfaitaires'!$E165*(VLOOKUP('Instruction Forfaitaires'!$D165,Listes!$A$43:$E$49,2,FALSE))),IF('Instruction Forfaitaires'!$E165&gt;Listes!$D$42,('Instruction Forfaitaires'!$E165*(VLOOKUP('Instruction Forfaitaires'!$D165,Listes!$A$43:$E$49,5,FALSE))),('Instruction Forfaitaires'!$E165*(VLOOKUP('Instruction Forfaitaires'!$D165,Listes!$A$43:$E$49,3,FALSE))+(VLOOKUP('Instruction Forfaitaires'!$D165,Listes!$A$43:$E$49,4,FALSE)))))))</f>
        <v/>
      </c>
      <c r="K165" s="257" t="str">
        <f>IF($G165="","",IF($C165=Listes!$B$34,Listes!$I$31,IF($C165=Listes!$B$35,(VLOOKUP('Instruction Forfaitaires'!$F165,Listes!$E$31:$F$36,2,FALSE)),IF($C165=Listes!$B$33,IF('Instruction Forfaitaires'!$E165&lt;Listes!$A$64,'Instruction Forfaitaires'!$E165*Listes!$A$65,IF('Instruction Forfaitaires'!$E165&gt;Listes!$D$64,'Instruction Forfaitaires'!$E165*Listes!$D$65,(('Instruction Forfaitaires'!$E165*Listes!$B$65)+Listes!$C$65)))))))</f>
        <v/>
      </c>
      <c r="L165" s="185" t="str">
        <f>IF(Forfaitaires!M164="","",Forfaitaires!M164)</f>
        <v/>
      </c>
      <c r="M165" s="282" t="str">
        <f t="shared" si="10"/>
        <v/>
      </c>
      <c r="N165" s="277" t="str">
        <f t="shared" si="11"/>
        <v/>
      </c>
      <c r="O165" s="298" t="str">
        <f t="shared" si="12"/>
        <v/>
      </c>
      <c r="P165" s="280" t="str">
        <f t="shared" si="13"/>
        <v/>
      </c>
      <c r="Q165" s="284" t="str">
        <f t="shared" si="14"/>
        <v/>
      </c>
      <c r="R165" s="285"/>
    </row>
    <row r="166" spans="1:18" ht="20.100000000000001" customHeight="1" x14ac:dyDescent="0.25">
      <c r="A166" s="170">
        <v>160</v>
      </c>
      <c r="B166" s="166" t="str">
        <f>IF(Forfaitaires!B165="","",Forfaitaires!B165)</f>
        <v/>
      </c>
      <c r="C166" s="166" t="str">
        <f>IF(Forfaitaires!C165="","",Forfaitaires!C165)</f>
        <v/>
      </c>
      <c r="D166" s="166" t="str">
        <f>IF(Forfaitaires!D165="","",Forfaitaires!D165)</f>
        <v/>
      </c>
      <c r="E166" s="166" t="str">
        <f>IF(Forfaitaires!E165="","",Forfaitaires!E165)</f>
        <v/>
      </c>
      <c r="F166" s="166" t="str">
        <f>IF(Forfaitaires!F165="","",Forfaitaires!F165)</f>
        <v/>
      </c>
      <c r="G166" s="166" t="str">
        <f>IF(Forfaitaires!G165="","",Forfaitaires!G165)</f>
        <v/>
      </c>
      <c r="H166" s="166" t="str">
        <f>IF(Forfaitaires!H165="","",Forfaitaires!H165)</f>
        <v/>
      </c>
      <c r="I166" s="166" t="str">
        <f>IF($G166="","",IF($C166=Listes!$B$32,IF('Instruction Forfaitaires'!$E166&lt;Listes!$B$53,('Instruction Forfaitaires'!$E166*(VLOOKUP('Instruction Forfaitaires'!$D166,Listes!$A$54:$E$60,2,FALSE))),IF('Instruction Forfaitaires'!$E166&gt;Listes!$E$53,('Instruction Forfaitaires'!$E166*(VLOOKUP('Instruction Forfaitaires'!$D166,Listes!$A$54:$E$60,5,FALSE))),('Instruction Forfaitaires'!$E166*(VLOOKUP('Instruction Forfaitaires'!$D166,Listes!$A$54:$E$60,3,FALSE))+(VLOOKUP('Instruction Forfaitaires'!$D166,Listes!$A$54:$E$60,4,FALSE)))))))</f>
        <v/>
      </c>
      <c r="J166" s="166" t="str">
        <f>IF($G166="","",IF($C166=Listes!$B$31,IF('Instruction Forfaitaires'!$E166&lt;Listes!$B$42,('Instruction Forfaitaires'!$E166*(VLOOKUP('Instruction Forfaitaires'!$D166,Listes!$A$43:$E$49,2,FALSE))),IF('Instruction Forfaitaires'!$E166&gt;Listes!$D$42,('Instruction Forfaitaires'!$E166*(VLOOKUP('Instruction Forfaitaires'!$D166,Listes!$A$43:$E$49,5,FALSE))),('Instruction Forfaitaires'!$E166*(VLOOKUP('Instruction Forfaitaires'!$D166,Listes!$A$43:$E$49,3,FALSE))+(VLOOKUP('Instruction Forfaitaires'!$D166,Listes!$A$43:$E$49,4,FALSE)))))))</f>
        <v/>
      </c>
      <c r="K166" s="257" t="str">
        <f>IF($G166="","",IF($C166=Listes!$B$34,Listes!$I$31,IF($C166=Listes!$B$35,(VLOOKUP('Instruction Forfaitaires'!$F166,Listes!$E$31:$F$36,2,FALSE)),IF($C166=Listes!$B$33,IF('Instruction Forfaitaires'!$E166&lt;Listes!$A$64,'Instruction Forfaitaires'!$E166*Listes!$A$65,IF('Instruction Forfaitaires'!$E166&gt;Listes!$D$64,'Instruction Forfaitaires'!$E166*Listes!$D$65,(('Instruction Forfaitaires'!$E166*Listes!$B$65)+Listes!$C$65)))))))</f>
        <v/>
      </c>
      <c r="L166" s="185" t="str">
        <f>IF(Forfaitaires!M165="","",Forfaitaires!M165)</f>
        <v/>
      </c>
      <c r="M166" s="282" t="str">
        <f t="shared" si="10"/>
        <v/>
      </c>
      <c r="N166" s="277" t="str">
        <f t="shared" si="11"/>
        <v/>
      </c>
      <c r="O166" s="298" t="str">
        <f t="shared" si="12"/>
        <v/>
      </c>
      <c r="P166" s="280" t="str">
        <f t="shared" si="13"/>
        <v/>
      </c>
      <c r="Q166" s="284" t="str">
        <f t="shared" si="14"/>
        <v/>
      </c>
      <c r="R166" s="285"/>
    </row>
    <row r="167" spans="1:18" ht="20.100000000000001" customHeight="1" x14ac:dyDescent="0.25">
      <c r="A167" s="170">
        <v>161</v>
      </c>
      <c r="B167" s="166" t="str">
        <f>IF(Forfaitaires!B166="","",Forfaitaires!B166)</f>
        <v/>
      </c>
      <c r="C167" s="166" t="str">
        <f>IF(Forfaitaires!C166="","",Forfaitaires!C166)</f>
        <v/>
      </c>
      <c r="D167" s="166" t="str">
        <f>IF(Forfaitaires!D166="","",Forfaitaires!D166)</f>
        <v/>
      </c>
      <c r="E167" s="166" t="str">
        <f>IF(Forfaitaires!E166="","",Forfaitaires!E166)</f>
        <v/>
      </c>
      <c r="F167" s="166" t="str">
        <f>IF(Forfaitaires!F166="","",Forfaitaires!F166)</f>
        <v/>
      </c>
      <c r="G167" s="166" t="str">
        <f>IF(Forfaitaires!G166="","",Forfaitaires!G166)</f>
        <v/>
      </c>
      <c r="H167" s="166" t="str">
        <f>IF(Forfaitaires!H166="","",Forfaitaires!H166)</f>
        <v/>
      </c>
      <c r="I167" s="166" t="str">
        <f>IF($G167="","",IF($C167=Listes!$B$32,IF('Instruction Forfaitaires'!$E167&lt;Listes!$B$53,('Instruction Forfaitaires'!$E167*(VLOOKUP('Instruction Forfaitaires'!$D167,Listes!$A$54:$E$60,2,FALSE))),IF('Instruction Forfaitaires'!$E167&gt;Listes!$E$53,('Instruction Forfaitaires'!$E167*(VLOOKUP('Instruction Forfaitaires'!$D167,Listes!$A$54:$E$60,5,FALSE))),('Instruction Forfaitaires'!$E167*(VLOOKUP('Instruction Forfaitaires'!$D167,Listes!$A$54:$E$60,3,FALSE))+(VLOOKUP('Instruction Forfaitaires'!$D167,Listes!$A$54:$E$60,4,FALSE)))))))</f>
        <v/>
      </c>
      <c r="J167" s="166" t="str">
        <f>IF($G167="","",IF($C167=Listes!$B$31,IF('Instruction Forfaitaires'!$E167&lt;Listes!$B$42,('Instruction Forfaitaires'!$E167*(VLOOKUP('Instruction Forfaitaires'!$D167,Listes!$A$43:$E$49,2,FALSE))),IF('Instruction Forfaitaires'!$E167&gt;Listes!$D$42,('Instruction Forfaitaires'!$E167*(VLOOKUP('Instruction Forfaitaires'!$D167,Listes!$A$43:$E$49,5,FALSE))),('Instruction Forfaitaires'!$E167*(VLOOKUP('Instruction Forfaitaires'!$D167,Listes!$A$43:$E$49,3,FALSE))+(VLOOKUP('Instruction Forfaitaires'!$D167,Listes!$A$43:$E$49,4,FALSE)))))))</f>
        <v/>
      </c>
      <c r="K167" s="257" t="str">
        <f>IF($G167="","",IF($C167=Listes!$B$34,Listes!$I$31,IF($C167=Listes!$B$35,(VLOOKUP('Instruction Forfaitaires'!$F167,Listes!$E$31:$F$36,2,FALSE)),IF($C167=Listes!$B$33,IF('Instruction Forfaitaires'!$E167&lt;Listes!$A$64,'Instruction Forfaitaires'!$E167*Listes!$A$65,IF('Instruction Forfaitaires'!$E167&gt;Listes!$D$64,'Instruction Forfaitaires'!$E167*Listes!$D$65,(('Instruction Forfaitaires'!$E167*Listes!$B$65)+Listes!$C$65)))))))</f>
        <v/>
      </c>
      <c r="L167" s="185" t="str">
        <f>IF(Forfaitaires!M166="","",Forfaitaires!M166)</f>
        <v/>
      </c>
      <c r="M167" s="282" t="str">
        <f t="shared" si="10"/>
        <v/>
      </c>
      <c r="N167" s="277" t="str">
        <f t="shared" si="11"/>
        <v/>
      </c>
      <c r="O167" s="298" t="str">
        <f t="shared" si="12"/>
        <v/>
      </c>
      <c r="P167" s="280" t="str">
        <f t="shared" si="13"/>
        <v/>
      </c>
      <c r="Q167" s="284" t="str">
        <f t="shared" si="14"/>
        <v/>
      </c>
      <c r="R167" s="285"/>
    </row>
    <row r="168" spans="1:18" ht="20.100000000000001" customHeight="1" x14ac:dyDescent="0.25">
      <c r="A168" s="170">
        <v>162</v>
      </c>
      <c r="B168" s="166" t="str">
        <f>IF(Forfaitaires!B167="","",Forfaitaires!B167)</f>
        <v/>
      </c>
      <c r="C168" s="166" t="str">
        <f>IF(Forfaitaires!C167="","",Forfaitaires!C167)</f>
        <v/>
      </c>
      <c r="D168" s="166" t="str">
        <f>IF(Forfaitaires!D167="","",Forfaitaires!D167)</f>
        <v/>
      </c>
      <c r="E168" s="166" t="str">
        <f>IF(Forfaitaires!E167="","",Forfaitaires!E167)</f>
        <v/>
      </c>
      <c r="F168" s="166" t="str">
        <f>IF(Forfaitaires!F167="","",Forfaitaires!F167)</f>
        <v/>
      </c>
      <c r="G168" s="166" t="str">
        <f>IF(Forfaitaires!G167="","",Forfaitaires!G167)</f>
        <v/>
      </c>
      <c r="H168" s="166" t="str">
        <f>IF(Forfaitaires!H167="","",Forfaitaires!H167)</f>
        <v/>
      </c>
      <c r="I168" s="166" t="str">
        <f>IF($G168="","",IF($C168=Listes!$B$32,IF('Instruction Forfaitaires'!$E168&lt;Listes!$B$53,('Instruction Forfaitaires'!$E168*(VLOOKUP('Instruction Forfaitaires'!$D168,Listes!$A$54:$E$60,2,FALSE))),IF('Instruction Forfaitaires'!$E168&gt;Listes!$E$53,('Instruction Forfaitaires'!$E168*(VLOOKUP('Instruction Forfaitaires'!$D168,Listes!$A$54:$E$60,5,FALSE))),('Instruction Forfaitaires'!$E168*(VLOOKUP('Instruction Forfaitaires'!$D168,Listes!$A$54:$E$60,3,FALSE))+(VLOOKUP('Instruction Forfaitaires'!$D168,Listes!$A$54:$E$60,4,FALSE)))))))</f>
        <v/>
      </c>
      <c r="J168" s="166" t="str">
        <f>IF($G168="","",IF($C168=Listes!$B$31,IF('Instruction Forfaitaires'!$E168&lt;Listes!$B$42,('Instruction Forfaitaires'!$E168*(VLOOKUP('Instruction Forfaitaires'!$D168,Listes!$A$43:$E$49,2,FALSE))),IF('Instruction Forfaitaires'!$E168&gt;Listes!$D$42,('Instruction Forfaitaires'!$E168*(VLOOKUP('Instruction Forfaitaires'!$D168,Listes!$A$43:$E$49,5,FALSE))),('Instruction Forfaitaires'!$E168*(VLOOKUP('Instruction Forfaitaires'!$D168,Listes!$A$43:$E$49,3,FALSE))+(VLOOKUP('Instruction Forfaitaires'!$D168,Listes!$A$43:$E$49,4,FALSE)))))))</f>
        <v/>
      </c>
      <c r="K168" s="257" t="str">
        <f>IF($G168="","",IF($C168=Listes!$B$34,Listes!$I$31,IF($C168=Listes!$B$35,(VLOOKUP('Instruction Forfaitaires'!$F168,Listes!$E$31:$F$36,2,FALSE)),IF($C168=Listes!$B$33,IF('Instruction Forfaitaires'!$E168&lt;Listes!$A$64,'Instruction Forfaitaires'!$E168*Listes!$A$65,IF('Instruction Forfaitaires'!$E168&gt;Listes!$D$64,'Instruction Forfaitaires'!$E168*Listes!$D$65,(('Instruction Forfaitaires'!$E168*Listes!$B$65)+Listes!$C$65)))))))</f>
        <v/>
      </c>
      <c r="L168" s="185" t="str">
        <f>IF(Forfaitaires!M167="","",Forfaitaires!M167)</f>
        <v/>
      </c>
      <c r="M168" s="282" t="str">
        <f t="shared" si="10"/>
        <v/>
      </c>
      <c r="N168" s="277" t="str">
        <f t="shared" si="11"/>
        <v/>
      </c>
      <c r="O168" s="298" t="str">
        <f t="shared" si="12"/>
        <v/>
      </c>
      <c r="P168" s="280" t="str">
        <f t="shared" si="13"/>
        <v/>
      </c>
      <c r="Q168" s="284" t="str">
        <f t="shared" si="14"/>
        <v/>
      </c>
      <c r="R168" s="285"/>
    </row>
    <row r="169" spans="1:18" ht="20.100000000000001" customHeight="1" x14ac:dyDescent="0.25">
      <c r="A169" s="170">
        <v>163</v>
      </c>
      <c r="B169" s="166" t="str">
        <f>IF(Forfaitaires!B168="","",Forfaitaires!B168)</f>
        <v/>
      </c>
      <c r="C169" s="166" t="str">
        <f>IF(Forfaitaires!C168="","",Forfaitaires!C168)</f>
        <v/>
      </c>
      <c r="D169" s="166" t="str">
        <f>IF(Forfaitaires!D168="","",Forfaitaires!D168)</f>
        <v/>
      </c>
      <c r="E169" s="166" t="str">
        <f>IF(Forfaitaires!E168="","",Forfaitaires!E168)</f>
        <v/>
      </c>
      <c r="F169" s="166" t="str">
        <f>IF(Forfaitaires!F168="","",Forfaitaires!F168)</f>
        <v/>
      </c>
      <c r="G169" s="166" t="str">
        <f>IF(Forfaitaires!G168="","",Forfaitaires!G168)</f>
        <v/>
      </c>
      <c r="H169" s="166" t="str">
        <f>IF(Forfaitaires!H168="","",Forfaitaires!H168)</f>
        <v/>
      </c>
      <c r="I169" s="166" t="str">
        <f>IF($G169="","",IF($C169=Listes!$B$32,IF('Instruction Forfaitaires'!$E169&lt;Listes!$B$53,('Instruction Forfaitaires'!$E169*(VLOOKUP('Instruction Forfaitaires'!$D169,Listes!$A$54:$E$60,2,FALSE))),IF('Instruction Forfaitaires'!$E169&gt;Listes!$E$53,('Instruction Forfaitaires'!$E169*(VLOOKUP('Instruction Forfaitaires'!$D169,Listes!$A$54:$E$60,5,FALSE))),('Instruction Forfaitaires'!$E169*(VLOOKUP('Instruction Forfaitaires'!$D169,Listes!$A$54:$E$60,3,FALSE))+(VLOOKUP('Instruction Forfaitaires'!$D169,Listes!$A$54:$E$60,4,FALSE)))))))</f>
        <v/>
      </c>
      <c r="J169" s="166" t="str">
        <f>IF($G169="","",IF($C169=Listes!$B$31,IF('Instruction Forfaitaires'!$E169&lt;Listes!$B$42,('Instruction Forfaitaires'!$E169*(VLOOKUP('Instruction Forfaitaires'!$D169,Listes!$A$43:$E$49,2,FALSE))),IF('Instruction Forfaitaires'!$E169&gt;Listes!$D$42,('Instruction Forfaitaires'!$E169*(VLOOKUP('Instruction Forfaitaires'!$D169,Listes!$A$43:$E$49,5,FALSE))),('Instruction Forfaitaires'!$E169*(VLOOKUP('Instruction Forfaitaires'!$D169,Listes!$A$43:$E$49,3,FALSE))+(VLOOKUP('Instruction Forfaitaires'!$D169,Listes!$A$43:$E$49,4,FALSE)))))))</f>
        <v/>
      </c>
      <c r="K169" s="257" t="str">
        <f>IF($G169="","",IF($C169=Listes!$B$34,Listes!$I$31,IF($C169=Listes!$B$35,(VLOOKUP('Instruction Forfaitaires'!$F169,Listes!$E$31:$F$36,2,FALSE)),IF($C169=Listes!$B$33,IF('Instruction Forfaitaires'!$E169&lt;Listes!$A$64,'Instruction Forfaitaires'!$E169*Listes!$A$65,IF('Instruction Forfaitaires'!$E169&gt;Listes!$D$64,'Instruction Forfaitaires'!$E169*Listes!$D$65,(('Instruction Forfaitaires'!$E169*Listes!$B$65)+Listes!$C$65)))))))</f>
        <v/>
      </c>
      <c r="L169" s="185" t="str">
        <f>IF(Forfaitaires!M168="","",Forfaitaires!M168)</f>
        <v/>
      </c>
      <c r="M169" s="282" t="str">
        <f t="shared" si="10"/>
        <v/>
      </c>
      <c r="N169" s="277" t="str">
        <f t="shared" si="11"/>
        <v/>
      </c>
      <c r="O169" s="298" t="str">
        <f t="shared" si="12"/>
        <v/>
      </c>
      <c r="P169" s="280" t="str">
        <f t="shared" si="13"/>
        <v/>
      </c>
      <c r="Q169" s="284" t="str">
        <f t="shared" si="14"/>
        <v/>
      </c>
      <c r="R169" s="285"/>
    </row>
    <row r="170" spans="1:18" ht="20.100000000000001" customHeight="1" x14ac:dyDescent="0.25">
      <c r="A170" s="170">
        <v>164</v>
      </c>
      <c r="B170" s="166" t="str">
        <f>IF(Forfaitaires!B169="","",Forfaitaires!B169)</f>
        <v/>
      </c>
      <c r="C170" s="166" t="str">
        <f>IF(Forfaitaires!C169="","",Forfaitaires!C169)</f>
        <v/>
      </c>
      <c r="D170" s="166" t="str">
        <f>IF(Forfaitaires!D169="","",Forfaitaires!D169)</f>
        <v/>
      </c>
      <c r="E170" s="166" t="str">
        <f>IF(Forfaitaires!E169="","",Forfaitaires!E169)</f>
        <v/>
      </c>
      <c r="F170" s="166" t="str">
        <f>IF(Forfaitaires!F169="","",Forfaitaires!F169)</f>
        <v/>
      </c>
      <c r="G170" s="166" t="str">
        <f>IF(Forfaitaires!G169="","",Forfaitaires!G169)</f>
        <v/>
      </c>
      <c r="H170" s="166" t="str">
        <f>IF(Forfaitaires!H169="","",Forfaitaires!H169)</f>
        <v/>
      </c>
      <c r="I170" s="166" t="str">
        <f>IF($G170="","",IF($C170=Listes!$B$32,IF('Instruction Forfaitaires'!$E170&lt;Listes!$B$53,('Instruction Forfaitaires'!$E170*(VLOOKUP('Instruction Forfaitaires'!$D170,Listes!$A$54:$E$60,2,FALSE))),IF('Instruction Forfaitaires'!$E170&gt;Listes!$E$53,('Instruction Forfaitaires'!$E170*(VLOOKUP('Instruction Forfaitaires'!$D170,Listes!$A$54:$E$60,5,FALSE))),('Instruction Forfaitaires'!$E170*(VLOOKUP('Instruction Forfaitaires'!$D170,Listes!$A$54:$E$60,3,FALSE))+(VLOOKUP('Instruction Forfaitaires'!$D170,Listes!$A$54:$E$60,4,FALSE)))))))</f>
        <v/>
      </c>
      <c r="J170" s="166" t="str">
        <f>IF($G170="","",IF($C170=Listes!$B$31,IF('Instruction Forfaitaires'!$E170&lt;Listes!$B$42,('Instruction Forfaitaires'!$E170*(VLOOKUP('Instruction Forfaitaires'!$D170,Listes!$A$43:$E$49,2,FALSE))),IF('Instruction Forfaitaires'!$E170&gt;Listes!$D$42,('Instruction Forfaitaires'!$E170*(VLOOKUP('Instruction Forfaitaires'!$D170,Listes!$A$43:$E$49,5,FALSE))),('Instruction Forfaitaires'!$E170*(VLOOKUP('Instruction Forfaitaires'!$D170,Listes!$A$43:$E$49,3,FALSE))+(VLOOKUP('Instruction Forfaitaires'!$D170,Listes!$A$43:$E$49,4,FALSE)))))))</f>
        <v/>
      </c>
      <c r="K170" s="257" t="str">
        <f>IF($G170="","",IF($C170=Listes!$B$34,Listes!$I$31,IF($C170=Listes!$B$35,(VLOOKUP('Instruction Forfaitaires'!$F170,Listes!$E$31:$F$36,2,FALSE)),IF($C170=Listes!$B$33,IF('Instruction Forfaitaires'!$E170&lt;Listes!$A$64,'Instruction Forfaitaires'!$E170*Listes!$A$65,IF('Instruction Forfaitaires'!$E170&gt;Listes!$D$64,'Instruction Forfaitaires'!$E170*Listes!$D$65,(('Instruction Forfaitaires'!$E170*Listes!$B$65)+Listes!$C$65)))))))</f>
        <v/>
      </c>
      <c r="L170" s="185" t="str">
        <f>IF(Forfaitaires!M169="","",Forfaitaires!M169)</f>
        <v/>
      </c>
      <c r="M170" s="282" t="str">
        <f t="shared" si="10"/>
        <v/>
      </c>
      <c r="N170" s="277" t="str">
        <f t="shared" si="11"/>
        <v/>
      </c>
      <c r="O170" s="298" t="str">
        <f t="shared" si="12"/>
        <v/>
      </c>
      <c r="P170" s="280" t="str">
        <f t="shared" si="13"/>
        <v/>
      </c>
      <c r="Q170" s="284" t="str">
        <f t="shared" si="14"/>
        <v/>
      </c>
      <c r="R170" s="285"/>
    </row>
    <row r="171" spans="1:18" ht="20.100000000000001" customHeight="1" x14ac:dyDescent="0.25">
      <c r="A171" s="170">
        <v>165</v>
      </c>
      <c r="B171" s="166" t="str">
        <f>IF(Forfaitaires!B170="","",Forfaitaires!B170)</f>
        <v/>
      </c>
      <c r="C171" s="166" t="str">
        <f>IF(Forfaitaires!C170="","",Forfaitaires!C170)</f>
        <v/>
      </c>
      <c r="D171" s="166" t="str">
        <f>IF(Forfaitaires!D170="","",Forfaitaires!D170)</f>
        <v/>
      </c>
      <c r="E171" s="166" t="str">
        <f>IF(Forfaitaires!E170="","",Forfaitaires!E170)</f>
        <v/>
      </c>
      <c r="F171" s="166" t="str">
        <f>IF(Forfaitaires!F170="","",Forfaitaires!F170)</f>
        <v/>
      </c>
      <c r="G171" s="166" t="str">
        <f>IF(Forfaitaires!G170="","",Forfaitaires!G170)</f>
        <v/>
      </c>
      <c r="H171" s="166" t="str">
        <f>IF(Forfaitaires!H170="","",Forfaitaires!H170)</f>
        <v/>
      </c>
      <c r="I171" s="166" t="str">
        <f>IF($G171="","",IF($C171=Listes!$B$32,IF('Instruction Forfaitaires'!$E171&lt;Listes!$B$53,('Instruction Forfaitaires'!$E171*(VLOOKUP('Instruction Forfaitaires'!$D171,Listes!$A$54:$E$60,2,FALSE))),IF('Instruction Forfaitaires'!$E171&gt;Listes!$E$53,('Instruction Forfaitaires'!$E171*(VLOOKUP('Instruction Forfaitaires'!$D171,Listes!$A$54:$E$60,5,FALSE))),('Instruction Forfaitaires'!$E171*(VLOOKUP('Instruction Forfaitaires'!$D171,Listes!$A$54:$E$60,3,FALSE))+(VLOOKUP('Instruction Forfaitaires'!$D171,Listes!$A$54:$E$60,4,FALSE)))))))</f>
        <v/>
      </c>
      <c r="J171" s="166" t="str">
        <f>IF($G171="","",IF($C171=Listes!$B$31,IF('Instruction Forfaitaires'!$E171&lt;Listes!$B$42,('Instruction Forfaitaires'!$E171*(VLOOKUP('Instruction Forfaitaires'!$D171,Listes!$A$43:$E$49,2,FALSE))),IF('Instruction Forfaitaires'!$E171&gt;Listes!$D$42,('Instruction Forfaitaires'!$E171*(VLOOKUP('Instruction Forfaitaires'!$D171,Listes!$A$43:$E$49,5,FALSE))),('Instruction Forfaitaires'!$E171*(VLOOKUP('Instruction Forfaitaires'!$D171,Listes!$A$43:$E$49,3,FALSE))+(VLOOKUP('Instruction Forfaitaires'!$D171,Listes!$A$43:$E$49,4,FALSE)))))))</f>
        <v/>
      </c>
      <c r="K171" s="257" t="str">
        <f>IF($G171="","",IF($C171=Listes!$B$34,Listes!$I$31,IF($C171=Listes!$B$35,(VLOOKUP('Instruction Forfaitaires'!$F171,Listes!$E$31:$F$36,2,FALSE)),IF($C171=Listes!$B$33,IF('Instruction Forfaitaires'!$E171&lt;Listes!$A$64,'Instruction Forfaitaires'!$E171*Listes!$A$65,IF('Instruction Forfaitaires'!$E171&gt;Listes!$D$64,'Instruction Forfaitaires'!$E171*Listes!$D$65,(('Instruction Forfaitaires'!$E171*Listes!$B$65)+Listes!$C$65)))))))</f>
        <v/>
      </c>
      <c r="L171" s="185" t="str">
        <f>IF(Forfaitaires!M170="","",Forfaitaires!M170)</f>
        <v/>
      </c>
      <c r="M171" s="282" t="str">
        <f t="shared" si="10"/>
        <v/>
      </c>
      <c r="N171" s="277" t="str">
        <f t="shared" si="11"/>
        <v/>
      </c>
      <c r="O171" s="298" t="str">
        <f t="shared" si="12"/>
        <v/>
      </c>
      <c r="P171" s="280" t="str">
        <f t="shared" si="13"/>
        <v/>
      </c>
      <c r="Q171" s="284" t="str">
        <f t="shared" si="14"/>
        <v/>
      </c>
      <c r="R171" s="285"/>
    </row>
    <row r="172" spans="1:18" ht="20.100000000000001" customHeight="1" x14ac:dyDescent="0.25">
      <c r="A172" s="170">
        <v>166</v>
      </c>
      <c r="B172" s="166" t="str">
        <f>IF(Forfaitaires!B171="","",Forfaitaires!B171)</f>
        <v/>
      </c>
      <c r="C172" s="166" t="str">
        <f>IF(Forfaitaires!C171="","",Forfaitaires!C171)</f>
        <v/>
      </c>
      <c r="D172" s="166" t="str">
        <f>IF(Forfaitaires!D171="","",Forfaitaires!D171)</f>
        <v/>
      </c>
      <c r="E172" s="166" t="str">
        <f>IF(Forfaitaires!E171="","",Forfaitaires!E171)</f>
        <v/>
      </c>
      <c r="F172" s="166" t="str">
        <f>IF(Forfaitaires!F171="","",Forfaitaires!F171)</f>
        <v/>
      </c>
      <c r="G172" s="166" t="str">
        <f>IF(Forfaitaires!G171="","",Forfaitaires!G171)</f>
        <v/>
      </c>
      <c r="H172" s="166" t="str">
        <f>IF(Forfaitaires!H171="","",Forfaitaires!H171)</f>
        <v/>
      </c>
      <c r="I172" s="166" t="str">
        <f>IF($G172="","",IF($C172=Listes!$B$32,IF('Instruction Forfaitaires'!$E172&lt;Listes!$B$53,('Instruction Forfaitaires'!$E172*(VLOOKUP('Instruction Forfaitaires'!$D172,Listes!$A$54:$E$60,2,FALSE))),IF('Instruction Forfaitaires'!$E172&gt;Listes!$E$53,('Instruction Forfaitaires'!$E172*(VLOOKUP('Instruction Forfaitaires'!$D172,Listes!$A$54:$E$60,5,FALSE))),('Instruction Forfaitaires'!$E172*(VLOOKUP('Instruction Forfaitaires'!$D172,Listes!$A$54:$E$60,3,FALSE))+(VLOOKUP('Instruction Forfaitaires'!$D172,Listes!$A$54:$E$60,4,FALSE)))))))</f>
        <v/>
      </c>
      <c r="J172" s="166" t="str">
        <f>IF($G172="","",IF($C172=Listes!$B$31,IF('Instruction Forfaitaires'!$E172&lt;Listes!$B$42,('Instruction Forfaitaires'!$E172*(VLOOKUP('Instruction Forfaitaires'!$D172,Listes!$A$43:$E$49,2,FALSE))),IF('Instruction Forfaitaires'!$E172&gt;Listes!$D$42,('Instruction Forfaitaires'!$E172*(VLOOKUP('Instruction Forfaitaires'!$D172,Listes!$A$43:$E$49,5,FALSE))),('Instruction Forfaitaires'!$E172*(VLOOKUP('Instruction Forfaitaires'!$D172,Listes!$A$43:$E$49,3,FALSE))+(VLOOKUP('Instruction Forfaitaires'!$D172,Listes!$A$43:$E$49,4,FALSE)))))))</f>
        <v/>
      </c>
      <c r="K172" s="257" t="str">
        <f>IF($G172="","",IF($C172=Listes!$B$34,Listes!$I$31,IF($C172=Listes!$B$35,(VLOOKUP('Instruction Forfaitaires'!$F172,Listes!$E$31:$F$36,2,FALSE)),IF($C172=Listes!$B$33,IF('Instruction Forfaitaires'!$E172&lt;Listes!$A$64,'Instruction Forfaitaires'!$E172*Listes!$A$65,IF('Instruction Forfaitaires'!$E172&gt;Listes!$D$64,'Instruction Forfaitaires'!$E172*Listes!$D$65,(('Instruction Forfaitaires'!$E172*Listes!$B$65)+Listes!$C$65)))))))</f>
        <v/>
      </c>
      <c r="L172" s="185" t="str">
        <f>IF(Forfaitaires!M171="","",Forfaitaires!M171)</f>
        <v/>
      </c>
      <c r="M172" s="282" t="str">
        <f t="shared" si="10"/>
        <v/>
      </c>
      <c r="N172" s="277" t="str">
        <f t="shared" si="11"/>
        <v/>
      </c>
      <c r="O172" s="298" t="str">
        <f t="shared" si="12"/>
        <v/>
      </c>
      <c r="P172" s="280" t="str">
        <f t="shared" si="13"/>
        <v/>
      </c>
      <c r="Q172" s="284" t="str">
        <f t="shared" si="14"/>
        <v/>
      </c>
      <c r="R172" s="285"/>
    </row>
    <row r="173" spans="1:18" ht="20.100000000000001" customHeight="1" x14ac:dyDescent="0.25">
      <c r="A173" s="170">
        <v>167</v>
      </c>
      <c r="B173" s="166" t="str">
        <f>IF(Forfaitaires!B172="","",Forfaitaires!B172)</f>
        <v/>
      </c>
      <c r="C173" s="166" t="str">
        <f>IF(Forfaitaires!C172="","",Forfaitaires!C172)</f>
        <v/>
      </c>
      <c r="D173" s="166" t="str">
        <f>IF(Forfaitaires!D172="","",Forfaitaires!D172)</f>
        <v/>
      </c>
      <c r="E173" s="166" t="str">
        <f>IF(Forfaitaires!E172="","",Forfaitaires!E172)</f>
        <v/>
      </c>
      <c r="F173" s="166" t="str">
        <f>IF(Forfaitaires!F172="","",Forfaitaires!F172)</f>
        <v/>
      </c>
      <c r="G173" s="166" t="str">
        <f>IF(Forfaitaires!G172="","",Forfaitaires!G172)</f>
        <v/>
      </c>
      <c r="H173" s="166" t="str">
        <f>IF(Forfaitaires!H172="","",Forfaitaires!H172)</f>
        <v/>
      </c>
      <c r="I173" s="166" t="str">
        <f>IF($G173="","",IF($C173=Listes!$B$32,IF('Instruction Forfaitaires'!$E173&lt;Listes!$B$53,('Instruction Forfaitaires'!$E173*(VLOOKUP('Instruction Forfaitaires'!$D173,Listes!$A$54:$E$60,2,FALSE))),IF('Instruction Forfaitaires'!$E173&gt;Listes!$E$53,('Instruction Forfaitaires'!$E173*(VLOOKUP('Instruction Forfaitaires'!$D173,Listes!$A$54:$E$60,5,FALSE))),('Instruction Forfaitaires'!$E173*(VLOOKUP('Instruction Forfaitaires'!$D173,Listes!$A$54:$E$60,3,FALSE))+(VLOOKUP('Instruction Forfaitaires'!$D173,Listes!$A$54:$E$60,4,FALSE)))))))</f>
        <v/>
      </c>
      <c r="J173" s="166" t="str">
        <f>IF($G173="","",IF($C173=Listes!$B$31,IF('Instruction Forfaitaires'!$E173&lt;Listes!$B$42,('Instruction Forfaitaires'!$E173*(VLOOKUP('Instruction Forfaitaires'!$D173,Listes!$A$43:$E$49,2,FALSE))),IF('Instruction Forfaitaires'!$E173&gt;Listes!$D$42,('Instruction Forfaitaires'!$E173*(VLOOKUP('Instruction Forfaitaires'!$D173,Listes!$A$43:$E$49,5,FALSE))),('Instruction Forfaitaires'!$E173*(VLOOKUP('Instruction Forfaitaires'!$D173,Listes!$A$43:$E$49,3,FALSE))+(VLOOKUP('Instruction Forfaitaires'!$D173,Listes!$A$43:$E$49,4,FALSE)))))))</f>
        <v/>
      </c>
      <c r="K173" s="257" t="str">
        <f>IF($G173="","",IF($C173=Listes!$B$34,Listes!$I$31,IF($C173=Listes!$B$35,(VLOOKUP('Instruction Forfaitaires'!$F173,Listes!$E$31:$F$36,2,FALSE)),IF($C173=Listes!$B$33,IF('Instruction Forfaitaires'!$E173&lt;Listes!$A$64,'Instruction Forfaitaires'!$E173*Listes!$A$65,IF('Instruction Forfaitaires'!$E173&gt;Listes!$D$64,'Instruction Forfaitaires'!$E173*Listes!$D$65,(('Instruction Forfaitaires'!$E173*Listes!$B$65)+Listes!$C$65)))))))</f>
        <v/>
      </c>
      <c r="L173" s="185" t="str">
        <f>IF(Forfaitaires!M172="","",Forfaitaires!M172)</f>
        <v/>
      </c>
      <c r="M173" s="282" t="str">
        <f t="shared" si="10"/>
        <v/>
      </c>
      <c r="N173" s="277" t="str">
        <f t="shared" si="11"/>
        <v/>
      </c>
      <c r="O173" s="298" t="str">
        <f t="shared" si="12"/>
        <v/>
      </c>
      <c r="P173" s="280" t="str">
        <f t="shared" si="13"/>
        <v/>
      </c>
      <c r="Q173" s="284" t="str">
        <f t="shared" si="14"/>
        <v/>
      </c>
      <c r="R173" s="285"/>
    </row>
    <row r="174" spans="1:18" ht="20.100000000000001" customHeight="1" x14ac:dyDescent="0.25">
      <c r="A174" s="170">
        <v>168</v>
      </c>
      <c r="B174" s="166" t="str">
        <f>IF(Forfaitaires!B173="","",Forfaitaires!B173)</f>
        <v/>
      </c>
      <c r="C174" s="166" t="str">
        <f>IF(Forfaitaires!C173="","",Forfaitaires!C173)</f>
        <v/>
      </c>
      <c r="D174" s="166" t="str">
        <f>IF(Forfaitaires!D173="","",Forfaitaires!D173)</f>
        <v/>
      </c>
      <c r="E174" s="166" t="str">
        <f>IF(Forfaitaires!E173="","",Forfaitaires!E173)</f>
        <v/>
      </c>
      <c r="F174" s="166" t="str">
        <f>IF(Forfaitaires!F173="","",Forfaitaires!F173)</f>
        <v/>
      </c>
      <c r="G174" s="166" t="str">
        <f>IF(Forfaitaires!G173="","",Forfaitaires!G173)</f>
        <v/>
      </c>
      <c r="H174" s="166" t="str">
        <f>IF(Forfaitaires!H173="","",Forfaitaires!H173)</f>
        <v/>
      </c>
      <c r="I174" s="166" t="str">
        <f>IF($G174="","",IF($C174=Listes!$B$32,IF('Instruction Forfaitaires'!$E174&lt;Listes!$B$53,('Instruction Forfaitaires'!$E174*(VLOOKUP('Instruction Forfaitaires'!$D174,Listes!$A$54:$E$60,2,FALSE))),IF('Instruction Forfaitaires'!$E174&gt;Listes!$E$53,('Instruction Forfaitaires'!$E174*(VLOOKUP('Instruction Forfaitaires'!$D174,Listes!$A$54:$E$60,5,FALSE))),('Instruction Forfaitaires'!$E174*(VLOOKUP('Instruction Forfaitaires'!$D174,Listes!$A$54:$E$60,3,FALSE))+(VLOOKUP('Instruction Forfaitaires'!$D174,Listes!$A$54:$E$60,4,FALSE)))))))</f>
        <v/>
      </c>
      <c r="J174" s="166" t="str">
        <f>IF($G174="","",IF($C174=Listes!$B$31,IF('Instruction Forfaitaires'!$E174&lt;Listes!$B$42,('Instruction Forfaitaires'!$E174*(VLOOKUP('Instruction Forfaitaires'!$D174,Listes!$A$43:$E$49,2,FALSE))),IF('Instruction Forfaitaires'!$E174&gt;Listes!$D$42,('Instruction Forfaitaires'!$E174*(VLOOKUP('Instruction Forfaitaires'!$D174,Listes!$A$43:$E$49,5,FALSE))),('Instruction Forfaitaires'!$E174*(VLOOKUP('Instruction Forfaitaires'!$D174,Listes!$A$43:$E$49,3,FALSE))+(VLOOKUP('Instruction Forfaitaires'!$D174,Listes!$A$43:$E$49,4,FALSE)))))))</f>
        <v/>
      </c>
      <c r="K174" s="257" t="str">
        <f>IF($G174="","",IF($C174=Listes!$B$34,Listes!$I$31,IF($C174=Listes!$B$35,(VLOOKUP('Instruction Forfaitaires'!$F174,Listes!$E$31:$F$36,2,FALSE)),IF($C174=Listes!$B$33,IF('Instruction Forfaitaires'!$E174&lt;Listes!$A$64,'Instruction Forfaitaires'!$E174*Listes!$A$65,IF('Instruction Forfaitaires'!$E174&gt;Listes!$D$64,'Instruction Forfaitaires'!$E174*Listes!$D$65,(('Instruction Forfaitaires'!$E174*Listes!$B$65)+Listes!$C$65)))))))</f>
        <v/>
      </c>
      <c r="L174" s="185" t="str">
        <f>IF(Forfaitaires!M173="","",Forfaitaires!M173)</f>
        <v/>
      </c>
      <c r="M174" s="282" t="str">
        <f t="shared" si="10"/>
        <v/>
      </c>
      <c r="N174" s="277" t="str">
        <f t="shared" si="11"/>
        <v/>
      </c>
      <c r="O174" s="298" t="str">
        <f t="shared" si="12"/>
        <v/>
      </c>
      <c r="P174" s="280" t="str">
        <f t="shared" si="13"/>
        <v/>
      </c>
      <c r="Q174" s="284" t="str">
        <f t="shared" si="14"/>
        <v/>
      </c>
      <c r="R174" s="285"/>
    </row>
    <row r="175" spans="1:18" ht="20.100000000000001" customHeight="1" x14ac:dyDescent="0.25">
      <c r="A175" s="170">
        <v>169</v>
      </c>
      <c r="B175" s="166" t="str">
        <f>IF(Forfaitaires!B174="","",Forfaitaires!B174)</f>
        <v/>
      </c>
      <c r="C175" s="166" t="str">
        <f>IF(Forfaitaires!C174="","",Forfaitaires!C174)</f>
        <v/>
      </c>
      <c r="D175" s="166" t="str">
        <f>IF(Forfaitaires!D174="","",Forfaitaires!D174)</f>
        <v/>
      </c>
      <c r="E175" s="166" t="str">
        <f>IF(Forfaitaires!E174="","",Forfaitaires!E174)</f>
        <v/>
      </c>
      <c r="F175" s="166" t="str">
        <f>IF(Forfaitaires!F174="","",Forfaitaires!F174)</f>
        <v/>
      </c>
      <c r="G175" s="166" t="str">
        <f>IF(Forfaitaires!G174="","",Forfaitaires!G174)</f>
        <v/>
      </c>
      <c r="H175" s="166" t="str">
        <f>IF(Forfaitaires!H174="","",Forfaitaires!H174)</f>
        <v/>
      </c>
      <c r="I175" s="166" t="str">
        <f>IF($G175="","",IF($C175=Listes!$B$32,IF('Instruction Forfaitaires'!$E175&lt;Listes!$B$53,('Instruction Forfaitaires'!$E175*(VLOOKUP('Instruction Forfaitaires'!$D175,Listes!$A$54:$E$60,2,FALSE))),IF('Instruction Forfaitaires'!$E175&gt;Listes!$E$53,('Instruction Forfaitaires'!$E175*(VLOOKUP('Instruction Forfaitaires'!$D175,Listes!$A$54:$E$60,5,FALSE))),('Instruction Forfaitaires'!$E175*(VLOOKUP('Instruction Forfaitaires'!$D175,Listes!$A$54:$E$60,3,FALSE))+(VLOOKUP('Instruction Forfaitaires'!$D175,Listes!$A$54:$E$60,4,FALSE)))))))</f>
        <v/>
      </c>
      <c r="J175" s="166" t="str">
        <f>IF($G175="","",IF($C175=Listes!$B$31,IF('Instruction Forfaitaires'!$E175&lt;Listes!$B$42,('Instruction Forfaitaires'!$E175*(VLOOKUP('Instruction Forfaitaires'!$D175,Listes!$A$43:$E$49,2,FALSE))),IF('Instruction Forfaitaires'!$E175&gt;Listes!$D$42,('Instruction Forfaitaires'!$E175*(VLOOKUP('Instruction Forfaitaires'!$D175,Listes!$A$43:$E$49,5,FALSE))),('Instruction Forfaitaires'!$E175*(VLOOKUP('Instruction Forfaitaires'!$D175,Listes!$A$43:$E$49,3,FALSE))+(VLOOKUP('Instruction Forfaitaires'!$D175,Listes!$A$43:$E$49,4,FALSE)))))))</f>
        <v/>
      </c>
      <c r="K175" s="257" t="str">
        <f>IF($G175="","",IF($C175=Listes!$B$34,Listes!$I$31,IF($C175=Listes!$B$35,(VLOOKUP('Instruction Forfaitaires'!$F175,Listes!$E$31:$F$36,2,FALSE)),IF($C175=Listes!$B$33,IF('Instruction Forfaitaires'!$E175&lt;Listes!$A$64,'Instruction Forfaitaires'!$E175*Listes!$A$65,IF('Instruction Forfaitaires'!$E175&gt;Listes!$D$64,'Instruction Forfaitaires'!$E175*Listes!$D$65,(('Instruction Forfaitaires'!$E175*Listes!$B$65)+Listes!$C$65)))))))</f>
        <v/>
      </c>
      <c r="L175" s="185" t="str">
        <f>IF(Forfaitaires!M174="","",Forfaitaires!M174)</f>
        <v/>
      </c>
      <c r="M175" s="282" t="str">
        <f t="shared" si="10"/>
        <v/>
      </c>
      <c r="N175" s="277" t="str">
        <f t="shared" si="11"/>
        <v/>
      </c>
      <c r="O175" s="298" t="str">
        <f t="shared" si="12"/>
        <v/>
      </c>
      <c r="P175" s="280" t="str">
        <f t="shared" si="13"/>
        <v/>
      </c>
      <c r="Q175" s="284" t="str">
        <f t="shared" si="14"/>
        <v/>
      </c>
      <c r="R175" s="285"/>
    </row>
    <row r="176" spans="1:18" ht="20.100000000000001" customHeight="1" x14ac:dyDescent="0.25">
      <c r="A176" s="170">
        <v>170</v>
      </c>
      <c r="B176" s="166" t="str">
        <f>IF(Forfaitaires!B175="","",Forfaitaires!B175)</f>
        <v/>
      </c>
      <c r="C176" s="166" t="str">
        <f>IF(Forfaitaires!C175="","",Forfaitaires!C175)</f>
        <v/>
      </c>
      <c r="D176" s="166" t="str">
        <f>IF(Forfaitaires!D175="","",Forfaitaires!D175)</f>
        <v/>
      </c>
      <c r="E176" s="166" t="str">
        <f>IF(Forfaitaires!E175="","",Forfaitaires!E175)</f>
        <v/>
      </c>
      <c r="F176" s="166" t="str">
        <f>IF(Forfaitaires!F175="","",Forfaitaires!F175)</f>
        <v/>
      </c>
      <c r="G176" s="166" t="str">
        <f>IF(Forfaitaires!G175="","",Forfaitaires!G175)</f>
        <v/>
      </c>
      <c r="H176" s="166" t="str">
        <f>IF(Forfaitaires!H175="","",Forfaitaires!H175)</f>
        <v/>
      </c>
      <c r="I176" s="166" t="str">
        <f>IF($G176="","",IF($C176=Listes!$B$32,IF('Instruction Forfaitaires'!$E176&lt;Listes!$B$53,('Instruction Forfaitaires'!$E176*(VLOOKUP('Instruction Forfaitaires'!$D176,Listes!$A$54:$E$60,2,FALSE))),IF('Instruction Forfaitaires'!$E176&gt;Listes!$E$53,('Instruction Forfaitaires'!$E176*(VLOOKUP('Instruction Forfaitaires'!$D176,Listes!$A$54:$E$60,5,FALSE))),('Instruction Forfaitaires'!$E176*(VLOOKUP('Instruction Forfaitaires'!$D176,Listes!$A$54:$E$60,3,FALSE))+(VLOOKUP('Instruction Forfaitaires'!$D176,Listes!$A$54:$E$60,4,FALSE)))))))</f>
        <v/>
      </c>
      <c r="J176" s="166" t="str">
        <f>IF($G176="","",IF($C176=Listes!$B$31,IF('Instruction Forfaitaires'!$E176&lt;Listes!$B$42,('Instruction Forfaitaires'!$E176*(VLOOKUP('Instruction Forfaitaires'!$D176,Listes!$A$43:$E$49,2,FALSE))),IF('Instruction Forfaitaires'!$E176&gt;Listes!$D$42,('Instruction Forfaitaires'!$E176*(VLOOKUP('Instruction Forfaitaires'!$D176,Listes!$A$43:$E$49,5,FALSE))),('Instruction Forfaitaires'!$E176*(VLOOKUP('Instruction Forfaitaires'!$D176,Listes!$A$43:$E$49,3,FALSE))+(VLOOKUP('Instruction Forfaitaires'!$D176,Listes!$A$43:$E$49,4,FALSE)))))))</f>
        <v/>
      </c>
      <c r="K176" s="257" t="str">
        <f>IF($G176="","",IF($C176=Listes!$B$34,Listes!$I$31,IF($C176=Listes!$B$35,(VLOOKUP('Instruction Forfaitaires'!$F176,Listes!$E$31:$F$36,2,FALSE)),IF($C176=Listes!$B$33,IF('Instruction Forfaitaires'!$E176&lt;Listes!$A$64,'Instruction Forfaitaires'!$E176*Listes!$A$65,IF('Instruction Forfaitaires'!$E176&gt;Listes!$D$64,'Instruction Forfaitaires'!$E176*Listes!$D$65,(('Instruction Forfaitaires'!$E176*Listes!$B$65)+Listes!$C$65)))))))</f>
        <v/>
      </c>
      <c r="L176" s="185" t="str">
        <f>IF(Forfaitaires!M175="","",Forfaitaires!M175)</f>
        <v/>
      </c>
      <c r="M176" s="282" t="str">
        <f t="shared" si="10"/>
        <v/>
      </c>
      <c r="N176" s="277" t="str">
        <f t="shared" si="11"/>
        <v/>
      </c>
      <c r="O176" s="298" t="str">
        <f t="shared" si="12"/>
        <v/>
      </c>
      <c r="P176" s="280" t="str">
        <f t="shared" si="13"/>
        <v/>
      </c>
      <c r="Q176" s="284" t="str">
        <f t="shared" si="14"/>
        <v/>
      </c>
      <c r="R176" s="285"/>
    </row>
    <row r="177" spans="1:18" ht="20.100000000000001" customHeight="1" x14ac:dyDescent="0.25">
      <c r="A177" s="170">
        <v>171</v>
      </c>
      <c r="B177" s="166" t="str">
        <f>IF(Forfaitaires!B176="","",Forfaitaires!B176)</f>
        <v/>
      </c>
      <c r="C177" s="166" t="str">
        <f>IF(Forfaitaires!C176="","",Forfaitaires!C176)</f>
        <v/>
      </c>
      <c r="D177" s="166" t="str">
        <f>IF(Forfaitaires!D176="","",Forfaitaires!D176)</f>
        <v/>
      </c>
      <c r="E177" s="166" t="str">
        <f>IF(Forfaitaires!E176="","",Forfaitaires!E176)</f>
        <v/>
      </c>
      <c r="F177" s="166" t="str">
        <f>IF(Forfaitaires!F176="","",Forfaitaires!F176)</f>
        <v/>
      </c>
      <c r="G177" s="166" t="str">
        <f>IF(Forfaitaires!G176="","",Forfaitaires!G176)</f>
        <v/>
      </c>
      <c r="H177" s="166" t="str">
        <f>IF(Forfaitaires!H176="","",Forfaitaires!H176)</f>
        <v/>
      </c>
      <c r="I177" s="166" t="str">
        <f>IF($G177="","",IF($C177=Listes!$B$32,IF('Instruction Forfaitaires'!$E177&lt;Listes!$B$53,('Instruction Forfaitaires'!$E177*(VLOOKUP('Instruction Forfaitaires'!$D177,Listes!$A$54:$E$60,2,FALSE))),IF('Instruction Forfaitaires'!$E177&gt;Listes!$E$53,('Instruction Forfaitaires'!$E177*(VLOOKUP('Instruction Forfaitaires'!$D177,Listes!$A$54:$E$60,5,FALSE))),('Instruction Forfaitaires'!$E177*(VLOOKUP('Instruction Forfaitaires'!$D177,Listes!$A$54:$E$60,3,FALSE))+(VLOOKUP('Instruction Forfaitaires'!$D177,Listes!$A$54:$E$60,4,FALSE)))))))</f>
        <v/>
      </c>
      <c r="J177" s="166" t="str">
        <f>IF($G177="","",IF($C177=Listes!$B$31,IF('Instruction Forfaitaires'!$E177&lt;Listes!$B$42,('Instruction Forfaitaires'!$E177*(VLOOKUP('Instruction Forfaitaires'!$D177,Listes!$A$43:$E$49,2,FALSE))),IF('Instruction Forfaitaires'!$E177&gt;Listes!$D$42,('Instruction Forfaitaires'!$E177*(VLOOKUP('Instruction Forfaitaires'!$D177,Listes!$A$43:$E$49,5,FALSE))),('Instruction Forfaitaires'!$E177*(VLOOKUP('Instruction Forfaitaires'!$D177,Listes!$A$43:$E$49,3,FALSE))+(VLOOKUP('Instruction Forfaitaires'!$D177,Listes!$A$43:$E$49,4,FALSE)))))))</f>
        <v/>
      </c>
      <c r="K177" s="257" t="str">
        <f>IF($G177="","",IF($C177=Listes!$B$34,Listes!$I$31,IF($C177=Listes!$B$35,(VLOOKUP('Instruction Forfaitaires'!$F177,Listes!$E$31:$F$36,2,FALSE)),IF($C177=Listes!$B$33,IF('Instruction Forfaitaires'!$E177&lt;Listes!$A$64,'Instruction Forfaitaires'!$E177*Listes!$A$65,IF('Instruction Forfaitaires'!$E177&gt;Listes!$D$64,'Instruction Forfaitaires'!$E177*Listes!$D$65,(('Instruction Forfaitaires'!$E177*Listes!$B$65)+Listes!$C$65)))))))</f>
        <v/>
      </c>
      <c r="L177" s="185" t="str">
        <f>IF(Forfaitaires!M176="","",Forfaitaires!M176)</f>
        <v/>
      </c>
      <c r="M177" s="282" t="str">
        <f t="shared" si="10"/>
        <v/>
      </c>
      <c r="N177" s="277" t="str">
        <f t="shared" si="11"/>
        <v/>
      </c>
      <c r="O177" s="298" t="str">
        <f t="shared" si="12"/>
        <v/>
      </c>
      <c r="P177" s="280" t="str">
        <f t="shared" si="13"/>
        <v/>
      </c>
      <c r="Q177" s="284" t="str">
        <f t="shared" si="14"/>
        <v/>
      </c>
      <c r="R177" s="285"/>
    </row>
    <row r="178" spans="1:18" ht="20.100000000000001" customHeight="1" x14ac:dyDescent="0.25">
      <c r="A178" s="170">
        <v>172</v>
      </c>
      <c r="B178" s="166" t="str">
        <f>IF(Forfaitaires!B177="","",Forfaitaires!B177)</f>
        <v/>
      </c>
      <c r="C178" s="166" t="str">
        <f>IF(Forfaitaires!C177="","",Forfaitaires!C177)</f>
        <v/>
      </c>
      <c r="D178" s="166" t="str">
        <f>IF(Forfaitaires!D177="","",Forfaitaires!D177)</f>
        <v/>
      </c>
      <c r="E178" s="166" t="str">
        <f>IF(Forfaitaires!E177="","",Forfaitaires!E177)</f>
        <v/>
      </c>
      <c r="F178" s="166" t="str">
        <f>IF(Forfaitaires!F177="","",Forfaitaires!F177)</f>
        <v/>
      </c>
      <c r="G178" s="166" t="str">
        <f>IF(Forfaitaires!G177="","",Forfaitaires!G177)</f>
        <v/>
      </c>
      <c r="H178" s="166" t="str">
        <f>IF(Forfaitaires!H177="","",Forfaitaires!H177)</f>
        <v/>
      </c>
      <c r="I178" s="166" t="str">
        <f>IF($G178="","",IF($C178=Listes!$B$32,IF('Instruction Forfaitaires'!$E178&lt;Listes!$B$53,('Instruction Forfaitaires'!$E178*(VLOOKUP('Instruction Forfaitaires'!$D178,Listes!$A$54:$E$60,2,FALSE))),IF('Instruction Forfaitaires'!$E178&gt;Listes!$E$53,('Instruction Forfaitaires'!$E178*(VLOOKUP('Instruction Forfaitaires'!$D178,Listes!$A$54:$E$60,5,FALSE))),('Instruction Forfaitaires'!$E178*(VLOOKUP('Instruction Forfaitaires'!$D178,Listes!$A$54:$E$60,3,FALSE))+(VLOOKUP('Instruction Forfaitaires'!$D178,Listes!$A$54:$E$60,4,FALSE)))))))</f>
        <v/>
      </c>
      <c r="J178" s="166" t="str">
        <f>IF($G178="","",IF($C178=Listes!$B$31,IF('Instruction Forfaitaires'!$E178&lt;Listes!$B$42,('Instruction Forfaitaires'!$E178*(VLOOKUP('Instruction Forfaitaires'!$D178,Listes!$A$43:$E$49,2,FALSE))),IF('Instruction Forfaitaires'!$E178&gt;Listes!$D$42,('Instruction Forfaitaires'!$E178*(VLOOKUP('Instruction Forfaitaires'!$D178,Listes!$A$43:$E$49,5,FALSE))),('Instruction Forfaitaires'!$E178*(VLOOKUP('Instruction Forfaitaires'!$D178,Listes!$A$43:$E$49,3,FALSE))+(VLOOKUP('Instruction Forfaitaires'!$D178,Listes!$A$43:$E$49,4,FALSE)))))))</f>
        <v/>
      </c>
      <c r="K178" s="257" t="str">
        <f>IF($G178="","",IF($C178=Listes!$B$34,Listes!$I$31,IF($C178=Listes!$B$35,(VLOOKUP('Instruction Forfaitaires'!$F178,Listes!$E$31:$F$36,2,FALSE)),IF($C178=Listes!$B$33,IF('Instruction Forfaitaires'!$E178&lt;Listes!$A$64,'Instruction Forfaitaires'!$E178*Listes!$A$65,IF('Instruction Forfaitaires'!$E178&gt;Listes!$D$64,'Instruction Forfaitaires'!$E178*Listes!$D$65,(('Instruction Forfaitaires'!$E178*Listes!$B$65)+Listes!$C$65)))))))</f>
        <v/>
      </c>
      <c r="L178" s="185" t="str">
        <f>IF(Forfaitaires!M177="","",Forfaitaires!M177)</f>
        <v/>
      </c>
      <c r="M178" s="282" t="str">
        <f t="shared" si="10"/>
        <v/>
      </c>
      <c r="N178" s="277" t="str">
        <f t="shared" si="11"/>
        <v/>
      </c>
      <c r="O178" s="298" t="str">
        <f t="shared" si="12"/>
        <v/>
      </c>
      <c r="P178" s="280" t="str">
        <f t="shared" si="13"/>
        <v/>
      </c>
      <c r="Q178" s="284" t="str">
        <f t="shared" si="14"/>
        <v/>
      </c>
      <c r="R178" s="285"/>
    </row>
    <row r="179" spans="1:18" ht="20.100000000000001" customHeight="1" x14ac:dyDescent="0.25">
      <c r="A179" s="170">
        <v>173</v>
      </c>
      <c r="B179" s="166" t="str">
        <f>IF(Forfaitaires!B178="","",Forfaitaires!B178)</f>
        <v/>
      </c>
      <c r="C179" s="166" t="str">
        <f>IF(Forfaitaires!C178="","",Forfaitaires!C178)</f>
        <v/>
      </c>
      <c r="D179" s="166" t="str">
        <f>IF(Forfaitaires!D178="","",Forfaitaires!D178)</f>
        <v/>
      </c>
      <c r="E179" s="166" t="str">
        <f>IF(Forfaitaires!E178="","",Forfaitaires!E178)</f>
        <v/>
      </c>
      <c r="F179" s="166" t="str">
        <f>IF(Forfaitaires!F178="","",Forfaitaires!F178)</f>
        <v/>
      </c>
      <c r="G179" s="166" t="str">
        <f>IF(Forfaitaires!G178="","",Forfaitaires!G178)</f>
        <v/>
      </c>
      <c r="H179" s="166" t="str">
        <f>IF(Forfaitaires!H178="","",Forfaitaires!H178)</f>
        <v/>
      </c>
      <c r="I179" s="166" t="str">
        <f>IF($G179="","",IF($C179=Listes!$B$32,IF('Instruction Forfaitaires'!$E179&lt;Listes!$B$53,('Instruction Forfaitaires'!$E179*(VLOOKUP('Instruction Forfaitaires'!$D179,Listes!$A$54:$E$60,2,FALSE))),IF('Instruction Forfaitaires'!$E179&gt;Listes!$E$53,('Instruction Forfaitaires'!$E179*(VLOOKUP('Instruction Forfaitaires'!$D179,Listes!$A$54:$E$60,5,FALSE))),('Instruction Forfaitaires'!$E179*(VLOOKUP('Instruction Forfaitaires'!$D179,Listes!$A$54:$E$60,3,FALSE))+(VLOOKUP('Instruction Forfaitaires'!$D179,Listes!$A$54:$E$60,4,FALSE)))))))</f>
        <v/>
      </c>
      <c r="J179" s="166" t="str">
        <f>IF($G179="","",IF($C179=Listes!$B$31,IF('Instruction Forfaitaires'!$E179&lt;Listes!$B$42,('Instruction Forfaitaires'!$E179*(VLOOKUP('Instruction Forfaitaires'!$D179,Listes!$A$43:$E$49,2,FALSE))),IF('Instruction Forfaitaires'!$E179&gt;Listes!$D$42,('Instruction Forfaitaires'!$E179*(VLOOKUP('Instruction Forfaitaires'!$D179,Listes!$A$43:$E$49,5,FALSE))),('Instruction Forfaitaires'!$E179*(VLOOKUP('Instruction Forfaitaires'!$D179,Listes!$A$43:$E$49,3,FALSE))+(VLOOKUP('Instruction Forfaitaires'!$D179,Listes!$A$43:$E$49,4,FALSE)))))))</f>
        <v/>
      </c>
      <c r="K179" s="257" t="str">
        <f>IF($G179="","",IF($C179=Listes!$B$34,Listes!$I$31,IF($C179=Listes!$B$35,(VLOOKUP('Instruction Forfaitaires'!$F179,Listes!$E$31:$F$36,2,FALSE)),IF($C179=Listes!$B$33,IF('Instruction Forfaitaires'!$E179&lt;Listes!$A$64,'Instruction Forfaitaires'!$E179*Listes!$A$65,IF('Instruction Forfaitaires'!$E179&gt;Listes!$D$64,'Instruction Forfaitaires'!$E179*Listes!$D$65,(('Instruction Forfaitaires'!$E179*Listes!$B$65)+Listes!$C$65)))))))</f>
        <v/>
      </c>
      <c r="L179" s="185" t="str">
        <f>IF(Forfaitaires!M178="","",Forfaitaires!M178)</f>
        <v/>
      </c>
      <c r="M179" s="282" t="str">
        <f t="shared" si="10"/>
        <v/>
      </c>
      <c r="N179" s="277" t="str">
        <f t="shared" si="11"/>
        <v/>
      </c>
      <c r="O179" s="298" t="str">
        <f t="shared" si="12"/>
        <v/>
      </c>
      <c r="P179" s="280" t="str">
        <f t="shared" si="13"/>
        <v/>
      </c>
      <c r="Q179" s="284" t="str">
        <f t="shared" si="14"/>
        <v/>
      </c>
      <c r="R179" s="285"/>
    </row>
    <row r="180" spans="1:18" ht="20.100000000000001" customHeight="1" x14ac:dyDescent="0.25">
      <c r="A180" s="170">
        <v>174</v>
      </c>
      <c r="B180" s="166" t="str">
        <f>IF(Forfaitaires!B179="","",Forfaitaires!B179)</f>
        <v/>
      </c>
      <c r="C180" s="166" t="str">
        <f>IF(Forfaitaires!C179="","",Forfaitaires!C179)</f>
        <v/>
      </c>
      <c r="D180" s="166" t="str">
        <f>IF(Forfaitaires!D179="","",Forfaitaires!D179)</f>
        <v/>
      </c>
      <c r="E180" s="166" t="str">
        <f>IF(Forfaitaires!E179="","",Forfaitaires!E179)</f>
        <v/>
      </c>
      <c r="F180" s="166" t="str">
        <f>IF(Forfaitaires!F179="","",Forfaitaires!F179)</f>
        <v/>
      </c>
      <c r="G180" s="166" t="str">
        <f>IF(Forfaitaires!G179="","",Forfaitaires!G179)</f>
        <v/>
      </c>
      <c r="H180" s="166" t="str">
        <f>IF(Forfaitaires!H179="","",Forfaitaires!H179)</f>
        <v/>
      </c>
      <c r="I180" s="166" t="str">
        <f>IF($G180="","",IF($C180=Listes!$B$32,IF('Instruction Forfaitaires'!$E180&lt;Listes!$B$53,('Instruction Forfaitaires'!$E180*(VLOOKUP('Instruction Forfaitaires'!$D180,Listes!$A$54:$E$60,2,FALSE))),IF('Instruction Forfaitaires'!$E180&gt;Listes!$E$53,('Instruction Forfaitaires'!$E180*(VLOOKUP('Instruction Forfaitaires'!$D180,Listes!$A$54:$E$60,5,FALSE))),('Instruction Forfaitaires'!$E180*(VLOOKUP('Instruction Forfaitaires'!$D180,Listes!$A$54:$E$60,3,FALSE))+(VLOOKUP('Instruction Forfaitaires'!$D180,Listes!$A$54:$E$60,4,FALSE)))))))</f>
        <v/>
      </c>
      <c r="J180" s="166" t="str">
        <f>IF($G180="","",IF($C180=Listes!$B$31,IF('Instruction Forfaitaires'!$E180&lt;Listes!$B$42,('Instruction Forfaitaires'!$E180*(VLOOKUP('Instruction Forfaitaires'!$D180,Listes!$A$43:$E$49,2,FALSE))),IF('Instruction Forfaitaires'!$E180&gt;Listes!$D$42,('Instruction Forfaitaires'!$E180*(VLOOKUP('Instruction Forfaitaires'!$D180,Listes!$A$43:$E$49,5,FALSE))),('Instruction Forfaitaires'!$E180*(VLOOKUP('Instruction Forfaitaires'!$D180,Listes!$A$43:$E$49,3,FALSE))+(VLOOKUP('Instruction Forfaitaires'!$D180,Listes!$A$43:$E$49,4,FALSE)))))))</f>
        <v/>
      </c>
      <c r="K180" s="257" t="str">
        <f>IF($G180="","",IF($C180=Listes!$B$34,Listes!$I$31,IF($C180=Listes!$B$35,(VLOOKUP('Instruction Forfaitaires'!$F180,Listes!$E$31:$F$36,2,FALSE)),IF($C180=Listes!$B$33,IF('Instruction Forfaitaires'!$E180&lt;Listes!$A$64,'Instruction Forfaitaires'!$E180*Listes!$A$65,IF('Instruction Forfaitaires'!$E180&gt;Listes!$D$64,'Instruction Forfaitaires'!$E180*Listes!$D$65,(('Instruction Forfaitaires'!$E180*Listes!$B$65)+Listes!$C$65)))))))</f>
        <v/>
      </c>
      <c r="L180" s="185" t="str">
        <f>IF(Forfaitaires!M179="","",Forfaitaires!M179)</f>
        <v/>
      </c>
      <c r="M180" s="282" t="str">
        <f t="shared" si="10"/>
        <v/>
      </c>
      <c r="N180" s="277" t="str">
        <f t="shared" si="11"/>
        <v/>
      </c>
      <c r="O180" s="298" t="str">
        <f t="shared" si="12"/>
        <v/>
      </c>
      <c r="P180" s="280" t="str">
        <f t="shared" si="13"/>
        <v/>
      </c>
      <c r="Q180" s="284" t="str">
        <f t="shared" si="14"/>
        <v/>
      </c>
      <c r="R180" s="285"/>
    </row>
    <row r="181" spans="1:18" ht="20.100000000000001" customHeight="1" x14ac:dyDescent="0.25">
      <c r="A181" s="170">
        <v>175</v>
      </c>
      <c r="B181" s="166" t="str">
        <f>IF(Forfaitaires!B180="","",Forfaitaires!B180)</f>
        <v/>
      </c>
      <c r="C181" s="166" t="str">
        <f>IF(Forfaitaires!C180="","",Forfaitaires!C180)</f>
        <v/>
      </c>
      <c r="D181" s="166" t="str">
        <f>IF(Forfaitaires!D180="","",Forfaitaires!D180)</f>
        <v/>
      </c>
      <c r="E181" s="166" t="str">
        <f>IF(Forfaitaires!E180="","",Forfaitaires!E180)</f>
        <v/>
      </c>
      <c r="F181" s="166" t="str">
        <f>IF(Forfaitaires!F180="","",Forfaitaires!F180)</f>
        <v/>
      </c>
      <c r="G181" s="166" t="str">
        <f>IF(Forfaitaires!G180="","",Forfaitaires!G180)</f>
        <v/>
      </c>
      <c r="H181" s="166" t="str">
        <f>IF(Forfaitaires!H180="","",Forfaitaires!H180)</f>
        <v/>
      </c>
      <c r="I181" s="166" t="str">
        <f>IF($G181="","",IF($C181=Listes!$B$32,IF('Instruction Forfaitaires'!$E181&lt;Listes!$B$53,('Instruction Forfaitaires'!$E181*(VLOOKUP('Instruction Forfaitaires'!$D181,Listes!$A$54:$E$60,2,FALSE))),IF('Instruction Forfaitaires'!$E181&gt;Listes!$E$53,('Instruction Forfaitaires'!$E181*(VLOOKUP('Instruction Forfaitaires'!$D181,Listes!$A$54:$E$60,5,FALSE))),('Instruction Forfaitaires'!$E181*(VLOOKUP('Instruction Forfaitaires'!$D181,Listes!$A$54:$E$60,3,FALSE))+(VLOOKUP('Instruction Forfaitaires'!$D181,Listes!$A$54:$E$60,4,FALSE)))))))</f>
        <v/>
      </c>
      <c r="J181" s="166" t="str">
        <f>IF($G181="","",IF($C181=Listes!$B$31,IF('Instruction Forfaitaires'!$E181&lt;Listes!$B$42,('Instruction Forfaitaires'!$E181*(VLOOKUP('Instruction Forfaitaires'!$D181,Listes!$A$43:$E$49,2,FALSE))),IF('Instruction Forfaitaires'!$E181&gt;Listes!$D$42,('Instruction Forfaitaires'!$E181*(VLOOKUP('Instruction Forfaitaires'!$D181,Listes!$A$43:$E$49,5,FALSE))),('Instruction Forfaitaires'!$E181*(VLOOKUP('Instruction Forfaitaires'!$D181,Listes!$A$43:$E$49,3,FALSE))+(VLOOKUP('Instruction Forfaitaires'!$D181,Listes!$A$43:$E$49,4,FALSE)))))))</f>
        <v/>
      </c>
      <c r="K181" s="257" t="str">
        <f>IF($G181="","",IF($C181=Listes!$B$34,Listes!$I$31,IF($C181=Listes!$B$35,(VLOOKUP('Instruction Forfaitaires'!$F181,Listes!$E$31:$F$36,2,FALSE)),IF($C181=Listes!$B$33,IF('Instruction Forfaitaires'!$E181&lt;Listes!$A$64,'Instruction Forfaitaires'!$E181*Listes!$A$65,IF('Instruction Forfaitaires'!$E181&gt;Listes!$D$64,'Instruction Forfaitaires'!$E181*Listes!$D$65,(('Instruction Forfaitaires'!$E181*Listes!$B$65)+Listes!$C$65)))))))</f>
        <v/>
      </c>
      <c r="L181" s="185" t="str">
        <f>IF(Forfaitaires!M180="","",Forfaitaires!M180)</f>
        <v/>
      </c>
      <c r="M181" s="282" t="str">
        <f t="shared" si="10"/>
        <v/>
      </c>
      <c r="N181" s="277" t="str">
        <f t="shared" si="11"/>
        <v/>
      </c>
      <c r="O181" s="298" t="str">
        <f t="shared" si="12"/>
        <v/>
      </c>
      <c r="P181" s="280" t="str">
        <f t="shared" si="13"/>
        <v/>
      </c>
      <c r="Q181" s="284" t="str">
        <f t="shared" si="14"/>
        <v/>
      </c>
      <c r="R181" s="285"/>
    </row>
    <row r="182" spans="1:18" ht="20.100000000000001" customHeight="1" x14ac:dyDescent="0.25">
      <c r="A182" s="170">
        <v>176</v>
      </c>
      <c r="B182" s="166" t="str">
        <f>IF(Forfaitaires!B181="","",Forfaitaires!B181)</f>
        <v/>
      </c>
      <c r="C182" s="166" t="str">
        <f>IF(Forfaitaires!C181="","",Forfaitaires!C181)</f>
        <v/>
      </c>
      <c r="D182" s="166" t="str">
        <f>IF(Forfaitaires!D181="","",Forfaitaires!D181)</f>
        <v/>
      </c>
      <c r="E182" s="166" t="str">
        <f>IF(Forfaitaires!E181="","",Forfaitaires!E181)</f>
        <v/>
      </c>
      <c r="F182" s="166" t="str">
        <f>IF(Forfaitaires!F181="","",Forfaitaires!F181)</f>
        <v/>
      </c>
      <c r="G182" s="166" t="str">
        <f>IF(Forfaitaires!G181="","",Forfaitaires!G181)</f>
        <v/>
      </c>
      <c r="H182" s="166" t="str">
        <f>IF(Forfaitaires!H181="","",Forfaitaires!H181)</f>
        <v/>
      </c>
      <c r="I182" s="166" t="str">
        <f>IF($G182="","",IF($C182=Listes!$B$32,IF('Instruction Forfaitaires'!$E182&lt;Listes!$B$53,('Instruction Forfaitaires'!$E182*(VLOOKUP('Instruction Forfaitaires'!$D182,Listes!$A$54:$E$60,2,FALSE))),IF('Instruction Forfaitaires'!$E182&gt;Listes!$E$53,('Instruction Forfaitaires'!$E182*(VLOOKUP('Instruction Forfaitaires'!$D182,Listes!$A$54:$E$60,5,FALSE))),('Instruction Forfaitaires'!$E182*(VLOOKUP('Instruction Forfaitaires'!$D182,Listes!$A$54:$E$60,3,FALSE))+(VLOOKUP('Instruction Forfaitaires'!$D182,Listes!$A$54:$E$60,4,FALSE)))))))</f>
        <v/>
      </c>
      <c r="J182" s="166" t="str">
        <f>IF($G182="","",IF($C182=Listes!$B$31,IF('Instruction Forfaitaires'!$E182&lt;Listes!$B$42,('Instruction Forfaitaires'!$E182*(VLOOKUP('Instruction Forfaitaires'!$D182,Listes!$A$43:$E$49,2,FALSE))),IF('Instruction Forfaitaires'!$E182&gt;Listes!$D$42,('Instruction Forfaitaires'!$E182*(VLOOKUP('Instruction Forfaitaires'!$D182,Listes!$A$43:$E$49,5,FALSE))),('Instruction Forfaitaires'!$E182*(VLOOKUP('Instruction Forfaitaires'!$D182,Listes!$A$43:$E$49,3,FALSE))+(VLOOKUP('Instruction Forfaitaires'!$D182,Listes!$A$43:$E$49,4,FALSE)))))))</f>
        <v/>
      </c>
      <c r="K182" s="257" t="str">
        <f>IF($G182="","",IF($C182=Listes!$B$34,Listes!$I$31,IF($C182=Listes!$B$35,(VLOOKUP('Instruction Forfaitaires'!$F182,Listes!$E$31:$F$36,2,FALSE)),IF($C182=Listes!$B$33,IF('Instruction Forfaitaires'!$E182&lt;Listes!$A$64,'Instruction Forfaitaires'!$E182*Listes!$A$65,IF('Instruction Forfaitaires'!$E182&gt;Listes!$D$64,'Instruction Forfaitaires'!$E182*Listes!$D$65,(('Instruction Forfaitaires'!$E182*Listes!$B$65)+Listes!$C$65)))))))</f>
        <v/>
      </c>
      <c r="L182" s="185" t="str">
        <f>IF(Forfaitaires!M181="","",Forfaitaires!M181)</f>
        <v/>
      </c>
      <c r="M182" s="282" t="str">
        <f t="shared" si="10"/>
        <v/>
      </c>
      <c r="N182" s="277" t="str">
        <f t="shared" si="11"/>
        <v/>
      </c>
      <c r="O182" s="298" t="str">
        <f t="shared" si="12"/>
        <v/>
      </c>
      <c r="P182" s="280" t="str">
        <f t="shared" si="13"/>
        <v/>
      </c>
      <c r="Q182" s="284" t="str">
        <f t="shared" si="14"/>
        <v/>
      </c>
      <c r="R182" s="285"/>
    </row>
    <row r="183" spans="1:18" ht="20.100000000000001" customHeight="1" x14ac:dyDescent="0.25">
      <c r="A183" s="170">
        <v>177</v>
      </c>
      <c r="B183" s="166" t="str">
        <f>IF(Forfaitaires!B182="","",Forfaitaires!B182)</f>
        <v/>
      </c>
      <c r="C183" s="166" t="str">
        <f>IF(Forfaitaires!C182="","",Forfaitaires!C182)</f>
        <v/>
      </c>
      <c r="D183" s="166" t="str">
        <f>IF(Forfaitaires!D182="","",Forfaitaires!D182)</f>
        <v/>
      </c>
      <c r="E183" s="166" t="str">
        <f>IF(Forfaitaires!E182="","",Forfaitaires!E182)</f>
        <v/>
      </c>
      <c r="F183" s="166" t="str">
        <f>IF(Forfaitaires!F182="","",Forfaitaires!F182)</f>
        <v/>
      </c>
      <c r="G183" s="166" t="str">
        <f>IF(Forfaitaires!G182="","",Forfaitaires!G182)</f>
        <v/>
      </c>
      <c r="H183" s="166" t="str">
        <f>IF(Forfaitaires!H182="","",Forfaitaires!H182)</f>
        <v/>
      </c>
      <c r="I183" s="166" t="str">
        <f>IF($G183="","",IF($C183=Listes!$B$32,IF('Instruction Forfaitaires'!$E183&lt;Listes!$B$53,('Instruction Forfaitaires'!$E183*(VLOOKUP('Instruction Forfaitaires'!$D183,Listes!$A$54:$E$60,2,FALSE))),IF('Instruction Forfaitaires'!$E183&gt;Listes!$E$53,('Instruction Forfaitaires'!$E183*(VLOOKUP('Instruction Forfaitaires'!$D183,Listes!$A$54:$E$60,5,FALSE))),('Instruction Forfaitaires'!$E183*(VLOOKUP('Instruction Forfaitaires'!$D183,Listes!$A$54:$E$60,3,FALSE))+(VLOOKUP('Instruction Forfaitaires'!$D183,Listes!$A$54:$E$60,4,FALSE)))))))</f>
        <v/>
      </c>
      <c r="J183" s="166" t="str">
        <f>IF($G183="","",IF($C183=Listes!$B$31,IF('Instruction Forfaitaires'!$E183&lt;Listes!$B$42,('Instruction Forfaitaires'!$E183*(VLOOKUP('Instruction Forfaitaires'!$D183,Listes!$A$43:$E$49,2,FALSE))),IF('Instruction Forfaitaires'!$E183&gt;Listes!$D$42,('Instruction Forfaitaires'!$E183*(VLOOKUP('Instruction Forfaitaires'!$D183,Listes!$A$43:$E$49,5,FALSE))),('Instruction Forfaitaires'!$E183*(VLOOKUP('Instruction Forfaitaires'!$D183,Listes!$A$43:$E$49,3,FALSE))+(VLOOKUP('Instruction Forfaitaires'!$D183,Listes!$A$43:$E$49,4,FALSE)))))))</f>
        <v/>
      </c>
      <c r="K183" s="257" t="str">
        <f>IF($G183="","",IF($C183=Listes!$B$34,Listes!$I$31,IF($C183=Listes!$B$35,(VLOOKUP('Instruction Forfaitaires'!$F183,Listes!$E$31:$F$36,2,FALSE)),IF($C183=Listes!$B$33,IF('Instruction Forfaitaires'!$E183&lt;Listes!$A$64,'Instruction Forfaitaires'!$E183*Listes!$A$65,IF('Instruction Forfaitaires'!$E183&gt;Listes!$D$64,'Instruction Forfaitaires'!$E183*Listes!$D$65,(('Instruction Forfaitaires'!$E183*Listes!$B$65)+Listes!$C$65)))))))</f>
        <v/>
      </c>
      <c r="L183" s="185" t="str">
        <f>IF(Forfaitaires!M182="","",Forfaitaires!M182)</f>
        <v/>
      </c>
      <c r="M183" s="282" t="str">
        <f t="shared" si="10"/>
        <v/>
      </c>
      <c r="N183" s="277" t="str">
        <f t="shared" si="11"/>
        <v/>
      </c>
      <c r="O183" s="298" t="str">
        <f t="shared" si="12"/>
        <v/>
      </c>
      <c r="P183" s="280" t="str">
        <f t="shared" si="13"/>
        <v/>
      </c>
      <c r="Q183" s="284" t="str">
        <f t="shared" si="14"/>
        <v/>
      </c>
      <c r="R183" s="285"/>
    </row>
    <row r="184" spans="1:18" ht="20.100000000000001" customHeight="1" x14ac:dyDescent="0.25">
      <c r="A184" s="170">
        <v>178</v>
      </c>
      <c r="B184" s="166" t="str">
        <f>IF(Forfaitaires!B183="","",Forfaitaires!B183)</f>
        <v/>
      </c>
      <c r="C184" s="166" t="str">
        <f>IF(Forfaitaires!C183="","",Forfaitaires!C183)</f>
        <v/>
      </c>
      <c r="D184" s="166" t="str">
        <f>IF(Forfaitaires!D183="","",Forfaitaires!D183)</f>
        <v/>
      </c>
      <c r="E184" s="166" t="str">
        <f>IF(Forfaitaires!E183="","",Forfaitaires!E183)</f>
        <v/>
      </c>
      <c r="F184" s="166" t="str">
        <f>IF(Forfaitaires!F183="","",Forfaitaires!F183)</f>
        <v/>
      </c>
      <c r="G184" s="166" t="str">
        <f>IF(Forfaitaires!G183="","",Forfaitaires!G183)</f>
        <v/>
      </c>
      <c r="H184" s="166" t="str">
        <f>IF(Forfaitaires!H183="","",Forfaitaires!H183)</f>
        <v/>
      </c>
      <c r="I184" s="166" t="str">
        <f>IF($G184="","",IF($C184=Listes!$B$32,IF('Instruction Forfaitaires'!$E184&lt;Listes!$B$53,('Instruction Forfaitaires'!$E184*(VLOOKUP('Instruction Forfaitaires'!$D184,Listes!$A$54:$E$60,2,FALSE))),IF('Instruction Forfaitaires'!$E184&gt;Listes!$E$53,('Instruction Forfaitaires'!$E184*(VLOOKUP('Instruction Forfaitaires'!$D184,Listes!$A$54:$E$60,5,FALSE))),('Instruction Forfaitaires'!$E184*(VLOOKUP('Instruction Forfaitaires'!$D184,Listes!$A$54:$E$60,3,FALSE))+(VLOOKUP('Instruction Forfaitaires'!$D184,Listes!$A$54:$E$60,4,FALSE)))))))</f>
        <v/>
      </c>
      <c r="J184" s="166" t="str">
        <f>IF($G184="","",IF($C184=Listes!$B$31,IF('Instruction Forfaitaires'!$E184&lt;Listes!$B$42,('Instruction Forfaitaires'!$E184*(VLOOKUP('Instruction Forfaitaires'!$D184,Listes!$A$43:$E$49,2,FALSE))),IF('Instruction Forfaitaires'!$E184&gt;Listes!$D$42,('Instruction Forfaitaires'!$E184*(VLOOKUP('Instruction Forfaitaires'!$D184,Listes!$A$43:$E$49,5,FALSE))),('Instruction Forfaitaires'!$E184*(VLOOKUP('Instruction Forfaitaires'!$D184,Listes!$A$43:$E$49,3,FALSE))+(VLOOKUP('Instruction Forfaitaires'!$D184,Listes!$A$43:$E$49,4,FALSE)))))))</f>
        <v/>
      </c>
      <c r="K184" s="257" t="str">
        <f>IF($G184="","",IF($C184=Listes!$B$34,Listes!$I$31,IF($C184=Listes!$B$35,(VLOOKUP('Instruction Forfaitaires'!$F184,Listes!$E$31:$F$36,2,FALSE)),IF($C184=Listes!$B$33,IF('Instruction Forfaitaires'!$E184&lt;Listes!$A$64,'Instruction Forfaitaires'!$E184*Listes!$A$65,IF('Instruction Forfaitaires'!$E184&gt;Listes!$D$64,'Instruction Forfaitaires'!$E184*Listes!$D$65,(('Instruction Forfaitaires'!$E184*Listes!$B$65)+Listes!$C$65)))))))</f>
        <v/>
      </c>
      <c r="L184" s="185" t="str">
        <f>IF(Forfaitaires!M183="","",Forfaitaires!M183)</f>
        <v/>
      </c>
      <c r="M184" s="282" t="str">
        <f t="shared" si="10"/>
        <v/>
      </c>
      <c r="N184" s="277" t="str">
        <f t="shared" si="11"/>
        <v/>
      </c>
      <c r="O184" s="298" t="str">
        <f t="shared" si="12"/>
        <v/>
      </c>
      <c r="P184" s="280" t="str">
        <f t="shared" si="13"/>
        <v/>
      </c>
      <c r="Q184" s="284" t="str">
        <f t="shared" si="14"/>
        <v/>
      </c>
      <c r="R184" s="285"/>
    </row>
    <row r="185" spans="1:18" ht="20.100000000000001" customHeight="1" x14ac:dyDescent="0.25">
      <c r="A185" s="170">
        <v>179</v>
      </c>
      <c r="B185" s="166" t="str">
        <f>IF(Forfaitaires!B184="","",Forfaitaires!B184)</f>
        <v/>
      </c>
      <c r="C185" s="166" t="str">
        <f>IF(Forfaitaires!C184="","",Forfaitaires!C184)</f>
        <v/>
      </c>
      <c r="D185" s="166" t="str">
        <f>IF(Forfaitaires!D184="","",Forfaitaires!D184)</f>
        <v/>
      </c>
      <c r="E185" s="166" t="str">
        <f>IF(Forfaitaires!E184="","",Forfaitaires!E184)</f>
        <v/>
      </c>
      <c r="F185" s="166" t="str">
        <f>IF(Forfaitaires!F184="","",Forfaitaires!F184)</f>
        <v/>
      </c>
      <c r="G185" s="166" t="str">
        <f>IF(Forfaitaires!G184="","",Forfaitaires!G184)</f>
        <v/>
      </c>
      <c r="H185" s="166" t="str">
        <f>IF(Forfaitaires!H184="","",Forfaitaires!H184)</f>
        <v/>
      </c>
      <c r="I185" s="166" t="str">
        <f>IF($G185="","",IF($C185=Listes!$B$32,IF('Instruction Forfaitaires'!$E185&lt;Listes!$B$53,('Instruction Forfaitaires'!$E185*(VLOOKUP('Instruction Forfaitaires'!$D185,Listes!$A$54:$E$60,2,FALSE))),IF('Instruction Forfaitaires'!$E185&gt;Listes!$E$53,('Instruction Forfaitaires'!$E185*(VLOOKUP('Instruction Forfaitaires'!$D185,Listes!$A$54:$E$60,5,FALSE))),('Instruction Forfaitaires'!$E185*(VLOOKUP('Instruction Forfaitaires'!$D185,Listes!$A$54:$E$60,3,FALSE))+(VLOOKUP('Instruction Forfaitaires'!$D185,Listes!$A$54:$E$60,4,FALSE)))))))</f>
        <v/>
      </c>
      <c r="J185" s="166" t="str">
        <f>IF($G185="","",IF($C185=Listes!$B$31,IF('Instruction Forfaitaires'!$E185&lt;Listes!$B$42,('Instruction Forfaitaires'!$E185*(VLOOKUP('Instruction Forfaitaires'!$D185,Listes!$A$43:$E$49,2,FALSE))),IF('Instruction Forfaitaires'!$E185&gt;Listes!$D$42,('Instruction Forfaitaires'!$E185*(VLOOKUP('Instruction Forfaitaires'!$D185,Listes!$A$43:$E$49,5,FALSE))),('Instruction Forfaitaires'!$E185*(VLOOKUP('Instruction Forfaitaires'!$D185,Listes!$A$43:$E$49,3,FALSE))+(VLOOKUP('Instruction Forfaitaires'!$D185,Listes!$A$43:$E$49,4,FALSE)))))))</f>
        <v/>
      </c>
      <c r="K185" s="257" t="str">
        <f>IF($G185="","",IF($C185=Listes!$B$34,Listes!$I$31,IF($C185=Listes!$B$35,(VLOOKUP('Instruction Forfaitaires'!$F185,Listes!$E$31:$F$36,2,FALSE)),IF($C185=Listes!$B$33,IF('Instruction Forfaitaires'!$E185&lt;Listes!$A$64,'Instruction Forfaitaires'!$E185*Listes!$A$65,IF('Instruction Forfaitaires'!$E185&gt;Listes!$D$64,'Instruction Forfaitaires'!$E185*Listes!$D$65,(('Instruction Forfaitaires'!$E185*Listes!$B$65)+Listes!$C$65)))))))</f>
        <v/>
      </c>
      <c r="L185" s="185" t="str">
        <f>IF(Forfaitaires!M184="","",Forfaitaires!M184)</f>
        <v/>
      </c>
      <c r="M185" s="282" t="str">
        <f t="shared" si="10"/>
        <v/>
      </c>
      <c r="N185" s="277" t="str">
        <f t="shared" si="11"/>
        <v/>
      </c>
      <c r="O185" s="298" t="str">
        <f t="shared" si="12"/>
        <v/>
      </c>
      <c r="P185" s="280" t="str">
        <f t="shared" si="13"/>
        <v/>
      </c>
      <c r="Q185" s="284" t="str">
        <f t="shared" si="14"/>
        <v/>
      </c>
      <c r="R185" s="285"/>
    </row>
    <row r="186" spans="1:18" ht="20.100000000000001" customHeight="1" x14ac:dyDescent="0.25">
      <c r="A186" s="170">
        <v>180</v>
      </c>
      <c r="B186" s="166" t="str">
        <f>IF(Forfaitaires!B185="","",Forfaitaires!B185)</f>
        <v/>
      </c>
      <c r="C186" s="166" t="str">
        <f>IF(Forfaitaires!C185="","",Forfaitaires!C185)</f>
        <v/>
      </c>
      <c r="D186" s="166" t="str">
        <f>IF(Forfaitaires!D185="","",Forfaitaires!D185)</f>
        <v/>
      </c>
      <c r="E186" s="166" t="str">
        <f>IF(Forfaitaires!E185="","",Forfaitaires!E185)</f>
        <v/>
      </c>
      <c r="F186" s="166" t="str">
        <f>IF(Forfaitaires!F185="","",Forfaitaires!F185)</f>
        <v/>
      </c>
      <c r="G186" s="166" t="str">
        <f>IF(Forfaitaires!G185="","",Forfaitaires!G185)</f>
        <v/>
      </c>
      <c r="H186" s="166" t="str">
        <f>IF(Forfaitaires!H185="","",Forfaitaires!H185)</f>
        <v/>
      </c>
      <c r="I186" s="166" t="str">
        <f>IF($G186="","",IF($C186=Listes!$B$32,IF('Instruction Forfaitaires'!$E186&lt;Listes!$B$53,('Instruction Forfaitaires'!$E186*(VLOOKUP('Instruction Forfaitaires'!$D186,Listes!$A$54:$E$60,2,FALSE))),IF('Instruction Forfaitaires'!$E186&gt;Listes!$E$53,('Instruction Forfaitaires'!$E186*(VLOOKUP('Instruction Forfaitaires'!$D186,Listes!$A$54:$E$60,5,FALSE))),('Instruction Forfaitaires'!$E186*(VLOOKUP('Instruction Forfaitaires'!$D186,Listes!$A$54:$E$60,3,FALSE))+(VLOOKUP('Instruction Forfaitaires'!$D186,Listes!$A$54:$E$60,4,FALSE)))))))</f>
        <v/>
      </c>
      <c r="J186" s="166" t="str">
        <f>IF($G186="","",IF($C186=Listes!$B$31,IF('Instruction Forfaitaires'!$E186&lt;Listes!$B$42,('Instruction Forfaitaires'!$E186*(VLOOKUP('Instruction Forfaitaires'!$D186,Listes!$A$43:$E$49,2,FALSE))),IF('Instruction Forfaitaires'!$E186&gt;Listes!$D$42,('Instruction Forfaitaires'!$E186*(VLOOKUP('Instruction Forfaitaires'!$D186,Listes!$A$43:$E$49,5,FALSE))),('Instruction Forfaitaires'!$E186*(VLOOKUP('Instruction Forfaitaires'!$D186,Listes!$A$43:$E$49,3,FALSE))+(VLOOKUP('Instruction Forfaitaires'!$D186,Listes!$A$43:$E$49,4,FALSE)))))))</f>
        <v/>
      </c>
      <c r="K186" s="257" t="str">
        <f>IF($G186="","",IF($C186=Listes!$B$34,Listes!$I$31,IF($C186=Listes!$B$35,(VLOOKUP('Instruction Forfaitaires'!$F186,Listes!$E$31:$F$36,2,FALSE)),IF($C186=Listes!$B$33,IF('Instruction Forfaitaires'!$E186&lt;Listes!$A$64,'Instruction Forfaitaires'!$E186*Listes!$A$65,IF('Instruction Forfaitaires'!$E186&gt;Listes!$D$64,'Instruction Forfaitaires'!$E186*Listes!$D$65,(('Instruction Forfaitaires'!$E186*Listes!$B$65)+Listes!$C$65)))))))</f>
        <v/>
      </c>
      <c r="L186" s="185" t="str">
        <f>IF(Forfaitaires!M185="","",Forfaitaires!M185)</f>
        <v/>
      </c>
      <c r="M186" s="282" t="str">
        <f t="shared" si="10"/>
        <v/>
      </c>
      <c r="N186" s="277" t="str">
        <f t="shared" si="11"/>
        <v/>
      </c>
      <c r="O186" s="298" t="str">
        <f t="shared" si="12"/>
        <v/>
      </c>
      <c r="P186" s="280" t="str">
        <f t="shared" si="13"/>
        <v/>
      </c>
      <c r="Q186" s="284" t="str">
        <f t="shared" si="14"/>
        <v/>
      </c>
      <c r="R186" s="285"/>
    </row>
    <row r="187" spans="1:18" ht="20.100000000000001" customHeight="1" x14ac:dyDescent="0.25">
      <c r="A187" s="170">
        <v>181</v>
      </c>
      <c r="B187" s="166" t="str">
        <f>IF(Forfaitaires!B186="","",Forfaitaires!B186)</f>
        <v/>
      </c>
      <c r="C187" s="166" t="str">
        <f>IF(Forfaitaires!C186="","",Forfaitaires!C186)</f>
        <v/>
      </c>
      <c r="D187" s="166" t="str">
        <f>IF(Forfaitaires!D186="","",Forfaitaires!D186)</f>
        <v/>
      </c>
      <c r="E187" s="166" t="str">
        <f>IF(Forfaitaires!E186="","",Forfaitaires!E186)</f>
        <v/>
      </c>
      <c r="F187" s="166" t="str">
        <f>IF(Forfaitaires!F186="","",Forfaitaires!F186)</f>
        <v/>
      </c>
      <c r="G187" s="166" t="str">
        <f>IF(Forfaitaires!G186="","",Forfaitaires!G186)</f>
        <v/>
      </c>
      <c r="H187" s="166" t="str">
        <f>IF(Forfaitaires!H186="","",Forfaitaires!H186)</f>
        <v/>
      </c>
      <c r="I187" s="166" t="str">
        <f>IF($G187="","",IF($C187=Listes!$B$32,IF('Instruction Forfaitaires'!$E187&lt;Listes!$B$53,('Instruction Forfaitaires'!$E187*(VLOOKUP('Instruction Forfaitaires'!$D187,Listes!$A$54:$E$60,2,FALSE))),IF('Instruction Forfaitaires'!$E187&gt;Listes!$E$53,('Instruction Forfaitaires'!$E187*(VLOOKUP('Instruction Forfaitaires'!$D187,Listes!$A$54:$E$60,5,FALSE))),('Instruction Forfaitaires'!$E187*(VLOOKUP('Instruction Forfaitaires'!$D187,Listes!$A$54:$E$60,3,FALSE))+(VLOOKUP('Instruction Forfaitaires'!$D187,Listes!$A$54:$E$60,4,FALSE)))))))</f>
        <v/>
      </c>
      <c r="J187" s="166" t="str">
        <f>IF($G187="","",IF($C187=Listes!$B$31,IF('Instruction Forfaitaires'!$E187&lt;Listes!$B$42,('Instruction Forfaitaires'!$E187*(VLOOKUP('Instruction Forfaitaires'!$D187,Listes!$A$43:$E$49,2,FALSE))),IF('Instruction Forfaitaires'!$E187&gt;Listes!$D$42,('Instruction Forfaitaires'!$E187*(VLOOKUP('Instruction Forfaitaires'!$D187,Listes!$A$43:$E$49,5,FALSE))),('Instruction Forfaitaires'!$E187*(VLOOKUP('Instruction Forfaitaires'!$D187,Listes!$A$43:$E$49,3,FALSE))+(VLOOKUP('Instruction Forfaitaires'!$D187,Listes!$A$43:$E$49,4,FALSE)))))))</f>
        <v/>
      </c>
      <c r="K187" s="257" t="str">
        <f>IF($G187="","",IF($C187=Listes!$B$34,Listes!$I$31,IF($C187=Listes!$B$35,(VLOOKUP('Instruction Forfaitaires'!$F187,Listes!$E$31:$F$36,2,FALSE)),IF($C187=Listes!$B$33,IF('Instruction Forfaitaires'!$E187&lt;Listes!$A$64,'Instruction Forfaitaires'!$E187*Listes!$A$65,IF('Instruction Forfaitaires'!$E187&gt;Listes!$D$64,'Instruction Forfaitaires'!$E187*Listes!$D$65,(('Instruction Forfaitaires'!$E187*Listes!$B$65)+Listes!$C$65)))))))</f>
        <v/>
      </c>
      <c r="L187" s="185" t="str">
        <f>IF(Forfaitaires!M186="","",Forfaitaires!M186)</f>
        <v/>
      </c>
      <c r="M187" s="282" t="str">
        <f t="shared" si="10"/>
        <v/>
      </c>
      <c r="N187" s="277" t="str">
        <f t="shared" si="11"/>
        <v/>
      </c>
      <c r="O187" s="298" t="str">
        <f t="shared" si="12"/>
        <v/>
      </c>
      <c r="P187" s="280" t="str">
        <f t="shared" si="13"/>
        <v/>
      </c>
      <c r="Q187" s="284" t="str">
        <f t="shared" si="14"/>
        <v/>
      </c>
      <c r="R187" s="285"/>
    </row>
    <row r="188" spans="1:18" ht="20.100000000000001" customHeight="1" x14ac:dyDescent="0.25">
      <c r="A188" s="170">
        <v>182</v>
      </c>
      <c r="B188" s="166" t="str">
        <f>IF(Forfaitaires!B187="","",Forfaitaires!B187)</f>
        <v/>
      </c>
      <c r="C188" s="166" t="str">
        <f>IF(Forfaitaires!C187="","",Forfaitaires!C187)</f>
        <v/>
      </c>
      <c r="D188" s="166" t="str">
        <f>IF(Forfaitaires!D187="","",Forfaitaires!D187)</f>
        <v/>
      </c>
      <c r="E188" s="166" t="str">
        <f>IF(Forfaitaires!E187="","",Forfaitaires!E187)</f>
        <v/>
      </c>
      <c r="F188" s="166" t="str">
        <f>IF(Forfaitaires!F187="","",Forfaitaires!F187)</f>
        <v/>
      </c>
      <c r="G188" s="166" t="str">
        <f>IF(Forfaitaires!G187="","",Forfaitaires!G187)</f>
        <v/>
      </c>
      <c r="H188" s="166" t="str">
        <f>IF(Forfaitaires!H187="","",Forfaitaires!H187)</f>
        <v/>
      </c>
      <c r="I188" s="166" t="str">
        <f>IF($G188="","",IF($C188=Listes!$B$32,IF('Instruction Forfaitaires'!$E188&lt;Listes!$B$53,('Instruction Forfaitaires'!$E188*(VLOOKUP('Instruction Forfaitaires'!$D188,Listes!$A$54:$E$60,2,FALSE))),IF('Instruction Forfaitaires'!$E188&gt;Listes!$E$53,('Instruction Forfaitaires'!$E188*(VLOOKUP('Instruction Forfaitaires'!$D188,Listes!$A$54:$E$60,5,FALSE))),('Instruction Forfaitaires'!$E188*(VLOOKUP('Instruction Forfaitaires'!$D188,Listes!$A$54:$E$60,3,FALSE))+(VLOOKUP('Instruction Forfaitaires'!$D188,Listes!$A$54:$E$60,4,FALSE)))))))</f>
        <v/>
      </c>
      <c r="J188" s="166" t="str">
        <f>IF($G188="","",IF($C188=Listes!$B$31,IF('Instruction Forfaitaires'!$E188&lt;Listes!$B$42,('Instruction Forfaitaires'!$E188*(VLOOKUP('Instruction Forfaitaires'!$D188,Listes!$A$43:$E$49,2,FALSE))),IF('Instruction Forfaitaires'!$E188&gt;Listes!$D$42,('Instruction Forfaitaires'!$E188*(VLOOKUP('Instruction Forfaitaires'!$D188,Listes!$A$43:$E$49,5,FALSE))),('Instruction Forfaitaires'!$E188*(VLOOKUP('Instruction Forfaitaires'!$D188,Listes!$A$43:$E$49,3,FALSE))+(VLOOKUP('Instruction Forfaitaires'!$D188,Listes!$A$43:$E$49,4,FALSE)))))))</f>
        <v/>
      </c>
      <c r="K188" s="257" t="str">
        <f>IF($G188="","",IF($C188=Listes!$B$34,Listes!$I$31,IF($C188=Listes!$B$35,(VLOOKUP('Instruction Forfaitaires'!$F188,Listes!$E$31:$F$36,2,FALSE)),IF($C188=Listes!$B$33,IF('Instruction Forfaitaires'!$E188&lt;Listes!$A$64,'Instruction Forfaitaires'!$E188*Listes!$A$65,IF('Instruction Forfaitaires'!$E188&gt;Listes!$D$64,'Instruction Forfaitaires'!$E188*Listes!$D$65,(('Instruction Forfaitaires'!$E188*Listes!$B$65)+Listes!$C$65)))))))</f>
        <v/>
      </c>
      <c r="L188" s="185" t="str">
        <f>IF(Forfaitaires!M187="","",Forfaitaires!M187)</f>
        <v/>
      </c>
      <c r="M188" s="282" t="str">
        <f t="shared" si="10"/>
        <v/>
      </c>
      <c r="N188" s="277" t="str">
        <f t="shared" si="11"/>
        <v/>
      </c>
      <c r="O188" s="298" t="str">
        <f t="shared" si="12"/>
        <v/>
      </c>
      <c r="P188" s="280" t="str">
        <f t="shared" si="13"/>
        <v/>
      </c>
      <c r="Q188" s="284" t="str">
        <f t="shared" si="14"/>
        <v/>
      </c>
      <c r="R188" s="285"/>
    </row>
    <row r="189" spans="1:18" ht="20.100000000000001" customHeight="1" x14ac:dyDescent="0.25">
      <c r="A189" s="170">
        <v>183</v>
      </c>
      <c r="B189" s="166" t="str">
        <f>IF(Forfaitaires!B188="","",Forfaitaires!B188)</f>
        <v/>
      </c>
      <c r="C189" s="166" t="str">
        <f>IF(Forfaitaires!C188="","",Forfaitaires!C188)</f>
        <v/>
      </c>
      <c r="D189" s="166" t="str">
        <f>IF(Forfaitaires!D188="","",Forfaitaires!D188)</f>
        <v/>
      </c>
      <c r="E189" s="166" t="str">
        <f>IF(Forfaitaires!E188="","",Forfaitaires!E188)</f>
        <v/>
      </c>
      <c r="F189" s="166" t="str">
        <f>IF(Forfaitaires!F188="","",Forfaitaires!F188)</f>
        <v/>
      </c>
      <c r="G189" s="166" t="str">
        <f>IF(Forfaitaires!G188="","",Forfaitaires!G188)</f>
        <v/>
      </c>
      <c r="H189" s="166" t="str">
        <f>IF(Forfaitaires!H188="","",Forfaitaires!H188)</f>
        <v/>
      </c>
      <c r="I189" s="166" t="str">
        <f>IF($G189="","",IF($C189=Listes!$B$32,IF('Instruction Forfaitaires'!$E189&lt;Listes!$B$53,('Instruction Forfaitaires'!$E189*(VLOOKUP('Instruction Forfaitaires'!$D189,Listes!$A$54:$E$60,2,FALSE))),IF('Instruction Forfaitaires'!$E189&gt;Listes!$E$53,('Instruction Forfaitaires'!$E189*(VLOOKUP('Instruction Forfaitaires'!$D189,Listes!$A$54:$E$60,5,FALSE))),('Instruction Forfaitaires'!$E189*(VLOOKUP('Instruction Forfaitaires'!$D189,Listes!$A$54:$E$60,3,FALSE))+(VLOOKUP('Instruction Forfaitaires'!$D189,Listes!$A$54:$E$60,4,FALSE)))))))</f>
        <v/>
      </c>
      <c r="J189" s="166" t="str">
        <f>IF($G189="","",IF($C189=Listes!$B$31,IF('Instruction Forfaitaires'!$E189&lt;Listes!$B$42,('Instruction Forfaitaires'!$E189*(VLOOKUP('Instruction Forfaitaires'!$D189,Listes!$A$43:$E$49,2,FALSE))),IF('Instruction Forfaitaires'!$E189&gt;Listes!$D$42,('Instruction Forfaitaires'!$E189*(VLOOKUP('Instruction Forfaitaires'!$D189,Listes!$A$43:$E$49,5,FALSE))),('Instruction Forfaitaires'!$E189*(VLOOKUP('Instruction Forfaitaires'!$D189,Listes!$A$43:$E$49,3,FALSE))+(VLOOKUP('Instruction Forfaitaires'!$D189,Listes!$A$43:$E$49,4,FALSE)))))))</f>
        <v/>
      </c>
      <c r="K189" s="257" t="str">
        <f>IF($G189="","",IF($C189=Listes!$B$34,Listes!$I$31,IF($C189=Listes!$B$35,(VLOOKUP('Instruction Forfaitaires'!$F189,Listes!$E$31:$F$36,2,FALSE)),IF($C189=Listes!$B$33,IF('Instruction Forfaitaires'!$E189&lt;Listes!$A$64,'Instruction Forfaitaires'!$E189*Listes!$A$65,IF('Instruction Forfaitaires'!$E189&gt;Listes!$D$64,'Instruction Forfaitaires'!$E189*Listes!$D$65,(('Instruction Forfaitaires'!$E189*Listes!$B$65)+Listes!$C$65)))))))</f>
        <v/>
      </c>
      <c r="L189" s="185" t="str">
        <f>IF(Forfaitaires!M188="","",Forfaitaires!M188)</f>
        <v/>
      </c>
      <c r="M189" s="282" t="str">
        <f t="shared" si="10"/>
        <v/>
      </c>
      <c r="N189" s="277" t="str">
        <f t="shared" si="11"/>
        <v/>
      </c>
      <c r="O189" s="298" t="str">
        <f t="shared" si="12"/>
        <v/>
      </c>
      <c r="P189" s="280" t="str">
        <f t="shared" si="13"/>
        <v/>
      </c>
      <c r="Q189" s="284" t="str">
        <f t="shared" si="14"/>
        <v/>
      </c>
      <c r="R189" s="285"/>
    </row>
    <row r="190" spans="1:18" ht="20.100000000000001" customHeight="1" x14ac:dyDescent="0.25">
      <c r="A190" s="170">
        <v>184</v>
      </c>
      <c r="B190" s="166" t="str">
        <f>IF(Forfaitaires!B189="","",Forfaitaires!B189)</f>
        <v/>
      </c>
      <c r="C190" s="166" t="str">
        <f>IF(Forfaitaires!C189="","",Forfaitaires!C189)</f>
        <v/>
      </c>
      <c r="D190" s="166" t="str">
        <f>IF(Forfaitaires!D189="","",Forfaitaires!D189)</f>
        <v/>
      </c>
      <c r="E190" s="166" t="str">
        <f>IF(Forfaitaires!E189="","",Forfaitaires!E189)</f>
        <v/>
      </c>
      <c r="F190" s="166" t="str">
        <f>IF(Forfaitaires!F189="","",Forfaitaires!F189)</f>
        <v/>
      </c>
      <c r="G190" s="166" t="str">
        <f>IF(Forfaitaires!G189="","",Forfaitaires!G189)</f>
        <v/>
      </c>
      <c r="H190" s="166" t="str">
        <f>IF(Forfaitaires!H189="","",Forfaitaires!H189)</f>
        <v/>
      </c>
      <c r="I190" s="166" t="str">
        <f>IF($G190="","",IF($C190=Listes!$B$32,IF('Instruction Forfaitaires'!$E190&lt;Listes!$B$53,('Instruction Forfaitaires'!$E190*(VLOOKUP('Instruction Forfaitaires'!$D190,Listes!$A$54:$E$60,2,FALSE))),IF('Instruction Forfaitaires'!$E190&gt;Listes!$E$53,('Instruction Forfaitaires'!$E190*(VLOOKUP('Instruction Forfaitaires'!$D190,Listes!$A$54:$E$60,5,FALSE))),('Instruction Forfaitaires'!$E190*(VLOOKUP('Instruction Forfaitaires'!$D190,Listes!$A$54:$E$60,3,FALSE))+(VLOOKUP('Instruction Forfaitaires'!$D190,Listes!$A$54:$E$60,4,FALSE)))))))</f>
        <v/>
      </c>
      <c r="J190" s="166" t="str">
        <f>IF($G190="","",IF($C190=Listes!$B$31,IF('Instruction Forfaitaires'!$E190&lt;Listes!$B$42,('Instruction Forfaitaires'!$E190*(VLOOKUP('Instruction Forfaitaires'!$D190,Listes!$A$43:$E$49,2,FALSE))),IF('Instruction Forfaitaires'!$E190&gt;Listes!$D$42,('Instruction Forfaitaires'!$E190*(VLOOKUP('Instruction Forfaitaires'!$D190,Listes!$A$43:$E$49,5,FALSE))),('Instruction Forfaitaires'!$E190*(VLOOKUP('Instruction Forfaitaires'!$D190,Listes!$A$43:$E$49,3,FALSE))+(VLOOKUP('Instruction Forfaitaires'!$D190,Listes!$A$43:$E$49,4,FALSE)))))))</f>
        <v/>
      </c>
      <c r="K190" s="257" t="str">
        <f>IF($G190="","",IF($C190=Listes!$B$34,Listes!$I$31,IF($C190=Listes!$B$35,(VLOOKUP('Instruction Forfaitaires'!$F190,Listes!$E$31:$F$36,2,FALSE)),IF($C190=Listes!$B$33,IF('Instruction Forfaitaires'!$E190&lt;Listes!$A$64,'Instruction Forfaitaires'!$E190*Listes!$A$65,IF('Instruction Forfaitaires'!$E190&gt;Listes!$D$64,'Instruction Forfaitaires'!$E190*Listes!$D$65,(('Instruction Forfaitaires'!$E190*Listes!$B$65)+Listes!$C$65)))))))</f>
        <v/>
      </c>
      <c r="L190" s="185" t="str">
        <f>IF(Forfaitaires!M189="","",Forfaitaires!M189)</f>
        <v/>
      </c>
      <c r="M190" s="282" t="str">
        <f t="shared" si="10"/>
        <v/>
      </c>
      <c r="N190" s="277" t="str">
        <f t="shared" si="11"/>
        <v/>
      </c>
      <c r="O190" s="298" t="str">
        <f t="shared" si="12"/>
        <v/>
      </c>
      <c r="P190" s="280" t="str">
        <f t="shared" si="13"/>
        <v/>
      </c>
      <c r="Q190" s="284" t="str">
        <f t="shared" si="14"/>
        <v/>
      </c>
      <c r="R190" s="285"/>
    </row>
    <row r="191" spans="1:18" ht="20.100000000000001" customHeight="1" x14ac:dyDescent="0.25">
      <c r="A191" s="170">
        <v>185</v>
      </c>
      <c r="B191" s="166" t="str">
        <f>IF(Forfaitaires!B190="","",Forfaitaires!B190)</f>
        <v/>
      </c>
      <c r="C191" s="166" t="str">
        <f>IF(Forfaitaires!C190="","",Forfaitaires!C190)</f>
        <v/>
      </c>
      <c r="D191" s="166" t="str">
        <f>IF(Forfaitaires!D190="","",Forfaitaires!D190)</f>
        <v/>
      </c>
      <c r="E191" s="166" t="str">
        <f>IF(Forfaitaires!E190="","",Forfaitaires!E190)</f>
        <v/>
      </c>
      <c r="F191" s="166" t="str">
        <f>IF(Forfaitaires!F190="","",Forfaitaires!F190)</f>
        <v/>
      </c>
      <c r="G191" s="166" t="str">
        <f>IF(Forfaitaires!G190="","",Forfaitaires!G190)</f>
        <v/>
      </c>
      <c r="H191" s="166" t="str">
        <f>IF(Forfaitaires!H190="","",Forfaitaires!H190)</f>
        <v/>
      </c>
      <c r="I191" s="166" t="str">
        <f>IF($G191="","",IF($C191=Listes!$B$32,IF('Instruction Forfaitaires'!$E191&lt;Listes!$B$53,('Instruction Forfaitaires'!$E191*(VLOOKUP('Instruction Forfaitaires'!$D191,Listes!$A$54:$E$60,2,FALSE))),IF('Instruction Forfaitaires'!$E191&gt;Listes!$E$53,('Instruction Forfaitaires'!$E191*(VLOOKUP('Instruction Forfaitaires'!$D191,Listes!$A$54:$E$60,5,FALSE))),('Instruction Forfaitaires'!$E191*(VLOOKUP('Instruction Forfaitaires'!$D191,Listes!$A$54:$E$60,3,FALSE))+(VLOOKUP('Instruction Forfaitaires'!$D191,Listes!$A$54:$E$60,4,FALSE)))))))</f>
        <v/>
      </c>
      <c r="J191" s="166" t="str">
        <f>IF($G191="","",IF($C191=Listes!$B$31,IF('Instruction Forfaitaires'!$E191&lt;Listes!$B$42,('Instruction Forfaitaires'!$E191*(VLOOKUP('Instruction Forfaitaires'!$D191,Listes!$A$43:$E$49,2,FALSE))),IF('Instruction Forfaitaires'!$E191&gt;Listes!$D$42,('Instruction Forfaitaires'!$E191*(VLOOKUP('Instruction Forfaitaires'!$D191,Listes!$A$43:$E$49,5,FALSE))),('Instruction Forfaitaires'!$E191*(VLOOKUP('Instruction Forfaitaires'!$D191,Listes!$A$43:$E$49,3,FALSE))+(VLOOKUP('Instruction Forfaitaires'!$D191,Listes!$A$43:$E$49,4,FALSE)))))))</f>
        <v/>
      </c>
      <c r="K191" s="257" t="str">
        <f>IF($G191="","",IF($C191=Listes!$B$34,Listes!$I$31,IF($C191=Listes!$B$35,(VLOOKUP('Instruction Forfaitaires'!$F191,Listes!$E$31:$F$36,2,FALSE)),IF($C191=Listes!$B$33,IF('Instruction Forfaitaires'!$E191&lt;Listes!$A$64,'Instruction Forfaitaires'!$E191*Listes!$A$65,IF('Instruction Forfaitaires'!$E191&gt;Listes!$D$64,'Instruction Forfaitaires'!$E191*Listes!$D$65,(('Instruction Forfaitaires'!$E191*Listes!$B$65)+Listes!$C$65)))))))</f>
        <v/>
      </c>
      <c r="L191" s="185" t="str">
        <f>IF(Forfaitaires!M190="","",Forfaitaires!M190)</f>
        <v/>
      </c>
      <c r="M191" s="282" t="str">
        <f t="shared" si="10"/>
        <v/>
      </c>
      <c r="N191" s="277" t="str">
        <f t="shared" si="11"/>
        <v/>
      </c>
      <c r="O191" s="298" t="str">
        <f t="shared" si="12"/>
        <v/>
      </c>
      <c r="P191" s="280" t="str">
        <f t="shared" si="13"/>
        <v/>
      </c>
      <c r="Q191" s="284" t="str">
        <f t="shared" si="14"/>
        <v/>
      </c>
      <c r="R191" s="285"/>
    </row>
    <row r="192" spans="1:18" ht="20.100000000000001" customHeight="1" x14ac:dyDescent="0.25">
      <c r="A192" s="170">
        <v>186</v>
      </c>
      <c r="B192" s="166" t="str">
        <f>IF(Forfaitaires!B191="","",Forfaitaires!B191)</f>
        <v/>
      </c>
      <c r="C192" s="166" t="str">
        <f>IF(Forfaitaires!C191="","",Forfaitaires!C191)</f>
        <v/>
      </c>
      <c r="D192" s="166" t="str">
        <f>IF(Forfaitaires!D191="","",Forfaitaires!D191)</f>
        <v/>
      </c>
      <c r="E192" s="166" t="str">
        <f>IF(Forfaitaires!E191="","",Forfaitaires!E191)</f>
        <v/>
      </c>
      <c r="F192" s="166" t="str">
        <f>IF(Forfaitaires!F191="","",Forfaitaires!F191)</f>
        <v/>
      </c>
      <c r="G192" s="166" t="str">
        <f>IF(Forfaitaires!G191="","",Forfaitaires!G191)</f>
        <v/>
      </c>
      <c r="H192" s="166" t="str">
        <f>IF(Forfaitaires!H191="","",Forfaitaires!H191)</f>
        <v/>
      </c>
      <c r="I192" s="166" t="str">
        <f>IF($G192="","",IF($C192=Listes!$B$32,IF('Instruction Forfaitaires'!$E192&lt;Listes!$B$53,('Instruction Forfaitaires'!$E192*(VLOOKUP('Instruction Forfaitaires'!$D192,Listes!$A$54:$E$60,2,FALSE))),IF('Instruction Forfaitaires'!$E192&gt;Listes!$E$53,('Instruction Forfaitaires'!$E192*(VLOOKUP('Instruction Forfaitaires'!$D192,Listes!$A$54:$E$60,5,FALSE))),('Instruction Forfaitaires'!$E192*(VLOOKUP('Instruction Forfaitaires'!$D192,Listes!$A$54:$E$60,3,FALSE))+(VLOOKUP('Instruction Forfaitaires'!$D192,Listes!$A$54:$E$60,4,FALSE)))))))</f>
        <v/>
      </c>
      <c r="J192" s="166" t="str">
        <f>IF($G192="","",IF($C192=Listes!$B$31,IF('Instruction Forfaitaires'!$E192&lt;Listes!$B$42,('Instruction Forfaitaires'!$E192*(VLOOKUP('Instruction Forfaitaires'!$D192,Listes!$A$43:$E$49,2,FALSE))),IF('Instruction Forfaitaires'!$E192&gt;Listes!$D$42,('Instruction Forfaitaires'!$E192*(VLOOKUP('Instruction Forfaitaires'!$D192,Listes!$A$43:$E$49,5,FALSE))),('Instruction Forfaitaires'!$E192*(VLOOKUP('Instruction Forfaitaires'!$D192,Listes!$A$43:$E$49,3,FALSE))+(VLOOKUP('Instruction Forfaitaires'!$D192,Listes!$A$43:$E$49,4,FALSE)))))))</f>
        <v/>
      </c>
      <c r="K192" s="257" t="str">
        <f>IF($G192="","",IF($C192=Listes!$B$34,Listes!$I$31,IF($C192=Listes!$B$35,(VLOOKUP('Instruction Forfaitaires'!$F192,Listes!$E$31:$F$36,2,FALSE)),IF($C192=Listes!$B$33,IF('Instruction Forfaitaires'!$E192&lt;Listes!$A$64,'Instruction Forfaitaires'!$E192*Listes!$A$65,IF('Instruction Forfaitaires'!$E192&gt;Listes!$D$64,'Instruction Forfaitaires'!$E192*Listes!$D$65,(('Instruction Forfaitaires'!$E192*Listes!$B$65)+Listes!$C$65)))))))</f>
        <v/>
      </c>
      <c r="L192" s="185" t="str">
        <f>IF(Forfaitaires!M191="","",Forfaitaires!M191)</f>
        <v/>
      </c>
      <c r="M192" s="282" t="str">
        <f t="shared" si="10"/>
        <v/>
      </c>
      <c r="N192" s="277" t="str">
        <f t="shared" si="11"/>
        <v/>
      </c>
      <c r="O192" s="298" t="str">
        <f t="shared" si="12"/>
        <v/>
      </c>
      <c r="P192" s="280" t="str">
        <f t="shared" si="13"/>
        <v/>
      </c>
      <c r="Q192" s="284" t="str">
        <f t="shared" si="14"/>
        <v/>
      </c>
      <c r="R192" s="285"/>
    </row>
    <row r="193" spans="1:18" ht="20.100000000000001" customHeight="1" x14ac:dyDescent="0.25">
      <c r="A193" s="170">
        <v>187</v>
      </c>
      <c r="B193" s="166" t="str">
        <f>IF(Forfaitaires!B192="","",Forfaitaires!B192)</f>
        <v/>
      </c>
      <c r="C193" s="166" t="str">
        <f>IF(Forfaitaires!C192="","",Forfaitaires!C192)</f>
        <v/>
      </c>
      <c r="D193" s="166" t="str">
        <f>IF(Forfaitaires!D192="","",Forfaitaires!D192)</f>
        <v/>
      </c>
      <c r="E193" s="166" t="str">
        <f>IF(Forfaitaires!E192="","",Forfaitaires!E192)</f>
        <v/>
      </c>
      <c r="F193" s="166" t="str">
        <f>IF(Forfaitaires!F192="","",Forfaitaires!F192)</f>
        <v/>
      </c>
      <c r="G193" s="166" t="str">
        <f>IF(Forfaitaires!G192="","",Forfaitaires!G192)</f>
        <v/>
      </c>
      <c r="H193" s="166" t="str">
        <f>IF(Forfaitaires!H192="","",Forfaitaires!H192)</f>
        <v/>
      </c>
      <c r="I193" s="166" t="str">
        <f>IF($G193="","",IF($C193=Listes!$B$32,IF('Instruction Forfaitaires'!$E193&lt;Listes!$B$53,('Instruction Forfaitaires'!$E193*(VLOOKUP('Instruction Forfaitaires'!$D193,Listes!$A$54:$E$60,2,FALSE))),IF('Instruction Forfaitaires'!$E193&gt;Listes!$E$53,('Instruction Forfaitaires'!$E193*(VLOOKUP('Instruction Forfaitaires'!$D193,Listes!$A$54:$E$60,5,FALSE))),('Instruction Forfaitaires'!$E193*(VLOOKUP('Instruction Forfaitaires'!$D193,Listes!$A$54:$E$60,3,FALSE))+(VLOOKUP('Instruction Forfaitaires'!$D193,Listes!$A$54:$E$60,4,FALSE)))))))</f>
        <v/>
      </c>
      <c r="J193" s="166" t="str">
        <f>IF($G193="","",IF($C193=Listes!$B$31,IF('Instruction Forfaitaires'!$E193&lt;Listes!$B$42,('Instruction Forfaitaires'!$E193*(VLOOKUP('Instruction Forfaitaires'!$D193,Listes!$A$43:$E$49,2,FALSE))),IF('Instruction Forfaitaires'!$E193&gt;Listes!$D$42,('Instruction Forfaitaires'!$E193*(VLOOKUP('Instruction Forfaitaires'!$D193,Listes!$A$43:$E$49,5,FALSE))),('Instruction Forfaitaires'!$E193*(VLOOKUP('Instruction Forfaitaires'!$D193,Listes!$A$43:$E$49,3,FALSE))+(VLOOKUP('Instruction Forfaitaires'!$D193,Listes!$A$43:$E$49,4,FALSE)))))))</f>
        <v/>
      </c>
      <c r="K193" s="257" t="str">
        <f>IF($G193="","",IF($C193=Listes!$B$34,Listes!$I$31,IF($C193=Listes!$B$35,(VLOOKUP('Instruction Forfaitaires'!$F193,Listes!$E$31:$F$36,2,FALSE)),IF($C193=Listes!$B$33,IF('Instruction Forfaitaires'!$E193&lt;Listes!$A$64,'Instruction Forfaitaires'!$E193*Listes!$A$65,IF('Instruction Forfaitaires'!$E193&gt;Listes!$D$64,'Instruction Forfaitaires'!$E193*Listes!$D$65,(('Instruction Forfaitaires'!$E193*Listes!$B$65)+Listes!$C$65)))))))</f>
        <v/>
      </c>
      <c r="L193" s="185" t="str">
        <f>IF(Forfaitaires!M192="","",Forfaitaires!M192)</f>
        <v/>
      </c>
      <c r="M193" s="282" t="str">
        <f t="shared" si="10"/>
        <v/>
      </c>
      <c r="N193" s="277" t="str">
        <f t="shared" si="11"/>
        <v/>
      </c>
      <c r="O193" s="298" t="str">
        <f t="shared" si="12"/>
        <v/>
      </c>
      <c r="P193" s="280" t="str">
        <f t="shared" si="13"/>
        <v/>
      </c>
      <c r="Q193" s="284" t="str">
        <f t="shared" si="14"/>
        <v/>
      </c>
      <c r="R193" s="285"/>
    </row>
    <row r="194" spans="1:18" ht="20.100000000000001" customHeight="1" x14ac:dyDescent="0.25">
      <c r="A194" s="170">
        <v>188</v>
      </c>
      <c r="B194" s="166" t="str">
        <f>IF(Forfaitaires!B193="","",Forfaitaires!B193)</f>
        <v/>
      </c>
      <c r="C194" s="166" t="str">
        <f>IF(Forfaitaires!C193="","",Forfaitaires!C193)</f>
        <v/>
      </c>
      <c r="D194" s="166" t="str">
        <f>IF(Forfaitaires!D193="","",Forfaitaires!D193)</f>
        <v/>
      </c>
      <c r="E194" s="166" t="str">
        <f>IF(Forfaitaires!E193="","",Forfaitaires!E193)</f>
        <v/>
      </c>
      <c r="F194" s="166" t="str">
        <f>IF(Forfaitaires!F193="","",Forfaitaires!F193)</f>
        <v/>
      </c>
      <c r="G194" s="166" t="str">
        <f>IF(Forfaitaires!G193="","",Forfaitaires!G193)</f>
        <v/>
      </c>
      <c r="H194" s="166" t="str">
        <f>IF(Forfaitaires!H193="","",Forfaitaires!H193)</f>
        <v/>
      </c>
      <c r="I194" s="166" t="str">
        <f>IF($G194="","",IF($C194=Listes!$B$32,IF('Instruction Forfaitaires'!$E194&lt;Listes!$B$53,('Instruction Forfaitaires'!$E194*(VLOOKUP('Instruction Forfaitaires'!$D194,Listes!$A$54:$E$60,2,FALSE))),IF('Instruction Forfaitaires'!$E194&gt;Listes!$E$53,('Instruction Forfaitaires'!$E194*(VLOOKUP('Instruction Forfaitaires'!$D194,Listes!$A$54:$E$60,5,FALSE))),('Instruction Forfaitaires'!$E194*(VLOOKUP('Instruction Forfaitaires'!$D194,Listes!$A$54:$E$60,3,FALSE))+(VLOOKUP('Instruction Forfaitaires'!$D194,Listes!$A$54:$E$60,4,FALSE)))))))</f>
        <v/>
      </c>
      <c r="J194" s="166" t="str">
        <f>IF($G194="","",IF($C194=Listes!$B$31,IF('Instruction Forfaitaires'!$E194&lt;Listes!$B$42,('Instruction Forfaitaires'!$E194*(VLOOKUP('Instruction Forfaitaires'!$D194,Listes!$A$43:$E$49,2,FALSE))),IF('Instruction Forfaitaires'!$E194&gt;Listes!$D$42,('Instruction Forfaitaires'!$E194*(VLOOKUP('Instruction Forfaitaires'!$D194,Listes!$A$43:$E$49,5,FALSE))),('Instruction Forfaitaires'!$E194*(VLOOKUP('Instruction Forfaitaires'!$D194,Listes!$A$43:$E$49,3,FALSE))+(VLOOKUP('Instruction Forfaitaires'!$D194,Listes!$A$43:$E$49,4,FALSE)))))))</f>
        <v/>
      </c>
      <c r="K194" s="257" t="str">
        <f>IF($G194="","",IF($C194=Listes!$B$34,Listes!$I$31,IF($C194=Listes!$B$35,(VLOOKUP('Instruction Forfaitaires'!$F194,Listes!$E$31:$F$36,2,FALSE)),IF($C194=Listes!$B$33,IF('Instruction Forfaitaires'!$E194&lt;Listes!$A$64,'Instruction Forfaitaires'!$E194*Listes!$A$65,IF('Instruction Forfaitaires'!$E194&gt;Listes!$D$64,'Instruction Forfaitaires'!$E194*Listes!$D$65,(('Instruction Forfaitaires'!$E194*Listes!$B$65)+Listes!$C$65)))))))</f>
        <v/>
      </c>
      <c r="L194" s="185" t="str">
        <f>IF(Forfaitaires!M193="","",Forfaitaires!M193)</f>
        <v/>
      </c>
      <c r="M194" s="282" t="str">
        <f t="shared" si="10"/>
        <v/>
      </c>
      <c r="N194" s="277" t="str">
        <f t="shared" si="11"/>
        <v/>
      </c>
      <c r="O194" s="298" t="str">
        <f t="shared" si="12"/>
        <v/>
      </c>
      <c r="P194" s="280" t="str">
        <f t="shared" si="13"/>
        <v/>
      </c>
      <c r="Q194" s="284" t="str">
        <f t="shared" si="14"/>
        <v/>
      </c>
      <c r="R194" s="285"/>
    </row>
    <row r="195" spans="1:18" ht="20.100000000000001" customHeight="1" x14ac:dyDescent="0.25">
      <c r="A195" s="170">
        <v>189</v>
      </c>
      <c r="B195" s="166" t="str">
        <f>IF(Forfaitaires!B194="","",Forfaitaires!B194)</f>
        <v/>
      </c>
      <c r="C195" s="166" t="str">
        <f>IF(Forfaitaires!C194="","",Forfaitaires!C194)</f>
        <v/>
      </c>
      <c r="D195" s="166" t="str">
        <f>IF(Forfaitaires!D194="","",Forfaitaires!D194)</f>
        <v/>
      </c>
      <c r="E195" s="166" t="str">
        <f>IF(Forfaitaires!E194="","",Forfaitaires!E194)</f>
        <v/>
      </c>
      <c r="F195" s="166" t="str">
        <f>IF(Forfaitaires!F194="","",Forfaitaires!F194)</f>
        <v/>
      </c>
      <c r="G195" s="166" t="str">
        <f>IF(Forfaitaires!G194="","",Forfaitaires!G194)</f>
        <v/>
      </c>
      <c r="H195" s="166" t="str">
        <f>IF(Forfaitaires!H194="","",Forfaitaires!H194)</f>
        <v/>
      </c>
      <c r="I195" s="166" t="str">
        <f>IF($G195="","",IF($C195=Listes!$B$32,IF('Instruction Forfaitaires'!$E195&lt;Listes!$B$53,('Instruction Forfaitaires'!$E195*(VLOOKUP('Instruction Forfaitaires'!$D195,Listes!$A$54:$E$60,2,FALSE))),IF('Instruction Forfaitaires'!$E195&gt;Listes!$E$53,('Instruction Forfaitaires'!$E195*(VLOOKUP('Instruction Forfaitaires'!$D195,Listes!$A$54:$E$60,5,FALSE))),('Instruction Forfaitaires'!$E195*(VLOOKUP('Instruction Forfaitaires'!$D195,Listes!$A$54:$E$60,3,FALSE))+(VLOOKUP('Instruction Forfaitaires'!$D195,Listes!$A$54:$E$60,4,FALSE)))))))</f>
        <v/>
      </c>
      <c r="J195" s="166" t="str">
        <f>IF($G195="","",IF($C195=Listes!$B$31,IF('Instruction Forfaitaires'!$E195&lt;Listes!$B$42,('Instruction Forfaitaires'!$E195*(VLOOKUP('Instruction Forfaitaires'!$D195,Listes!$A$43:$E$49,2,FALSE))),IF('Instruction Forfaitaires'!$E195&gt;Listes!$D$42,('Instruction Forfaitaires'!$E195*(VLOOKUP('Instruction Forfaitaires'!$D195,Listes!$A$43:$E$49,5,FALSE))),('Instruction Forfaitaires'!$E195*(VLOOKUP('Instruction Forfaitaires'!$D195,Listes!$A$43:$E$49,3,FALSE))+(VLOOKUP('Instruction Forfaitaires'!$D195,Listes!$A$43:$E$49,4,FALSE)))))))</f>
        <v/>
      </c>
      <c r="K195" s="257" t="str">
        <f>IF($G195="","",IF($C195=Listes!$B$34,Listes!$I$31,IF($C195=Listes!$B$35,(VLOOKUP('Instruction Forfaitaires'!$F195,Listes!$E$31:$F$36,2,FALSE)),IF($C195=Listes!$B$33,IF('Instruction Forfaitaires'!$E195&lt;Listes!$A$64,'Instruction Forfaitaires'!$E195*Listes!$A$65,IF('Instruction Forfaitaires'!$E195&gt;Listes!$D$64,'Instruction Forfaitaires'!$E195*Listes!$D$65,(('Instruction Forfaitaires'!$E195*Listes!$B$65)+Listes!$C$65)))))))</f>
        <v/>
      </c>
      <c r="L195" s="185" t="str">
        <f>IF(Forfaitaires!M194="","",Forfaitaires!M194)</f>
        <v/>
      </c>
      <c r="M195" s="282" t="str">
        <f t="shared" si="10"/>
        <v/>
      </c>
      <c r="N195" s="277" t="str">
        <f t="shared" si="11"/>
        <v/>
      </c>
      <c r="O195" s="298" t="str">
        <f t="shared" si="12"/>
        <v/>
      </c>
      <c r="P195" s="280" t="str">
        <f t="shared" si="13"/>
        <v/>
      </c>
      <c r="Q195" s="284" t="str">
        <f t="shared" si="14"/>
        <v/>
      </c>
      <c r="R195" s="285"/>
    </row>
    <row r="196" spans="1:18" ht="20.100000000000001" customHeight="1" x14ac:dyDescent="0.25">
      <c r="A196" s="170">
        <v>190</v>
      </c>
      <c r="B196" s="166" t="str">
        <f>IF(Forfaitaires!B195="","",Forfaitaires!B195)</f>
        <v/>
      </c>
      <c r="C196" s="166" t="str">
        <f>IF(Forfaitaires!C195="","",Forfaitaires!C195)</f>
        <v/>
      </c>
      <c r="D196" s="166" t="str">
        <f>IF(Forfaitaires!D195="","",Forfaitaires!D195)</f>
        <v/>
      </c>
      <c r="E196" s="166" t="str">
        <f>IF(Forfaitaires!E195="","",Forfaitaires!E195)</f>
        <v/>
      </c>
      <c r="F196" s="166" t="str">
        <f>IF(Forfaitaires!F195="","",Forfaitaires!F195)</f>
        <v/>
      </c>
      <c r="G196" s="166" t="str">
        <f>IF(Forfaitaires!G195="","",Forfaitaires!G195)</f>
        <v/>
      </c>
      <c r="H196" s="166" t="str">
        <f>IF(Forfaitaires!H195="","",Forfaitaires!H195)</f>
        <v/>
      </c>
      <c r="I196" s="166" t="str">
        <f>IF($G196="","",IF($C196=Listes!$B$32,IF('Instruction Forfaitaires'!$E196&lt;Listes!$B$53,('Instruction Forfaitaires'!$E196*(VLOOKUP('Instruction Forfaitaires'!$D196,Listes!$A$54:$E$60,2,FALSE))),IF('Instruction Forfaitaires'!$E196&gt;Listes!$E$53,('Instruction Forfaitaires'!$E196*(VLOOKUP('Instruction Forfaitaires'!$D196,Listes!$A$54:$E$60,5,FALSE))),('Instruction Forfaitaires'!$E196*(VLOOKUP('Instruction Forfaitaires'!$D196,Listes!$A$54:$E$60,3,FALSE))+(VLOOKUP('Instruction Forfaitaires'!$D196,Listes!$A$54:$E$60,4,FALSE)))))))</f>
        <v/>
      </c>
      <c r="J196" s="166" t="str">
        <f>IF($G196="","",IF($C196=Listes!$B$31,IF('Instruction Forfaitaires'!$E196&lt;Listes!$B$42,('Instruction Forfaitaires'!$E196*(VLOOKUP('Instruction Forfaitaires'!$D196,Listes!$A$43:$E$49,2,FALSE))),IF('Instruction Forfaitaires'!$E196&gt;Listes!$D$42,('Instruction Forfaitaires'!$E196*(VLOOKUP('Instruction Forfaitaires'!$D196,Listes!$A$43:$E$49,5,FALSE))),('Instruction Forfaitaires'!$E196*(VLOOKUP('Instruction Forfaitaires'!$D196,Listes!$A$43:$E$49,3,FALSE))+(VLOOKUP('Instruction Forfaitaires'!$D196,Listes!$A$43:$E$49,4,FALSE)))))))</f>
        <v/>
      </c>
      <c r="K196" s="257" t="str">
        <f>IF($G196="","",IF($C196=Listes!$B$34,Listes!$I$31,IF($C196=Listes!$B$35,(VLOOKUP('Instruction Forfaitaires'!$F196,Listes!$E$31:$F$36,2,FALSE)),IF($C196=Listes!$B$33,IF('Instruction Forfaitaires'!$E196&lt;Listes!$A$64,'Instruction Forfaitaires'!$E196*Listes!$A$65,IF('Instruction Forfaitaires'!$E196&gt;Listes!$D$64,'Instruction Forfaitaires'!$E196*Listes!$D$65,(('Instruction Forfaitaires'!$E196*Listes!$B$65)+Listes!$C$65)))))))</f>
        <v/>
      </c>
      <c r="L196" s="185" t="str">
        <f>IF(Forfaitaires!M195="","",Forfaitaires!M195)</f>
        <v/>
      </c>
      <c r="M196" s="282" t="str">
        <f t="shared" si="10"/>
        <v/>
      </c>
      <c r="N196" s="277" t="str">
        <f t="shared" si="11"/>
        <v/>
      </c>
      <c r="O196" s="298" t="str">
        <f t="shared" si="12"/>
        <v/>
      </c>
      <c r="P196" s="280" t="str">
        <f t="shared" si="13"/>
        <v/>
      </c>
      <c r="Q196" s="284" t="str">
        <f t="shared" si="14"/>
        <v/>
      </c>
      <c r="R196" s="285"/>
    </row>
    <row r="197" spans="1:18" ht="20.100000000000001" customHeight="1" x14ac:dyDescent="0.25">
      <c r="A197" s="170">
        <v>191</v>
      </c>
      <c r="B197" s="166" t="str">
        <f>IF(Forfaitaires!B196="","",Forfaitaires!B196)</f>
        <v/>
      </c>
      <c r="C197" s="166" t="str">
        <f>IF(Forfaitaires!C196="","",Forfaitaires!C196)</f>
        <v/>
      </c>
      <c r="D197" s="166" t="str">
        <f>IF(Forfaitaires!D196="","",Forfaitaires!D196)</f>
        <v/>
      </c>
      <c r="E197" s="166" t="str">
        <f>IF(Forfaitaires!E196="","",Forfaitaires!E196)</f>
        <v/>
      </c>
      <c r="F197" s="166" t="str">
        <f>IF(Forfaitaires!F196="","",Forfaitaires!F196)</f>
        <v/>
      </c>
      <c r="G197" s="166" t="str">
        <f>IF(Forfaitaires!G196="","",Forfaitaires!G196)</f>
        <v/>
      </c>
      <c r="H197" s="166" t="str">
        <f>IF(Forfaitaires!H196="","",Forfaitaires!H196)</f>
        <v/>
      </c>
      <c r="I197" s="166" t="str">
        <f>IF($G197="","",IF($C197=Listes!$B$32,IF('Instruction Forfaitaires'!$E197&lt;Listes!$B$53,('Instruction Forfaitaires'!$E197*(VLOOKUP('Instruction Forfaitaires'!$D197,Listes!$A$54:$E$60,2,FALSE))),IF('Instruction Forfaitaires'!$E197&gt;Listes!$E$53,('Instruction Forfaitaires'!$E197*(VLOOKUP('Instruction Forfaitaires'!$D197,Listes!$A$54:$E$60,5,FALSE))),('Instruction Forfaitaires'!$E197*(VLOOKUP('Instruction Forfaitaires'!$D197,Listes!$A$54:$E$60,3,FALSE))+(VLOOKUP('Instruction Forfaitaires'!$D197,Listes!$A$54:$E$60,4,FALSE)))))))</f>
        <v/>
      </c>
      <c r="J197" s="166" t="str">
        <f>IF($G197="","",IF($C197=Listes!$B$31,IF('Instruction Forfaitaires'!$E197&lt;Listes!$B$42,('Instruction Forfaitaires'!$E197*(VLOOKUP('Instruction Forfaitaires'!$D197,Listes!$A$43:$E$49,2,FALSE))),IF('Instruction Forfaitaires'!$E197&gt;Listes!$D$42,('Instruction Forfaitaires'!$E197*(VLOOKUP('Instruction Forfaitaires'!$D197,Listes!$A$43:$E$49,5,FALSE))),('Instruction Forfaitaires'!$E197*(VLOOKUP('Instruction Forfaitaires'!$D197,Listes!$A$43:$E$49,3,FALSE))+(VLOOKUP('Instruction Forfaitaires'!$D197,Listes!$A$43:$E$49,4,FALSE)))))))</f>
        <v/>
      </c>
      <c r="K197" s="257" t="str">
        <f>IF($G197="","",IF($C197=Listes!$B$34,Listes!$I$31,IF($C197=Listes!$B$35,(VLOOKUP('Instruction Forfaitaires'!$F197,Listes!$E$31:$F$36,2,FALSE)),IF($C197=Listes!$B$33,IF('Instruction Forfaitaires'!$E197&lt;Listes!$A$64,'Instruction Forfaitaires'!$E197*Listes!$A$65,IF('Instruction Forfaitaires'!$E197&gt;Listes!$D$64,'Instruction Forfaitaires'!$E197*Listes!$D$65,(('Instruction Forfaitaires'!$E197*Listes!$B$65)+Listes!$C$65)))))))</f>
        <v/>
      </c>
      <c r="L197" s="185" t="str">
        <f>IF(Forfaitaires!M196="","",Forfaitaires!M196)</f>
        <v/>
      </c>
      <c r="M197" s="282" t="str">
        <f t="shared" si="10"/>
        <v/>
      </c>
      <c r="N197" s="277" t="str">
        <f t="shared" si="11"/>
        <v/>
      </c>
      <c r="O197" s="298" t="str">
        <f t="shared" si="12"/>
        <v/>
      </c>
      <c r="P197" s="280" t="str">
        <f t="shared" si="13"/>
        <v/>
      </c>
      <c r="Q197" s="284" t="str">
        <f t="shared" si="14"/>
        <v/>
      </c>
      <c r="R197" s="285"/>
    </row>
    <row r="198" spans="1:18" ht="20.100000000000001" customHeight="1" x14ac:dyDescent="0.25">
      <c r="A198" s="170">
        <v>192</v>
      </c>
      <c r="B198" s="166" t="str">
        <f>IF(Forfaitaires!B197="","",Forfaitaires!B197)</f>
        <v/>
      </c>
      <c r="C198" s="166" t="str">
        <f>IF(Forfaitaires!C197="","",Forfaitaires!C197)</f>
        <v/>
      </c>
      <c r="D198" s="166" t="str">
        <f>IF(Forfaitaires!D197="","",Forfaitaires!D197)</f>
        <v/>
      </c>
      <c r="E198" s="166" t="str">
        <f>IF(Forfaitaires!E197="","",Forfaitaires!E197)</f>
        <v/>
      </c>
      <c r="F198" s="166" t="str">
        <f>IF(Forfaitaires!F197="","",Forfaitaires!F197)</f>
        <v/>
      </c>
      <c r="G198" s="166" t="str">
        <f>IF(Forfaitaires!G197="","",Forfaitaires!G197)</f>
        <v/>
      </c>
      <c r="H198" s="166" t="str">
        <f>IF(Forfaitaires!H197="","",Forfaitaires!H197)</f>
        <v/>
      </c>
      <c r="I198" s="166" t="str">
        <f>IF($G198="","",IF($C198=Listes!$B$32,IF('Instruction Forfaitaires'!$E198&lt;Listes!$B$53,('Instruction Forfaitaires'!$E198*(VLOOKUP('Instruction Forfaitaires'!$D198,Listes!$A$54:$E$60,2,FALSE))),IF('Instruction Forfaitaires'!$E198&gt;Listes!$E$53,('Instruction Forfaitaires'!$E198*(VLOOKUP('Instruction Forfaitaires'!$D198,Listes!$A$54:$E$60,5,FALSE))),('Instruction Forfaitaires'!$E198*(VLOOKUP('Instruction Forfaitaires'!$D198,Listes!$A$54:$E$60,3,FALSE))+(VLOOKUP('Instruction Forfaitaires'!$D198,Listes!$A$54:$E$60,4,FALSE)))))))</f>
        <v/>
      </c>
      <c r="J198" s="166" t="str">
        <f>IF($G198="","",IF($C198=Listes!$B$31,IF('Instruction Forfaitaires'!$E198&lt;Listes!$B$42,('Instruction Forfaitaires'!$E198*(VLOOKUP('Instruction Forfaitaires'!$D198,Listes!$A$43:$E$49,2,FALSE))),IF('Instruction Forfaitaires'!$E198&gt;Listes!$D$42,('Instruction Forfaitaires'!$E198*(VLOOKUP('Instruction Forfaitaires'!$D198,Listes!$A$43:$E$49,5,FALSE))),('Instruction Forfaitaires'!$E198*(VLOOKUP('Instruction Forfaitaires'!$D198,Listes!$A$43:$E$49,3,FALSE))+(VLOOKUP('Instruction Forfaitaires'!$D198,Listes!$A$43:$E$49,4,FALSE)))))))</f>
        <v/>
      </c>
      <c r="K198" s="257" t="str">
        <f>IF($G198="","",IF($C198=Listes!$B$34,Listes!$I$31,IF($C198=Listes!$B$35,(VLOOKUP('Instruction Forfaitaires'!$F198,Listes!$E$31:$F$36,2,FALSE)),IF($C198=Listes!$B$33,IF('Instruction Forfaitaires'!$E198&lt;Listes!$A$64,'Instruction Forfaitaires'!$E198*Listes!$A$65,IF('Instruction Forfaitaires'!$E198&gt;Listes!$D$64,'Instruction Forfaitaires'!$E198*Listes!$D$65,(('Instruction Forfaitaires'!$E198*Listes!$B$65)+Listes!$C$65)))))))</f>
        <v/>
      </c>
      <c r="L198" s="185" t="str">
        <f>IF(Forfaitaires!M197="","",Forfaitaires!M197)</f>
        <v/>
      </c>
      <c r="M198" s="282" t="str">
        <f t="shared" si="10"/>
        <v/>
      </c>
      <c r="N198" s="277" t="str">
        <f t="shared" si="11"/>
        <v/>
      </c>
      <c r="O198" s="298" t="str">
        <f t="shared" si="12"/>
        <v/>
      </c>
      <c r="P198" s="280" t="str">
        <f t="shared" si="13"/>
        <v/>
      </c>
      <c r="Q198" s="284" t="str">
        <f t="shared" si="14"/>
        <v/>
      </c>
      <c r="R198" s="285"/>
    </row>
    <row r="199" spans="1:18" ht="20.100000000000001" customHeight="1" x14ac:dyDescent="0.25">
      <c r="A199" s="170">
        <v>193</v>
      </c>
      <c r="B199" s="166" t="str">
        <f>IF(Forfaitaires!B198="","",Forfaitaires!B198)</f>
        <v/>
      </c>
      <c r="C199" s="166" t="str">
        <f>IF(Forfaitaires!C198="","",Forfaitaires!C198)</f>
        <v/>
      </c>
      <c r="D199" s="166" t="str">
        <f>IF(Forfaitaires!D198="","",Forfaitaires!D198)</f>
        <v/>
      </c>
      <c r="E199" s="166" t="str">
        <f>IF(Forfaitaires!E198="","",Forfaitaires!E198)</f>
        <v/>
      </c>
      <c r="F199" s="166" t="str">
        <f>IF(Forfaitaires!F198="","",Forfaitaires!F198)</f>
        <v/>
      </c>
      <c r="G199" s="166" t="str">
        <f>IF(Forfaitaires!G198="","",Forfaitaires!G198)</f>
        <v/>
      </c>
      <c r="H199" s="166" t="str">
        <f>IF(Forfaitaires!H198="","",Forfaitaires!H198)</f>
        <v/>
      </c>
      <c r="I199" s="166" t="str">
        <f>IF($G199="","",IF($C199=Listes!$B$32,IF('Instruction Forfaitaires'!$E199&lt;Listes!$B$53,('Instruction Forfaitaires'!$E199*(VLOOKUP('Instruction Forfaitaires'!$D199,Listes!$A$54:$E$60,2,FALSE))),IF('Instruction Forfaitaires'!$E199&gt;Listes!$E$53,('Instruction Forfaitaires'!$E199*(VLOOKUP('Instruction Forfaitaires'!$D199,Listes!$A$54:$E$60,5,FALSE))),('Instruction Forfaitaires'!$E199*(VLOOKUP('Instruction Forfaitaires'!$D199,Listes!$A$54:$E$60,3,FALSE))+(VLOOKUP('Instruction Forfaitaires'!$D199,Listes!$A$54:$E$60,4,FALSE)))))))</f>
        <v/>
      </c>
      <c r="J199" s="166" t="str">
        <f>IF($G199="","",IF($C199=Listes!$B$31,IF('Instruction Forfaitaires'!$E199&lt;Listes!$B$42,('Instruction Forfaitaires'!$E199*(VLOOKUP('Instruction Forfaitaires'!$D199,Listes!$A$43:$E$49,2,FALSE))),IF('Instruction Forfaitaires'!$E199&gt;Listes!$D$42,('Instruction Forfaitaires'!$E199*(VLOOKUP('Instruction Forfaitaires'!$D199,Listes!$A$43:$E$49,5,FALSE))),('Instruction Forfaitaires'!$E199*(VLOOKUP('Instruction Forfaitaires'!$D199,Listes!$A$43:$E$49,3,FALSE))+(VLOOKUP('Instruction Forfaitaires'!$D199,Listes!$A$43:$E$49,4,FALSE)))))))</f>
        <v/>
      </c>
      <c r="K199" s="257" t="str">
        <f>IF($G199="","",IF($C199=Listes!$B$34,Listes!$I$31,IF($C199=Listes!$B$35,(VLOOKUP('Instruction Forfaitaires'!$F199,Listes!$E$31:$F$36,2,FALSE)),IF($C199=Listes!$B$33,IF('Instruction Forfaitaires'!$E199&lt;Listes!$A$64,'Instruction Forfaitaires'!$E199*Listes!$A$65,IF('Instruction Forfaitaires'!$E199&gt;Listes!$D$64,'Instruction Forfaitaires'!$E199*Listes!$D$65,(('Instruction Forfaitaires'!$E199*Listes!$B$65)+Listes!$C$65)))))))</f>
        <v/>
      </c>
      <c r="L199" s="185" t="str">
        <f>IF(Forfaitaires!M198="","",Forfaitaires!M198)</f>
        <v/>
      </c>
      <c r="M199" s="282" t="str">
        <f t="shared" si="10"/>
        <v/>
      </c>
      <c r="N199" s="277" t="str">
        <f t="shared" si="11"/>
        <v/>
      </c>
      <c r="O199" s="298" t="str">
        <f t="shared" si="12"/>
        <v/>
      </c>
      <c r="P199" s="280" t="str">
        <f t="shared" si="13"/>
        <v/>
      </c>
      <c r="Q199" s="284" t="str">
        <f t="shared" si="14"/>
        <v/>
      </c>
      <c r="R199" s="285"/>
    </row>
    <row r="200" spans="1:18" ht="20.100000000000001" customHeight="1" x14ac:dyDescent="0.25">
      <c r="A200" s="170">
        <v>194</v>
      </c>
      <c r="B200" s="166" t="str">
        <f>IF(Forfaitaires!B199="","",Forfaitaires!B199)</f>
        <v/>
      </c>
      <c r="C200" s="166" t="str">
        <f>IF(Forfaitaires!C199="","",Forfaitaires!C199)</f>
        <v/>
      </c>
      <c r="D200" s="166" t="str">
        <f>IF(Forfaitaires!D199="","",Forfaitaires!D199)</f>
        <v/>
      </c>
      <c r="E200" s="166" t="str">
        <f>IF(Forfaitaires!E199="","",Forfaitaires!E199)</f>
        <v/>
      </c>
      <c r="F200" s="166" t="str">
        <f>IF(Forfaitaires!F199="","",Forfaitaires!F199)</f>
        <v/>
      </c>
      <c r="G200" s="166" t="str">
        <f>IF(Forfaitaires!G199="","",Forfaitaires!G199)</f>
        <v/>
      </c>
      <c r="H200" s="166" t="str">
        <f>IF(Forfaitaires!H199="","",Forfaitaires!H199)</f>
        <v/>
      </c>
      <c r="I200" s="166" t="str">
        <f>IF($G200="","",IF($C200=Listes!$B$32,IF('Instruction Forfaitaires'!$E200&lt;Listes!$B$53,('Instruction Forfaitaires'!$E200*(VLOOKUP('Instruction Forfaitaires'!$D200,Listes!$A$54:$E$60,2,FALSE))),IF('Instruction Forfaitaires'!$E200&gt;Listes!$E$53,('Instruction Forfaitaires'!$E200*(VLOOKUP('Instruction Forfaitaires'!$D200,Listes!$A$54:$E$60,5,FALSE))),('Instruction Forfaitaires'!$E200*(VLOOKUP('Instruction Forfaitaires'!$D200,Listes!$A$54:$E$60,3,FALSE))+(VLOOKUP('Instruction Forfaitaires'!$D200,Listes!$A$54:$E$60,4,FALSE)))))))</f>
        <v/>
      </c>
      <c r="J200" s="166" t="str">
        <f>IF($G200="","",IF($C200=Listes!$B$31,IF('Instruction Forfaitaires'!$E200&lt;Listes!$B$42,('Instruction Forfaitaires'!$E200*(VLOOKUP('Instruction Forfaitaires'!$D200,Listes!$A$43:$E$49,2,FALSE))),IF('Instruction Forfaitaires'!$E200&gt;Listes!$D$42,('Instruction Forfaitaires'!$E200*(VLOOKUP('Instruction Forfaitaires'!$D200,Listes!$A$43:$E$49,5,FALSE))),('Instruction Forfaitaires'!$E200*(VLOOKUP('Instruction Forfaitaires'!$D200,Listes!$A$43:$E$49,3,FALSE))+(VLOOKUP('Instruction Forfaitaires'!$D200,Listes!$A$43:$E$49,4,FALSE)))))))</f>
        <v/>
      </c>
      <c r="K200" s="257" t="str">
        <f>IF($G200="","",IF($C200=Listes!$B$34,Listes!$I$31,IF($C200=Listes!$B$35,(VLOOKUP('Instruction Forfaitaires'!$F200,Listes!$E$31:$F$36,2,FALSE)),IF($C200=Listes!$B$33,IF('Instruction Forfaitaires'!$E200&lt;Listes!$A$64,'Instruction Forfaitaires'!$E200*Listes!$A$65,IF('Instruction Forfaitaires'!$E200&gt;Listes!$D$64,'Instruction Forfaitaires'!$E200*Listes!$D$65,(('Instruction Forfaitaires'!$E200*Listes!$B$65)+Listes!$C$65)))))))</f>
        <v/>
      </c>
      <c r="L200" s="185" t="str">
        <f>IF(Forfaitaires!M199="","",Forfaitaires!M199)</f>
        <v/>
      </c>
      <c r="M200" s="282" t="str">
        <f t="shared" ref="M200:M263" si="15">IF($H200="","",($K200+$J200+$I200)*$H200)</f>
        <v/>
      </c>
      <c r="N200" s="277" t="str">
        <f t="shared" ref="N200:N263" si="16">IF($L200="","",IF($M200&gt;$L200,"Le montant éligible ne peut etre supérieur au montant présenté",""))</f>
        <v/>
      </c>
      <c r="O200" s="298" t="str">
        <f t="shared" ref="O200:O263" si="17">M200</f>
        <v/>
      </c>
      <c r="P200" s="280" t="str">
        <f t="shared" ref="P200:P263" si="18">IF($M200="","",$M200)</f>
        <v/>
      </c>
      <c r="Q200" s="284" t="str">
        <f t="shared" ref="Q200:Q263" si="19">IF($P200 &gt; $M200, "Le montant éligible retenu ne peut pas être supérieur au montant éligible","")</f>
        <v/>
      </c>
      <c r="R200" s="285"/>
    </row>
    <row r="201" spans="1:18" ht="20.100000000000001" customHeight="1" x14ac:dyDescent="0.25">
      <c r="A201" s="170">
        <v>195</v>
      </c>
      <c r="B201" s="166" t="str">
        <f>IF(Forfaitaires!B200="","",Forfaitaires!B200)</f>
        <v/>
      </c>
      <c r="C201" s="166" t="str">
        <f>IF(Forfaitaires!C200="","",Forfaitaires!C200)</f>
        <v/>
      </c>
      <c r="D201" s="166" t="str">
        <f>IF(Forfaitaires!D200="","",Forfaitaires!D200)</f>
        <v/>
      </c>
      <c r="E201" s="166" t="str">
        <f>IF(Forfaitaires!E200="","",Forfaitaires!E200)</f>
        <v/>
      </c>
      <c r="F201" s="166" t="str">
        <f>IF(Forfaitaires!F200="","",Forfaitaires!F200)</f>
        <v/>
      </c>
      <c r="G201" s="166" t="str">
        <f>IF(Forfaitaires!G200="","",Forfaitaires!G200)</f>
        <v/>
      </c>
      <c r="H201" s="166" t="str">
        <f>IF(Forfaitaires!H200="","",Forfaitaires!H200)</f>
        <v/>
      </c>
      <c r="I201" s="166" t="str">
        <f>IF($G201="","",IF($C201=Listes!$B$32,IF('Instruction Forfaitaires'!$E201&lt;Listes!$B$53,('Instruction Forfaitaires'!$E201*(VLOOKUP('Instruction Forfaitaires'!$D201,Listes!$A$54:$E$60,2,FALSE))),IF('Instruction Forfaitaires'!$E201&gt;Listes!$E$53,('Instruction Forfaitaires'!$E201*(VLOOKUP('Instruction Forfaitaires'!$D201,Listes!$A$54:$E$60,5,FALSE))),('Instruction Forfaitaires'!$E201*(VLOOKUP('Instruction Forfaitaires'!$D201,Listes!$A$54:$E$60,3,FALSE))+(VLOOKUP('Instruction Forfaitaires'!$D201,Listes!$A$54:$E$60,4,FALSE)))))))</f>
        <v/>
      </c>
      <c r="J201" s="166" t="str">
        <f>IF($G201="","",IF($C201=Listes!$B$31,IF('Instruction Forfaitaires'!$E201&lt;Listes!$B$42,('Instruction Forfaitaires'!$E201*(VLOOKUP('Instruction Forfaitaires'!$D201,Listes!$A$43:$E$49,2,FALSE))),IF('Instruction Forfaitaires'!$E201&gt;Listes!$D$42,('Instruction Forfaitaires'!$E201*(VLOOKUP('Instruction Forfaitaires'!$D201,Listes!$A$43:$E$49,5,FALSE))),('Instruction Forfaitaires'!$E201*(VLOOKUP('Instruction Forfaitaires'!$D201,Listes!$A$43:$E$49,3,FALSE))+(VLOOKUP('Instruction Forfaitaires'!$D201,Listes!$A$43:$E$49,4,FALSE)))))))</f>
        <v/>
      </c>
      <c r="K201" s="257" t="str">
        <f>IF($G201="","",IF($C201=Listes!$B$34,Listes!$I$31,IF($C201=Listes!$B$35,(VLOOKUP('Instruction Forfaitaires'!$F201,Listes!$E$31:$F$36,2,FALSE)),IF($C201=Listes!$B$33,IF('Instruction Forfaitaires'!$E201&lt;Listes!$A$64,'Instruction Forfaitaires'!$E201*Listes!$A$65,IF('Instruction Forfaitaires'!$E201&gt;Listes!$D$64,'Instruction Forfaitaires'!$E201*Listes!$D$65,(('Instruction Forfaitaires'!$E201*Listes!$B$65)+Listes!$C$65)))))))</f>
        <v/>
      </c>
      <c r="L201" s="185" t="str">
        <f>IF(Forfaitaires!M200="","",Forfaitaires!M200)</f>
        <v/>
      </c>
      <c r="M201" s="282" t="str">
        <f t="shared" si="15"/>
        <v/>
      </c>
      <c r="N201" s="277" t="str">
        <f t="shared" si="16"/>
        <v/>
      </c>
      <c r="O201" s="298" t="str">
        <f t="shared" si="17"/>
        <v/>
      </c>
      <c r="P201" s="280" t="str">
        <f t="shared" si="18"/>
        <v/>
      </c>
      <c r="Q201" s="284" t="str">
        <f t="shared" si="19"/>
        <v/>
      </c>
      <c r="R201" s="285"/>
    </row>
    <row r="202" spans="1:18" ht="20.100000000000001" customHeight="1" x14ac:dyDescent="0.25">
      <c r="A202" s="170">
        <v>196</v>
      </c>
      <c r="B202" s="166" t="str">
        <f>IF(Forfaitaires!B201="","",Forfaitaires!B201)</f>
        <v/>
      </c>
      <c r="C202" s="166" t="str">
        <f>IF(Forfaitaires!C201="","",Forfaitaires!C201)</f>
        <v/>
      </c>
      <c r="D202" s="166" t="str">
        <f>IF(Forfaitaires!D201="","",Forfaitaires!D201)</f>
        <v/>
      </c>
      <c r="E202" s="166" t="str">
        <f>IF(Forfaitaires!E201="","",Forfaitaires!E201)</f>
        <v/>
      </c>
      <c r="F202" s="166" t="str">
        <f>IF(Forfaitaires!F201="","",Forfaitaires!F201)</f>
        <v/>
      </c>
      <c r="G202" s="166" t="str">
        <f>IF(Forfaitaires!G201="","",Forfaitaires!G201)</f>
        <v/>
      </c>
      <c r="H202" s="166" t="str">
        <f>IF(Forfaitaires!H201="","",Forfaitaires!H201)</f>
        <v/>
      </c>
      <c r="I202" s="166" t="str">
        <f>IF($G202="","",IF($C202=Listes!$B$32,IF('Instruction Forfaitaires'!$E202&lt;Listes!$B$53,('Instruction Forfaitaires'!$E202*(VLOOKUP('Instruction Forfaitaires'!$D202,Listes!$A$54:$E$60,2,FALSE))),IF('Instruction Forfaitaires'!$E202&gt;Listes!$E$53,('Instruction Forfaitaires'!$E202*(VLOOKUP('Instruction Forfaitaires'!$D202,Listes!$A$54:$E$60,5,FALSE))),('Instruction Forfaitaires'!$E202*(VLOOKUP('Instruction Forfaitaires'!$D202,Listes!$A$54:$E$60,3,FALSE))+(VLOOKUP('Instruction Forfaitaires'!$D202,Listes!$A$54:$E$60,4,FALSE)))))))</f>
        <v/>
      </c>
      <c r="J202" s="166" t="str">
        <f>IF($G202="","",IF($C202=Listes!$B$31,IF('Instruction Forfaitaires'!$E202&lt;Listes!$B$42,('Instruction Forfaitaires'!$E202*(VLOOKUP('Instruction Forfaitaires'!$D202,Listes!$A$43:$E$49,2,FALSE))),IF('Instruction Forfaitaires'!$E202&gt;Listes!$D$42,('Instruction Forfaitaires'!$E202*(VLOOKUP('Instruction Forfaitaires'!$D202,Listes!$A$43:$E$49,5,FALSE))),('Instruction Forfaitaires'!$E202*(VLOOKUP('Instruction Forfaitaires'!$D202,Listes!$A$43:$E$49,3,FALSE))+(VLOOKUP('Instruction Forfaitaires'!$D202,Listes!$A$43:$E$49,4,FALSE)))))))</f>
        <v/>
      </c>
      <c r="K202" s="257" t="str">
        <f>IF($G202="","",IF($C202=Listes!$B$34,Listes!$I$31,IF($C202=Listes!$B$35,(VLOOKUP('Instruction Forfaitaires'!$F202,Listes!$E$31:$F$36,2,FALSE)),IF($C202=Listes!$B$33,IF('Instruction Forfaitaires'!$E202&lt;Listes!$A$64,'Instruction Forfaitaires'!$E202*Listes!$A$65,IF('Instruction Forfaitaires'!$E202&gt;Listes!$D$64,'Instruction Forfaitaires'!$E202*Listes!$D$65,(('Instruction Forfaitaires'!$E202*Listes!$B$65)+Listes!$C$65)))))))</f>
        <v/>
      </c>
      <c r="L202" s="185" t="str">
        <f>IF(Forfaitaires!M201="","",Forfaitaires!M201)</f>
        <v/>
      </c>
      <c r="M202" s="282" t="str">
        <f t="shared" si="15"/>
        <v/>
      </c>
      <c r="N202" s="277" t="str">
        <f t="shared" si="16"/>
        <v/>
      </c>
      <c r="O202" s="298" t="str">
        <f t="shared" si="17"/>
        <v/>
      </c>
      <c r="P202" s="280" t="str">
        <f t="shared" si="18"/>
        <v/>
      </c>
      <c r="Q202" s="284" t="str">
        <f t="shared" si="19"/>
        <v/>
      </c>
      <c r="R202" s="285"/>
    </row>
    <row r="203" spans="1:18" ht="20.100000000000001" customHeight="1" x14ac:dyDescent="0.25">
      <c r="A203" s="170">
        <v>197</v>
      </c>
      <c r="B203" s="166" t="str">
        <f>IF(Forfaitaires!B202="","",Forfaitaires!B202)</f>
        <v/>
      </c>
      <c r="C203" s="166" t="str">
        <f>IF(Forfaitaires!C202="","",Forfaitaires!C202)</f>
        <v/>
      </c>
      <c r="D203" s="166" t="str">
        <f>IF(Forfaitaires!D202="","",Forfaitaires!D202)</f>
        <v/>
      </c>
      <c r="E203" s="166" t="str">
        <f>IF(Forfaitaires!E202="","",Forfaitaires!E202)</f>
        <v/>
      </c>
      <c r="F203" s="166" t="str">
        <f>IF(Forfaitaires!F202="","",Forfaitaires!F202)</f>
        <v/>
      </c>
      <c r="G203" s="166" t="str">
        <f>IF(Forfaitaires!G202="","",Forfaitaires!G202)</f>
        <v/>
      </c>
      <c r="H203" s="166" t="str">
        <f>IF(Forfaitaires!H202="","",Forfaitaires!H202)</f>
        <v/>
      </c>
      <c r="I203" s="166" t="str">
        <f>IF($G203="","",IF($C203=Listes!$B$32,IF('Instruction Forfaitaires'!$E203&lt;Listes!$B$53,('Instruction Forfaitaires'!$E203*(VLOOKUP('Instruction Forfaitaires'!$D203,Listes!$A$54:$E$60,2,FALSE))),IF('Instruction Forfaitaires'!$E203&gt;Listes!$E$53,('Instruction Forfaitaires'!$E203*(VLOOKUP('Instruction Forfaitaires'!$D203,Listes!$A$54:$E$60,5,FALSE))),('Instruction Forfaitaires'!$E203*(VLOOKUP('Instruction Forfaitaires'!$D203,Listes!$A$54:$E$60,3,FALSE))+(VLOOKUP('Instruction Forfaitaires'!$D203,Listes!$A$54:$E$60,4,FALSE)))))))</f>
        <v/>
      </c>
      <c r="J203" s="166" t="str">
        <f>IF($G203="","",IF($C203=Listes!$B$31,IF('Instruction Forfaitaires'!$E203&lt;Listes!$B$42,('Instruction Forfaitaires'!$E203*(VLOOKUP('Instruction Forfaitaires'!$D203,Listes!$A$43:$E$49,2,FALSE))),IF('Instruction Forfaitaires'!$E203&gt;Listes!$D$42,('Instruction Forfaitaires'!$E203*(VLOOKUP('Instruction Forfaitaires'!$D203,Listes!$A$43:$E$49,5,FALSE))),('Instruction Forfaitaires'!$E203*(VLOOKUP('Instruction Forfaitaires'!$D203,Listes!$A$43:$E$49,3,FALSE))+(VLOOKUP('Instruction Forfaitaires'!$D203,Listes!$A$43:$E$49,4,FALSE)))))))</f>
        <v/>
      </c>
      <c r="K203" s="257" t="str">
        <f>IF($G203="","",IF($C203=Listes!$B$34,Listes!$I$31,IF($C203=Listes!$B$35,(VLOOKUP('Instruction Forfaitaires'!$F203,Listes!$E$31:$F$36,2,FALSE)),IF($C203=Listes!$B$33,IF('Instruction Forfaitaires'!$E203&lt;Listes!$A$64,'Instruction Forfaitaires'!$E203*Listes!$A$65,IF('Instruction Forfaitaires'!$E203&gt;Listes!$D$64,'Instruction Forfaitaires'!$E203*Listes!$D$65,(('Instruction Forfaitaires'!$E203*Listes!$B$65)+Listes!$C$65)))))))</f>
        <v/>
      </c>
      <c r="L203" s="185" t="str">
        <f>IF(Forfaitaires!M202="","",Forfaitaires!M202)</f>
        <v/>
      </c>
      <c r="M203" s="282" t="str">
        <f t="shared" si="15"/>
        <v/>
      </c>
      <c r="N203" s="277" t="str">
        <f t="shared" si="16"/>
        <v/>
      </c>
      <c r="O203" s="298" t="str">
        <f t="shared" si="17"/>
        <v/>
      </c>
      <c r="P203" s="280" t="str">
        <f t="shared" si="18"/>
        <v/>
      </c>
      <c r="Q203" s="284" t="str">
        <f t="shared" si="19"/>
        <v/>
      </c>
      <c r="R203" s="285"/>
    </row>
    <row r="204" spans="1:18" ht="20.100000000000001" customHeight="1" x14ac:dyDescent="0.25">
      <c r="A204" s="170">
        <v>198</v>
      </c>
      <c r="B204" s="166" t="str">
        <f>IF(Forfaitaires!B203="","",Forfaitaires!B203)</f>
        <v/>
      </c>
      <c r="C204" s="166" t="str">
        <f>IF(Forfaitaires!C203="","",Forfaitaires!C203)</f>
        <v/>
      </c>
      <c r="D204" s="166" t="str">
        <f>IF(Forfaitaires!D203="","",Forfaitaires!D203)</f>
        <v/>
      </c>
      <c r="E204" s="166" t="str">
        <f>IF(Forfaitaires!E203="","",Forfaitaires!E203)</f>
        <v/>
      </c>
      <c r="F204" s="166" t="str">
        <f>IF(Forfaitaires!F203="","",Forfaitaires!F203)</f>
        <v/>
      </c>
      <c r="G204" s="166" t="str">
        <f>IF(Forfaitaires!G203="","",Forfaitaires!G203)</f>
        <v/>
      </c>
      <c r="H204" s="166" t="str">
        <f>IF(Forfaitaires!H203="","",Forfaitaires!H203)</f>
        <v/>
      </c>
      <c r="I204" s="166" t="str">
        <f>IF($G204="","",IF($C204=Listes!$B$32,IF('Instruction Forfaitaires'!$E204&lt;Listes!$B$53,('Instruction Forfaitaires'!$E204*(VLOOKUP('Instruction Forfaitaires'!$D204,Listes!$A$54:$E$60,2,FALSE))),IF('Instruction Forfaitaires'!$E204&gt;Listes!$E$53,('Instruction Forfaitaires'!$E204*(VLOOKUP('Instruction Forfaitaires'!$D204,Listes!$A$54:$E$60,5,FALSE))),('Instruction Forfaitaires'!$E204*(VLOOKUP('Instruction Forfaitaires'!$D204,Listes!$A$54:$E$60,3,FALSE))+(VLOOKUP('Instruction Forfaitaires'!$D204,Listes!$A$54:$E$60,4,FALSE)))))))</f>
        <v/>
      </c>
      <c r="J204" s="166" t="str">
        <f>IF($G204="","",IF($C204=Listes!$B$31,IF('Instruction Forfaitaires'!$E204&lt;Listes!$B$42,('Instruction Forfaitaires'!$E204*(VLOOKUP('Instruction Forfaitaires'!$D204,Listes!$A$43:$E$49,2,FALSE))),IF('Instruction Forfaitaires'!$E204&gt;Listes!$D$42,('Instruction Forfaitaires'!$E204*(VLOOKUP('Instruction Forfaitaires'!$D204,Listes!$A$43:$E$49,5,FALSE))),('Instruction Forfaitaires'!$E204*(VLOOKUP('Instruction Forfaitaires'!$D204,Listes!$A$43:$E$49,3,FALSE))+(VLOOKUP('Instruction Forfaitaires'!$D204,Listes!$A$43:$E$49,4,FALSE)))))))</f>
        <v/>
      </c>
      <c r="K204" s="257" t="str">
        <f>IF($G204="","",IF($C204=Listes!$B$34,Listes!$I$31,IF($C204=Listes!$B$35,(VLOOKUP('Instruction Forfaitaires'!$F204,Listes!$E$31:$F$36,2,FALSE)),IF($C204=Listes!$B$33,IF('Instruction Forfaitaires'!$E204&lt;Listes!$A$64,'Instruction Forfaitaires'!$E204*Listes!$A$65,IF('Instruction Forfaitaires'!$E204&gt;Listes!$D$64,'Instruction Forfaitaires'!$E204*Listes!$D$65,(('Instruction Forfaitaires'!$E204*Listes!$B$65)+Listes!$C$65)))))))</f>
        <v/>
      </c>
      <c r="L204" s="185" t="str">
        <f>IF(Forfaitaires!M203="","",Forfaitaires!M203)</f>
        <v/>
      </c>
      <c r="M204" s="282" t="str">
        <f t="shared" si="15"/>
        <v/>
      </c>
      <c r="N204" s="277" t="str">
        <f t="shared" si="16"/>
        <v/>
      </c>
      <c r="O204" s="298" t="str">
        <f t="shared" si="17"/>
        <v/>
      </c>
      <c r="P204" s="280" t="str">
        <f t="shared" si="18"/>
        <v/>
      </c>
      <c r="Q204" s="284" t="str">
        <f t="shared" si="19"/>
        <v/>
      </c>
      <c r="R204" s="285"/>
    </row>
    <row r="205" spans="1:18" ht="20.100000000000001" customHeight="1" x14ac:dyDescent="0.25">
      <c r="A205" s="170">
        <v>199</v>
      </c>
      <c r="B205" s="166" t="str">
        <f>IF(Forfaitaires!B204="","",Forfaitaires!B204)</f>
        <v/>
      </c>
      <c r="C205" s="166" t="str">
        <f>IF(Forfaitaires!C204="","",Forfaitaires!C204)</f>
        <v/>
      </c>
      <c r="D205" s="166" t="str">
        <f>IF(Forfaitaires!D204="","",Forfaitaires!D204)</f>
        <v/>
      </c>
      <c r="E205" s="166" t="str">
        <f>IF(Forfaitaires!E204="","",Forfaitaires!E204)</f>
        <v/>
      </c>
      <c r="F205" s="166" t="str">
        <f>IF(Forfaitaires!F204="","",Forfaitaires!F204)</f>
        <v/>
      </c>
      <c r="G205" s="166" t="str">
        <f>IF(Forfaitaires!G204="","",Forfaitaires!G204)</f>
        <v/>
      </c>
      <c r="H205" s="166" t="str">
        <f>IF(Forfaitaires!H204="","",Forfaitaires!H204)</f>
        <v/>
      </c>
      <c r="I205" s="166" t="str">
        <f>IF($G205="","",IF($C205=Listes!$B$32,IF('Instruction Forfaitaires'!$E205&lt;Listes!$B$53,('Instruction Forfaitaires'!$E205*(VLOOKUP('Instruction Forfaitaires'!$D205,Listes!$A$54:$E$60,2,FALSE))),IF('Instruction Forfaitaires'!$E205&gt;Listes!$E$53,('Instruction Forfaitaires'!$E205*(VLOOKUP('Instruction Forfaitaires'!$D205,Listes!$A$54:$E$60,5,FALSE))),('Instruction Forfaitaires'!$E205*(VLOOKUP('Instruction Forfaitaires'!$D205,Listes!$A$54:$E$60,3,FALSE))+(VLOOKUP('Instruction Forfaitaires'!$D205,Listes!$A$54:$E$60,4,FALSE)))))))</f>
        <v/>
      </c>
      <c r="J205" s="166" t="str">
        <f>IF($G205="","",IF($C205=Listes!$B$31,IF('Instruction Forfaitaires'!$E205&lt;Listes!$B$42,('Instruction Forfaitaires'!$E205*(VLOOKUP('Instruction Forfaitaires'!$D205,Listes!$A$43:$E$49,2,FALSE))),IF('Instruction Forfaitaires'!$E205&gt;Listes!$D$42,('Instruction Forfaitaires'!$E205*(VLOOKUP('Instruction Forfaitaires'!$D205,Listes!$A$43:$E$49,5,FALSE))),('Instruction Forfaitaires'!$E205*(VLOOKUP('Instruction Forfaitaires'!$D205,Listes!$A$43:$E$49,3,FALSE))+(VLOOKUP('Instruction Forfaitaires'!$D205,Listes!$A$43:$E$49,4,FALSE)))))))</f>
        <v/>
      </c>
      <c r="K205" s="257" t="str">
        <f>IF($G205="","",IF($C205=Listes!$B$34,Listes!$I$31,IF($C205=Listes!$B$35,(VLOOKUP('Instruction Forfaitaires'!$F205,Listes!$E$31:$F$36,2,FALSE)),IF($C205=Listes!$B$33,IF('Instruction Forfaitaires'!$E205&lt;Listes!$A$64,'Instruction Forfaitaires'!$E205*Listes!$A$65,IF('Instruction Forfaitaires'!$E205&gt;Listes!$D$64,'Instruction Forfaitaires'!$E205*Listes!$D$65,(('Instruction Forfaitaires'!$E205*Listes!$B$65)+Listes!$C$65)))))))</f>
        <v/>
      </c>
      <c r="L205" s="185" t="str">
        <f>IF(Forfaitaires!M204="","",Forfaitaires!M204)</f>
        <v/>
      </c>
      <c r="M205" s="282" t="str">
        <f t="shared" si="15"/>
        <v/>
      </c>
      <c r="N205" s="277" t="str">
        <f t="shared" si="16"/>
        <v/>
      </c>
      <c r="O205" s="298" t="str">
        <f t="shared" si="17"/>
        <v/>
      </c>
      <c r="P205" s="280" t="str">
        <f t="shared" si="18"/>
        <v/>
      </c>
      <c r="Q205" s="284" t="str">
        <f t="shared" si="19"/>
        <v/>
      </c>
      <c r="R205" s="285"/>
    </row>
    <row r="206" spans="1:18" ht="20.100000000000001" customHeight="1" x14ac:dyDescent="0.25">
      <c r="A206" s="170">
        <v>200</v>
      </c>
      <c r="B206" s="166" t="str">
        <f>IF(Forfaitaires!B205="","",Forfaitaires!B205)</f>
        <v/>
      </c>
      <c r="C206" s="166" t="str">
        <f>IF(Forfaitaires!C205="","",Forfaitaires!C205)</f>
        <v/>
      </c>
      <c r="D206" s="166" t="str">
        <f>IF(Forfaitaires!D205="","",Forfaitaires!D205)</f>
        <v/>
      </c>
      <c r="E206" s="166" t="str">
        <f>IF(Forfaitaires!E205="","",Forfaitaires!E205)</f>
        <v/>
      </c>
      <c r="F206" s="166" t="str">
        <f>IF(Forfaitaires!F205="","",Forfaitaires!F205)</f>
        <v/>
      </c>
      <c r="G206" s="166" t="str">
        <f>IF(Forfaitaires!G205="","",Forfaitaires!G205)</f>
        <v/>
      </c>
      <c r="H206" s="166" t="str">
        <f>IF(Forfaitaires!H205="","",Forfaitaires!H205)</f>
        <v/>
      </c>
      <c r="I206" s="166" t="str">
        <f>IF($G206="","",IF($C206=Listes!$B$32,IF('Instruction Forfaitaires'!$E206&lt;Listes!$B$53,('Instruction Forfaitaires'!$E206*(VLOOKUP('Instruction Forfaitaires'!$D206,Listes!$A$54:$E$60,2,FALSE))),IF('Instruction Forfaitaires'!$E206&gt;Listes!$E$53,('Instruction Forfaitaires'!$E206*(VLOOKUP('Instruction Forfaitaires'!$D206,Listes!$A$54:$E$60,5,FALSE))),('Instruction Forfaitaires'!$E206*(VLOOKUP('Instruction Forfaitaires'!$D206,Listes!$A$54:$E$60,3,FALSE))+(VLOOKUP('Instruction Forfaitaires'!$D206,Listes!$A$54:$E$60,4,FALSE)))))))</f>
        <v/>
      </c>
      <c r="J206" s="166" t="str">
        <f>IF($G206="","",IF($C206=Listes!$B$31,IF('Instruction Forfaitaires'!$E206&lt;Listes!$B$42,('Instruction Forfaitaires'!$E206*(VLOOKUP('Instruction Forfaitaires'!$D206,Listes!$A$43:$E$49,2,FALSE))),IF('Instruction Forfaitaires'!$E206&gt;Listes!$D$42,('Instruction Forfaitaires'!$E206*(VLOOKUP('Instruction Forfaitaires'!$D206,Listes!$A$43:$E$49,5,FALSE))),('Instruction Forfaitaires'!$E206*(VLOOKUP('Instruction Forfaitaires'!$D206,Listes!$A$43:$E$49,3,FALSE))+(VLOOKUP('Instruction Forfaitaires'!$D206,Listes!$A$43:$E$49,4,FALSE)))))))</f>
        <v/>
      </c>
      <c r="K206" s="257" t="str">
        <f>IF($G206="","",IF($C206=Listes!$B$34,Listes!$I$31,IF($C206=Listes!$B$35,(VLOOKUP('Instruction Forfaitaires'!$F206,Listes!$E$31:$F$36,2,FALSE)),IF($C206=Listes!$B$33,IF('Instruction Forfaitaires'!$E206&lt;Listes!$A$64,'Instruction Forfaitaires'!$E206*Listes!$A$65,IF('Instruction Forfaitaires'!$E206&gt;Listes!$D$64,'Instruction Forfaitaires'!$E206*Listes!$D$65,(('Instruction Forfaitaires'!$E206*Listes!$B$65)+Listes!$C$65)))))))</f>
        <v/>
      </c>
      <c r="L206" s="185" t="str">
        <f>IF(Forfaitaires!M205="","",Forfaitaires!M205)</f>
        <v/>
      </c>
      <c r="M206" s="282" t="str">
        <f t="shared" si="15"/>
        <v/>
      </c>
      <c r="N206" s="277" t="str">
        <f t="shared" si="16"/>
        <v/>
      </c>
      <c r="O206" s="298" t="str">
        <f t="shared" si="17"/>
        <v/>
      </c>
      <c r="P206" s="280" t="str">
        <f t="shared" si="18"/>
        <v/>
      </c>
      <c r="Q206" s="284" t="str">
        <f t="shared" si="19"/>
        <v/>
      </c>
      <c r="R206" s="285"/>
    </row>
    <row r="207" spans="1:18" ht="20.100000000000001" customHeight="1" x14ac:dyDescent="0.25">
      <c r="A207" s="170">
        <v>201</v>
      </c>
      <c r="B207" s="166" t="str">
        <f>IF(Forfaitaires!B206="","",Forfaitaires!B206)</f>
        <v/>
      </c>
      <c r="C207" s="166" t="str">
        <f>IF(Forfaitaires!C206="","",Forfaitaires!C206)</f>
        <v/>
      </c>
      <c r="D207" s="166" t="str">
        <f>IF(Forfaitaires!D206="","",Forfaitaires!D206)</f>
        <v/>
      </c>
      <c r="E207" s="166" t="str">
        <f>IF(Forfaitaires!E206="","",Forfaitaires!E206)</f>
        <v/>
      </c>
      <c r="F207" s="166" t="str">
        <f>IF(Forfaitaires!F206="","",Forfaitaires!F206)</f>
        <v/>
      </c>
      <c r="G207" s="166" t="str">
        <f>IF(Forfaitaires!G206="","",Forfaitaires!G206)</f>
        <v/>
      </c>
      <c r="H207" s="166" t="str">
        <f>IF(Forfaitaires!H206="","",Forfaitaires!H206)</f>
        <v/>
      </c>
      <c r="I207" s="166" t="str">
        <f>IF($G207="","",IF($C207=Listes!$B$32,IF('Instruction Forfaitaires'!$E207&lt;Listes!$B$53,('Instruction Forfaitaires'!$E207*(VLOOKUP('Instruction Forfaitaires'!$D207,Listes!$A$54:$E$60,2,FALSE))),IF('Instruction Forfaitaires'!$E207&gt;Listes!$E$53,('Instruction Forfaitaires'!$E207*(VLOOKUP('Instruction Forfaitaires'!$D207,Listes!$A$54:$E$60,5,FALSE))),('Instruction Forfaitaires'!$E207*(VLOOKUP('Instruction Forfaitaires'!$D207,Listes!$A$54:$E$60,3,FALSE))+(VLOOKUP('Instruction Forfaitaires'!$D207,Listes!$A$54:$E$60,4,FALSE)))))))</f>
        <v/>
      </c>
      <c r="J207" s="166" t="str">
        <f>IF($G207="","",IF($C207=Listes!$B$31,IF('Instruction Forfaitaires'!$E207&lt;Listes!$B$42,('Instruction Forfaitaires'!$E207*(VLOOKUP('Instruction Forfaitaires'!$D207,Listes!$A$43:$E$49,2,FALSE))),IF('Instruction Forfaitaires'!$E207&gt;Listes!$D$42,('Instruction Forfaitaires'!$E207*(VLOOKUP('Instruction Forfaitaires'!$D207,Listes!$A$43:$E$49,5,FALSE))),('Instruction Forfaitaires'!$E207*(VLOOKUP('Instruction Forfaitaires'!$D207,Listes!$A$43:$E$49,3,FALSE))+(VLOOKUP('Instruction Forfaitaires'!$D207,Listes!$A$43:$E$49,4,FALSE)))))))</f>
        <v/>
      </c>
      <c r="K207" s="257" t="str">
        <f>IF($G207="","",IF($C207=Listes!$B$34,Listes!$I$31,IF($C207=Listes!$B$35,(VLOOKUP('Instruction Forfaitaires'!$F207,Listes!$E$31:$F$36,2,FALSE)),IF($C207=Listes!$B$33,IF('Instruction Forfaitaires'!$E207&lt;Listes!$A$64,'Instruction Forfaitaires'!$E207*Listes!$A$65,IF('Instruction Forfaitaires'!$E207&gt;Listes!$D$64,'Instruction Forfaitaires'!$E207*Listes!$D$65,(('Instruction Forfaitaires'!$E207*Listes!$B$65)+Listes!$C$65)))))))</f>
        <v/>
      </c>
      <c r="L207" s="185" t="str">
        <f>IF(Forfaitaires!M206="","",Forfaitaires!M206)</f>
        <v/>
      </c>
      <c r="M207" s="282" t="str">
        <f t="shared" si="15"/>
        <v/>
      </c>
      <c r="N207" s="277" t="str">
        <f t="shared" si="16"/>
        <v/>
      </c>
      <c r="O207" s="298" t="str">
        <f t="shared" si="17"/>
        <v/>
      </c>
      <c r="P207" s="280" t="str">
        <f t="shared" si="18"/>
        <v/>
      </c>
      <c r="Q207" s="284" t="str">
        <f t="shared" si="19"/>
        <v/>
      </c>
      <c r="R207" s="285"/>
    </row>
    <row r="208" spans="1:18" ht="20.100000000000001" customHeight="1" x14ac:dyDescent="0.25">
      <c r="A208" s="170">
        <v>202</v>
      </c>
      <c r="B208" s="166" t="str">
        <f>IF(Forfaitaires!B207="","",Forfaitaires!B207)</f>
        <v/>
      </c>
      <c r="C208" s="166" t="str">
        <f>IF(Forfaitaires!C207="","",Forfaitaires!C207)</f>
        <v/>
      </c>
      <c r="D208" s="166" t="str">
        <f>IF(Forfaitaires!D207="","",Forfaitaires!D207)</f>
        <v/>
      </c>
      <c r="E208" s="166" t="str">
        <f>IF(Forfaitaires!E207="","",Forfaitaires!E207)</f>
        <v/>
      </c>
      <c r="F208" s="166" t="str">
        <f>IF(Forfaitaires!F207="","",Forfaitaires!F207)</f>
        <v/>
      </c>
      <c r="G208" s="166" t="str">
        <f>IF(Forfaitaires!G207="","",Forfaitaires!G207)</f>
        <v/>
      </c>
      <c r="H208" s="166" t="str">
        <f>IF(Forfaitaires!H207="","",Forfaitaires!H207)</f>
        <v/>
      </c>
      <c r="I208" s="166" t="str">
        <f>IF($G208="","",IF($C208=Listes!$B$32,IF('Instruction Forfaitaires'!$E208&lt;Listes!$B$53,('Instruction Forfaitaires'!$E208*(VLOOKUP('Instruction Forfaitaires'!$D208,Listes!$A$54:$E$60,2,FALSE))),IF('Instruction Forfaitaires'!$E208&gt;Listes!$E$53,('Instruction Forfaitaires'!$E208*(VLOOKUP('Instruction Forfaitaires'!$D208,Listes!$A$54:$E$60,5,FALSE))),('Instruction Forfaitaires'!$E208*(VLOOKUP('Instruction Forfaitaires'!$D208,Listes!$A$54:$E$60,3,FALSE))+(VLOOKUP('Instruction Forfaitaires'!$D208,Listes!$A$54:$E$60,4,FALSE)))))))</f>
        <v/>
      </c>
      <c r="J208" s="166" t="str">
        <f>IF($G208="","",IF($C208=Listes!$B$31,IF('Instruction Forfaitaires'!$E208&lt;Listes!$B$42,('Instruction Forfaitaires'!$E208*(VLOOKUP('Instruction Forfaitaires'!$D208,Listes!$A$43:$E$49,2,FALSE))),IF('Instruction Forfaitaires'!$E208&gt;Listes!$D$42,('Instruction Forfaitaires'!$E208*(VLOOKUP('Instruction Forfaitaires'!$D208,Listes!$A$43:$E$49,5,FALSE))),('Instruction Forfaitaires'!$E208*(VLOOKUP('Instruction Forfaitaires'!$D208,Listes!$A$43:$E$49,3,FALSE))+(VLOOKUP('Instruction Forfaitaires'!$D208,Listes!$A$43:$E$49,4,FALSE)))))))</f>
        <v/>
      </c>
      <c r="K208" s="257" t="str">
        <f>IF($G208="","",IF($C208=Listes!$B$34,Listes!$I$31,IF($C208=Listes!$B$35,(VLOOKUP('Instruction Forfaitaires'!$F208,Listes!$E$31:$F$36,2,FALSE)),IF($C208=Listes!$B$33,IF('Instruction Forfaitaires'!$E208&lt;Listes!$A$64,'Instruction Forfaitaires'!$E208*Listes!$A$65,IF('Instruction Forfaitaires'!$E208&gt;Listes!$D$64,'Instruction Forfaitaires'!$E208*Listes!$D$65,(('Instruction Forfaitaires'!$E208*Listes!$B$65)+Listes!$C$65)))))))</f>
        <v/>
      </c>
      <c r="L208" s="185" t="str">
        <f>IF(Forfaitaires!M207="","",Forfaitaires!M207)</f>
        <v/>
      </c>
      <c r="M208" s="282" t="str">
        <f t="shared" si="15"/>
        <v/>
      </c>
      <c r="N208" s="277" t="str">
        <f t="shared" si="16"/>
        <v/>
      </c>
      <c r="O208" s="298" t="str">
        <f t="shared" si="17"/>
        <v/>
      </c>
      <c r="P208" s="280" t="str">
        <f t="shared" si="18"/>
        <v/>
      </c>
      <c r="Q208" s="284" t="str">
        <f t="shared" si="19"/>
        <v/>
      </c>
      <c r="R208" s="285"/>
    </row>
    <row r="209" spans="1:18" ht="20.100000000000001" customHeight="1" x14ac:dyDescent="0.25">
      <c r="A209" s="170">
        <v>203</v>
      </c>
      <c r="B209" s="166" t="str">
        <f>IF(Forfaitaires!B208="","",Forfaitaires!B208)</f>
        <v/>
      </c>
      <c r="C209" s="166" t="str">
        <f>IF(Forfaitaires!C208="","",Forfaitaires!C208)</f>
        <v/>
      </c>
      <c r="D209" s="166" t="str">
        <f>IF(Forfaitaires!D208="","",Forfaitaires!D208)</f>
        <v/>
      </c>
      <c r="E209" s="166" t="str">
        <f>IF(Forfaitaires!E208="","",Forfaitaires!E208)</f>
        <v/>
      </c>
      <c r="F209" s="166" t="str">
        <f>IF(Forfaitaires!F208="","",Forfaitaires!F208)</f>
        <v/>
      </c>
      <c r="G209" s="166" t="str">
        <f>IF(Forfaitaires!G208="","",Forfaitaires!G208)</f>
        <v/>
      </c>
      <c r="H209" s="166" t="str">
        <f>IF(Forfaitaires!H208="","",Forfaitaires!H208)</f>
        <v/>
      </c>
      <c r="I209" s="166" t="str">
        <f>IF($G209="","",IF($C209=Listes!$B$32,IF('Instruction Forfaitaires'!$E209&lt;Listes!$B$53,('Instruction Forfaitaires'!$E209*(VLOOKUP('Instruction Forfaitaires'!$D209,Listes!$A$54:$E$60,2,FALSE))),IF('Instruction Forfaitaires'!$E209&gt;Listes!$E$53,('Instruction Forfaitaires'!$E209*(VLOOKUP('Instruction Forfaitaires'!$D209,Listes!$A$54:$E$60,5,FALSE))),('Instruction Forfaitaires'!$E209*(VLOOKUP('Instruction Forfaitaires'!$D209,Listes!$A$54:$E$60,3,FALSE))+(VLOOKUP('Instruction Forfaitaires'!$D209,Listes!$A$54:$E$60,4,FALSE)))))))</f>
        <v/>
      </c>
      <c r="J209" s="166" t="str">
        <f>IF($G209="","",IF($C209=Listes!$B$31,IF('Instruction Forfaitaires'!$E209&lt;Listes!$B$42,('Instruction Forfaitaires'!$E209*(VLOOKUP('Instruction Forfaitaires'!$D209,Listes!$A$43:$E$49,2,FALSE))),IF('Instruction Forfaitaires'!$E209&gt;Listes!$D$42,('Instruction Forfaitaires'!$E209*(VLOOKUP('Instruction Forfaitaires'!$D209,Listes!$A$43:$E$49,5,FALSE))),('Instruction Forfaitaires'!$E209*(VLOOKUP('Instruction Forfaitaires'!$D209,Listes!$A$43:$E$49,3,FALSE))+(VLOOKUP('Instruction Forfaitaires'!$D209,Listes!$A$43:$E$49,4,FALSE)))))))</f>
        <v/>
      </c>
      <c r="K209" s="257" t="str">
        <f>IF($G209="","",IF($C209=Listes!$B$34,Listes!$I$31,IF($C209=Listes!$B$35,(VLOOKUP('Instruction Forfaitaires'!$F209,Listes!$E$31:$F$36,2,FALSE)),IF($C209=Listes!$B$33,IF('Instruction Forfaitaires'!$E209&lt;Listes!$A$64,'Instruction Forfaitaires'!$E209*Listes!$A$65,IF('Instruction Forfaitaires'!$E209&gt;Listes!$D$64,'Instruction Forfaitaires'!$E209*Listes!$D$65,(('Instruction Forfaitaires'!$E209*Listes!$B$65)+Listes!$C$65)))))))</f>
        <v/>
      </c>
      <c r="L209" s="185" t="str">
        <f>IF(Forfaitaires!M208="","",Forfaitaires!M208)</f>
        <v/>
      </c>
      <c r="M209" s="282" t="str">
        <f t="shared" si="15"/>
        <v/>
      </c>
      <c r="N209" s="277" t="str">
        <f t="shared" si="16"/>
        <v/>
      </c>
      <c r="O209" s="298" t="str">
        <f t="shared" si="17"/>
        <v/>
      </c>
      <c r="P209" s="280" t="str">
        <f t="shared" si="18"/>
        <v/>
      </c>
      <c r="Q209" s="284" t="str">
        <f t="shared" si="19"/>
        <v/>
      </c>
      <c r="R209" s="285"/>
    </row>
    <row r="210" spans="1:18" ht="20.100000000000001" customHeight="1" x14ac:dyDescent="0.25">
      <c r="A210" s="170">
        <v>204</v>
      </c>
      <c r="B210" s="166" t="str">
        <f>IF(Forfaitaires!B209="","",Forfaitaires!B209)</f>
        <v/>
      </c>
      <c r="C210" s="166" t="str">
        <f>IF(Forfaitaires!C209="","",Forfaitaires!C209)</f>
        <v/>
      </c>
      <c r="D210" s="166" t="str">
        <f>IF(Forfaitaires!D209="","",Forfaitaires!D209)</f>
        <v/>
      </c>
      <c r="E210" s="166" t="str">
        <f>IF(Forfaitaires!E209="","",Forfaitaires!E209)</f>
        <v/>
      </c>
      <c r="F210" s="166" t="str">
        <f>IF(Forfaitaires!F209="","",Forfaitaires!F209)</f>
        <v/>
      </c>
      <c r="G210" s="166" t="str">
        <f>IF(Forfaitaires!G209="","",Forfaitaires!G209)</f>
        <v/>
      </c>
      <c r="H210" s="166" t="str">
        <f>IF(Forfaitaires!H209="","",Forfaitaires!H209)</f>
        <v/>
      </c>
      <c r="I210" s="166" t="str">
        <f>IF($G210="","",IF($C210=Listes!$B$32,IF('Instruction Forfaitaires'!$E210&lt;Listes!$B$53,('Instruction Forfaitaires'!$E210*(VLOOKUP('Instruction Forfaitaires'!$D210,Listes!$A$54:$E$60,2,FALSE))),IF('Instruction Forfaitaires'!$E210&gt;Listes!$E$53,('Instruction Forfaitaires'!$E210*(VLOOKUP('Instruction Forfaitaires'!$D210,Listes!$A$54:$E$60,5,FALSE))),('Instruction Forfaitaires'!$E210*(VLOOKUP('Instruction Forfaitaires'!$D210,Listes!$A$54:$E$60,3,FALSE))+(VLOOKUP('Instruction Forfaitaires'!$D210,Listes!$A$54:$E$60,4,FALSE)))))))</f>
        <v/>
      </c>
      <c r="J210" s="166" t="str">
        <f>IF($G210="","",IF($C210=Listes!$B$31,IF('Instruction Forfaitaires'!$E210&lt;Listes!$B$42,('Instruction Forfaitaires'!$E210*(VLOOKUP('Instruction Forfaitaires'!$D210,Listes!$A$43:$E$49,2,FALSE))),IF('Instruction Forfaitaires'!$E210&gt;Listes!$D$42,('Instruction Forfaitaires'!$E210*(VLOOKUP('Instruction Forfaitaires'!$D210,Listes!$A$43:$E$49,5,FALSE))),('Instruction Forfaitaires'!$E210*(VLOOKUP('Instruction Forfaitaires'!$D210,Listes!$A$43:$E$49,3,FALSE))+(VLOOKUP('Instruction Forfaitaires'!$D210,Listes!$A$43:$E$49,4,FALSE)))))))</f>
        <v/>
      </c>
      <c r="K210" s="257" t="str">
        <f>IF($G210="","",IF($C210=Listes!$B$34,Listes!$I$31,IF($C210=Listes!$B$35,(VLOOKUP('Instruction Forfaitaires'!$F210,Listes!$E$31:$F$36,2,FALSE)),IF($C210=Listes!$B$33,IF('Instruction Forfaitaires'!$E210&lt;Listes!$A$64,'Instruction Forfaitaires'!$E210*Listes!$A$65,IF('Instruction Forfaitaires'!$E210&gt;Listes!$D$64,'Instruction Forfaitaires'!$E210*Listes!$D$65,(('Instruction Forfaitaires'!$E210*Listes!$B$65)+Listes!$C$65)))))))</f>
        <v/>
      </c>
      <c r="L210" s="185" t="str">
        <f>IF(Forfaitaires!M209="","",Forfaitaires!M209)</f>
        <v/>
      </c>
      <c r="M210" s="282" t="str">
        <f t="shared" si="15"/>
        <v/>
      </c>
      <c r="N210" s="277" t="str">
        <f t="shared" si="16"/>
        <v/>
      </c>
      <c r="O210" s="298" t="str">
        <f t="shared" si="17"/>
        <v/>
      </c>
      <c r="P210" s="280" t="str">
        <f t="shared" si="18"/>
        <v/>
      </c>
      <c r="Q210" s="284" t="str">
        <f t="shared" si="19"/>
        <v/>
      </c>
      <c r="R210" s="285"/>
    </row>
    <row r="211" spans="1:18" ht="20.100000000000001" customHeight="1" x14ac:dyDescent="0.25">
      <c r="A211" s="170">
        <v>205</v>
      </c>
      <c r="B211" s="166" t="str">
        <f>IF(Forfaitaires!B210="","",Forfaitaires!B210)</f>
        <v/>
      </c>
      <c r="C211" s="166" t="str">
        <f>IF(Forfaitaires!C210="","",Forfaitaires!C210)</f>
        <v/>
      </c>
      <c r="D211" s="166" t="str">
        <f>IF(Forfaitaires!D210="","",Forfaitaires!D210)</f>
        <v/>
      </c>
      <c r="E211" s="166" t="str">
        <f>IF(Forfaitaires!E210="","",Forfaitaires!E210)</f>
        <v/>
      </c>
      <c r="F211" s="166" t="str">
        <f>IF(Forfaitaires!F210="","",Forfaitaires!F210)</f>
        <v/>
      </c>
      <c r="G211" s="166" t="str">
        <f>IF(Forfaitaires!G210="","",Forfaitaires!G210)</f>
        <v/>
      </c>
      <c r="H211" s="166" t="str">
        <f>IF(Forfaitaires!H210="","",Forfaitaires!H210)</f>
        <v/>
      </c>
      <c r="I211" s="166" t="str">
        <f>IF($G211="","",IF($C211=Listes!$B$32,IF('Instruction Forfaitaires'!$E211&lt;Listes!$B$53,('Instruction Forfaitaires'!$E211*(VLOOKUP('Instruction Forfaitaires'!$D211,Listes!$A$54:$E$60,2,FALSE))),IF('Instruction Forfaitaires'!$E211&gt;Listes!$E$53,('Instruction Forfaitaires'!$E211*(VLOOKUP('Instruction Forfaitaires'!$D211,Listes!$A$54:$E$60,5,FALSE))),('Instruction Forfaitaires'!$E211*(VLOOKUP('Instruction Forfaitaires'!$D211,Listes!$A$54:$E$60,3,FALSE))+(VLOOKUP('Instruction Forfaitaires'!$D211,Listes!$A$54:$E$60,4,FALSE)))))))</f>
        <v/>
      </c>
      <c r="J211" s="166" t="str">
        <f>IF($G211="","",IF($C211=Listes!$B$31,IF('Instruction Forfaitaires'!$E211&lt;Listes!$B$42,('Instruction Forfaitaires'!$E211*(VLOOKUP('Instruction Forfaitaires'!$D211,Listes!$A$43:$E$49,2,FALSE))),IF('Instruction Forfaitaires'!$E211&gt;Listes!$D$42,('Instruction Forfaitaires'!$E211*(VLOOKUP('Instruction Forfaitaires'!$D211,Listes!$A$43:$E$49,5,FALSE))),('Instruction Forfaitaires'!$E211*(VLOOKUP('Instruction Forfaitaires'!$D211,Listes!$A$43:$E$49,3,FALSE))+(VLOOKUP('Instruction Forfaitaires'!$D211,Listes!$A$43:$E$49,4,FALSE)))))))</f>
        <v/>
      </c>
      <c r="K211" s="257" t="str">
        <f>IF($G211="","",IF($C211=Listes!$B$34,Listes!$I$31,IF($C211=Listes!$B$35,(VLOOKUP('Instruction Forfaitaires'!$F211,Listes!$E$31:$F$36,2,FALSE)),IF($C211=Listes!$B$33,IF('Instruction Forfaitaires'!$E211&lt;Listes!$A$64,'Instruction Forfaitaires'!$E211*Listes!$A$65,IF('Instruction Forfaitaires'!$E211&gt;Listes!$D$64,'Instruction Forfaitaires'!$E211*Listes!$D$65,(('Instruction Forfaitaires'!$E211*Listes!$B$65)+Listes!$C$65)))))))</f>
        <v/>
      </c>
      <c r="L211" s="185" t="str">
        <f>IF(Forfaitaires!M210="","",Forfaitaires!M210)</f>
        <v/>
      </c>
      <c r="M211" s="282" t="str">
        <f t="shared" si="15"/>
        <v/>
      </c>
      <c r="N211" s="277" t="str">
        <f t="shared" si="16"/>
        <v/>
      </c>
      <c r="O211" s="298" t="str">
        <f t="shared" si="17"/>
        <v/>
      </c>
      <c r="P211" s="280" t="str">
        <f t="shared" si="18"/>
        <v/>
      </c>
      <c r="Q211" s="284" t="str">
        <f t="shared" si="19"/>
        <v/>
      </c>
      <c r="R211" s="285"/>
    </row>
    <row r="212" spans="1:18" ht="20.100000000000001" customHeight="1" x14ac:dyDescent="0.25">
      <c r="A212" s="170">
        <v>206</v>
      </c>
      <c r="B212" s="166" t="str">
        <f>IF(Forfaitaires!B211="","",Forfaitaires!B211)</f>
        <v/>
      </c>
      <c r="C212" s="166" t="str">
        <f>IF(Forfaitaires!C211="","",Forfaitaires!C211)</f>
        <v/>
      </c>
      <c r="D212" s="166" t="str">
        <f>IF(Forfaitaires!D211="","",Forfaitaires!D211)</f>
        <v/>
      </c>
      <c r="E212" s="166" t="str">
        <f>IF(Forfaitaires!E211="","",Forfaitaires!E211)</f>
        <v/>
      </c>
      <c r="F212" s="166" t="str">
        <f>IF(Forfaitaires!F211="","",Forfaitaires!F211)</f>
        <v/>
      </c>
      <c r="G212" s="166" t="str">
        <f>IF(Forfaitaires!G211="","",Forfaitaires!G211)</f>
        <v/>
      </c>
      <c r="H212" s="166" t="str">
        <f>IF(Forfaitaires!H211="","",Forfaitaires!H211)</f>
        <v/>
      </c>
      <c r="I212" s="166" t="str">
        <f>IF($G212="","",IF($C212=Listes!$B$32,IF('Instruction Forfaitaires'!$E212&lt;Listes!$B$53,('Instruction Forfaitaires'!$E212*(VLOOKUP('Instruction Forfaitaires'!$D212,Listes!$A$54:$E$60,2,FALSE))),IF('Instruction Forfaitaires'!$E212&gt;Listes!$E$53,('Instruction Forfaitaires'!$E212*(VLOOKUP('Instruction Forfaitaires'!$D212,Listes!$A$54:$E$60,5,FALSE))),('Instruction Forfaitaires'!$E212*(VLOOKUP('Instruction Forfaitaires'!$D212,Listes!$A$54:$E$60,3,FALSE))+(VLOOKUP('Instruction Forfaitaires'!$D212,Listes!$A$54:$E$60,4,FALSE)))))))</f>
        <v/>
      </c>
      <c r="J212" s="166" t="str">
        <f>IF($G212="","",IF($C212=Listes!$B$31,IF('Instruction Forfaitaires'!$E212&lt;Listes!$B$42,('Instruction Forfaitaires'!$E212*(VLOOKUP('Instruction Forfaitaires'!$D212,Listes!$A$43:$E$49,2,FALSE))),IF('Instruction Forfaitaires'!$E212&gt;Listes!$D$42,('Instruction Forfaitaires'!$E212*(VLOOKUP('Instruction Forfaitaires'!$D212,Listes!$A$43:$E$49,5,FALSE))),('Instruction Forfaitaires'!$E212*(VLOOKUP('Instruction Forfaitaires'!$D212,Listes!$A$43:$E$49,3,FALSE))+(VLOOKUP('Instruction Forfaitaires'!$D212,Listes!$A$43:$E$49,4,FALSE)))))))</f>
        <v/>
      </c>
      <c r="K212" s="257" t="str">
        <f>IF($G212="","",IF($C212=Listes!$B$34,Listes!$I$31,IF($C212=Listes!$B$35,(VLOOKUP('Instruction Forfaitaires'!$F212,Listes!$E$31:$F$36,2,FALSE)),IF($C212=Listes!$B$33,IF('Instruction Forfaitaires'!$E212&lt;Listes!$A$64,'Instruction Forfaitaires'!$E212*Listes!$A$65,IF('Instruction Forfaitaires'!$E212&gt;Listes!$D$64,'Instruction Forfaitaires'!$E212*Listes!$D$65,(('Instruction Forfaitaires'!$E212*Listes!$B$65)+Listes!$C$65)))))))</f>
        <v/>
      </c>
      <c r="L212" s="185" t="str">
        <f>IF(Forfaitaires!M211="","",Forfaitaires!M211)</f>
        <v/>
      </c>
      <c r="M212" s="282" t="str">
        <f t="shared" si="15"/>
        <v/>
      </c>
      <c r="N212" s="277" t="str">
        <f t="shared" si="16"/>
        <v/>
      </c>
      <c r="O212" s="298" t="str">
        <f t="shared" si="17"/>
        <v/>
      </c>
      <c r="P212" s="280" t="str">
        <f t="shared" si="18"/>
        <v/>
      </c>
      <c r="Q212" s="284" t="str">
        <f t="shared" si="19"/>
        <v/>
      </c>
      <c r="R212" s="285"/>
    </row>
    <row r="213" spans="1:18" ht="20.100000000000001" customHeight="1" x14ac:dyDescent="0.25">
      <c r="A213" s="170">
        <v>207</v>
      </c>
      <c r="B213" s="166" t="str">
        <f>IF(Forfaitaires!B212="","",Forfaitaires!B212)</f>
        <v/>
      </c>
      <c r="C213" s="166" t="str">
        <f>IF(Forfaitaires!C212="","",Forfaitaires!C212)</f>
        <v/>
      </c>
      <c r="D213" s="166" t="str">
        <f>IF(Forfaitaires!D212="","",Forfaitaires!D212)</f>
        <v/>
      </c>
      <c r="E213" s="166" t="str">
        <f>IF(Forfaitaires!E212="","",Forfaitaires!E212)</f>
        <v/>
      </c>
      <c r="F213" s="166" t="str">
        <f>IF(Forfaitaires!F212="","",Forfaitaires!F212)</f>
        <v/>
      </c>
      <c r="G213" s="166" t="str">
        <f>IF(Forfaitaires!G212="","",Forfaitaires!G212)</f>
        <v/>
      </c>
      <c r="H213" s="166" t="str">
        <f>IF(Forfaitaires!H212="","",Forfaitaires!H212)</f>
        <v/>
      </c>
      <c r="I213" s="166" t="str">
        <f>IF($G213="","",IF($C213=Listes!$B$32,IF('Instruction Forfaitaires'!$E213&lt;Listes!$B$53,('Instruction Forfaitaires'!$E213*(VLOOKUP('Instruction Forfaitaires'!$D213,Listes!$A$54:$E$60,2,FALSE))),IF('Instruction Forfaitaires'!$E213&gt;Listes!$E$53,('Instruction Forfaitaires'!$E213*(VLOOKUP('Instruction Forfaitaires'!$D213,Listes!$A$54:$E$60,5,FALSE))),('Instruction Forfaitaires'!$E213*(VLOOKUP('Instruction Forfaitaires'!$D213,Listes!$A$54:$E$60,3,FALSE))+(VLOOKUP('Instruction Forfaitaires'!$D213,Listes!$A$54:$E$60,4,FALSE)))))))</f>
        <v/>
      </c>
      <c r="J213" s="166" t="str">
        <f>IF($G213="","",IF($C213=Listes!$B$31,IF('Instruction Forfaitaires'!$E213&lt;Listes!$B$42,('Instruction Forfaitaires'!$E213*(VLOOKUP('Instruction Forfaitaires'!$D213,Listes!$A$43:$E$49,2,FALSE))),IF('Instruction Forfaitaires'!$E213&gt;Listes!$D$42,('Instruction Forfaitaires'!$E213*(VLOOKUP('Instruction Forfaitaires'!$D213,Listes!$A$43:$E$49,5,FALSE))),('Instruction Forfaitaires'!$E213*(VLOOKUP('Instruction Forfaitaires'!$D213,Listes!$A$43:$E$49,3,FALSE))+(VLOOKUP('Instruction Forfaitaires'!$D213,Listes!$A$43:$E$49,4,FALSE)))))))</f>
        <v/>
      </c>
      <c r="K213" s="257" t="str">
        <f>IF($G213="","",IF($C213=Listes!$B$34,Listes!$I$31,IF($C213=Listes!$B$35,(VLOOKUP('Instruction Forfaitaires'!$F213,Listes!$E$31:$F$36,2,FALSE)),IF($C213=Listes!$B$33,IF('Instruction Forfaitaires'!$E213&lt;Listes!$A$64,'Instruction Forfaitaires'!$E213*Listes!$A$65,IF('Instruction Forfaitaires'!$E213&gt;Listes!$D$64,'Instruction Forfaitaires'!$E213*Listes!$D$65,(('Instruction Forfaitaires'!$E213*Listes!$B$65)+Listes!$C$65)))))))</f>
        <v/>
      </c>
      <c r="L213" s="185" t="str">
        <f>IF(Forfaitaires!M212="","",Forfaitaires!M212)</f>
        <v/>
      </c>
      <c r="M213" s="282" t="str">
        <f t="shared" si="15"/>
        <v/>
      </c>
      <c r="N213" s="277" t="str">
        <f t="shared" si="16"/>
        <v/>
      </c>
      <c r="O213" s="298" t="str">
        <f t="shared" si="17"/>
        <v/>
      </c>
      <c r="P213" s="280" t="str">
        <f t="shared" si="18"/>
        <v/>
      </c>
      <c r="Q213" s="284" t="str">
        <f t="shared" si="19"/>
        <v/>
      </c>
      <c r="R213" s="285"/>
    </row>
    <row r="214" spans="1:18" ht="20.100000000000001" customHeight="1" x14ac:dyDescent="0.25">
      <c r="A214" s="170">
        <v>208</v>
      </c>
      <c r="B214" s="166" t="str">
        <f>IF(Forfaitaires!B213="","",Forfaitaires!B213)</f>
        <v/>
      </c>
      <c r="C214" s="166" t="str">
        <f>IF(Forfaitaires!C213="","",Forfaitaires!C213)</f>
        <v/>
      </c>
      <c r="D214" s="166" t="str">
        <f>IF(Forfaitaires!D213="","",Forfaitaires!D213)</f>
        <v/>
      </c>
      <c r="E214" s="166" t="str">
        <f>IF(Forfaitaires!E213="","",Forfaitaires!E213)</f>
        <v/>
      </c>
      <c r="F214" s="166" t="str">
        <f>IF(Forfaitaires!F213="","",Forfaitaires!F213)</f>
        <v/>
      </c>
      <c r="G214" s="166" t="str">
        <f>IF(Forfaitaires!G213="","",Forfaitaires!G213)</f>
        <v/>
      </c>
      <c r="H214" s="166" t="str">
        <f>IF(Forfaitaires!H213="","",Forfaitaires!H213)</f>
        <v/>
      </c>
      <c r="I214" s="166" t="str">
        <f>IF($G214="","",IF($C214=Listes!$B$32,IF('Instruction Forfaitaires'!$E214&lt;Listes!$B$53,('Instruction Forfaitaires'!$E214*(VLOOKUP('Instruction Forfaitaires'!$D214,Listes!$A$54:$E$60,2,FALSE))),IF('Instruction Forfaitaires'!$E214&gt;Listes!$E$53,('Instruction Forfaitaires'!$E214*(VLOOKUP('Instruction Forfaitaires'!$D214,Listes!$A$54:$E$60,5,FALSE))),('Instruction Forfaitaires'!$E214*(VLOOKUP('Instruction Forfaitaires'!$D214,Listes!$A$54:$E$60,3,FALSE))+(VLOOKUP('Instruction Forfaitaires'!$D214,Listes!$A$54:$E$60,4,FALSE)))))))</f>
        <v/>
      </c>
      <c r="J214" s="166" t="str">
        <f>IF($G214="","",IF($C214=Listes!$B$31,IF('Instruction Forfaitaires'!$E214&lt;Listes!$B$42,('Instruction Forfaitaires'!$E214*(VLOOKUP('Instruction Forfaitaires'!$D214,Listes!$A$43:$E$49,2,FALSE))),IF('Instruction Forfaitaires'!$E214&gt;Listes!$D$42,('Instruction Forfaitaires'!$E214*(VLOOKUP('Instruction Forfaitaires'!$D214,Listes!$A$43:$E$49,5,FALSE))),('Instruction Forfaitaires'!$E214*(VLOOKUP('Instruction Forfaitaires'!$D214,Listes!$A$43:$E$49,3,FALSE))+(VLOOKUP('Instruction Forfaitaires'!$D214,Listes!$A$43:$E$49,4,FALSE)))))))</f>
        <v/>
      </c>
      <c r="K214" s="257" t="str">
        <f>IF($G214="","",IF($C214=Listes!$B$34,Listes!$I$31,IF($C214=Listes!$B$35,(VLOOKUP('Instruction Forfaitaires'!$F214,Listes!$E$31:$F$36,2,FALSE)),IF($C214=Listes!$B$33,IF('Instruction Forfaitaires'!$E214&lt;Listes!$A$64,'Instruction Forfaitaires'!$E214*Listes!$A$65,IF('Instruction Forfaitaires'!$E214&gt;Listes!$D$64,'Instruction Forfaitaires'!$E214*Listes!$D$65,(('Instruction Forfaitaires'!$E214*Listes!$B$65)+Listes!$C$65)))))))</f>
        <v/>
      </c>
      <c r="L214" s="185" t="str">
        <f>IF(Forfaitaires!M213="","",Forfaitaires!M213)</f>
        <v/>
      </c>
      <c r="M214" s="282" t="str">
        <f t="shared" si="15"/>
        <v/>
      </c>
      <c r="N214" s="277" t="str">
        <f t="shared" si="16"/>
        <v/>
      </c>
      <c r="O214" s="298" t="str">
        <f t="shared" si="17"/>
        <v/>
      </c>
      <c r="P214" s="280" t="str">
        <f t="shared" si="18"/>
        <v/>
      </c>
      <c r="Q214" s="284" t="str">
        <f t="shared" si="19"/>
        <v/>
      </c>
      <c r="R214" s="285"/>
    </row>
    <row r="215" spans="1:18" ht="20.100000000000001" customHeight="1" x14ac:dyDescent="0.25">
      <c r="A215" s="170">
        <v>209</v>
      </c>
      <c r="B215" s="166" t="str">
        <f>IF(Forfaitaires!B214="","",Forfaitaires!B214)</f>
        <v/>
      </c>
      <c r="C215" s="166" t="str">
        <f>IF(Forfaitaires!C214="","",Forfaitaires!C214)</f>
        <v/>
      </c>
      <c r="D215" s="166" t="str">
        <f>IF(Forfaitaires!D214="","",Forfaitaires!D214)</f>
        <v/>
      </c>
      <c r="E215" s="166" t="str">
        <f>IF(Forfaitaires!E214="","",Forfaitaires!E214)</f>
        <v/>
      </c>
      <c r="F215" s="166" t="str">
        <f>IF(Forfaitaires!F214="","",Forfaitaires!F214)</f>
        <v/>
      </c>
      <c r="G215" s="166" t="str">
        <f>IF(Forfaitaires!G214="","",Forfaitaires!G214)</f>
        <v/>
      </c>
      <c r="H215" s="166" t="str">
        <f>IF(Forfaitaires!H214="","",Forfaitaires!H214)</f>
        <v/>
      </c>
      <c r="I215" s="166" t="str">
        <f>IF($G215="","",IF($C215=Listes!$B$32,IF('Instruction Forfaitaires'!$E215&lt;Listes!$B$53,('Instruction Forfaitaires'!$E215*(VLOOKUP('Instruction Forfaitaires'!$D215,Listes!$A$54:$E$60,2,FALSE))),IF('Instruction Forfaitaires'!$E215&gt;Listes!$E$53,('Instruction Forfaitaires'!$E215*(VLOOKUP('Instruction Forfaitaires'!$D215,Listes!$A$54:$E$60,5,FALSE))),('Instruction Forfaitaires'!$E215*(VLOOKUP('Instruction Forfaitaires'!$D215,Listes!$A$54:$E$60,3,FALSE))+(VLOOKUP('Instruction Forfaitaires'!$D215,Listes!$A$54:$E$60,4,FALSE)))))))</f>
        <v/>
      </c>
      <c r="J215" s="166" t="str">
        <f>IF($G215="","",IF($C215=Listes!$B$31,IF('Instruction Forfaitaires'!$E215&lt;Listes!$B$42,('Instruction Forfaitaires'!$E215*(VLOOKUP('Instruction Forfaitaires'!$D215,Listes!$A$43:$E$49,2,FALSE))),IF('Instruction Forfaitaires'!$E215&gt;Listes!$D$42,('Instruction Forfaitaires'!$E215*(VLOOKUP('Instruction Forfaitaires'!$D215,Listes!$A$43:$E$49,5,FALSE))),('Instruction Forfaitaires'!$E215*(VLOOKUP('Instruction Forfaitaires'!$D215,Listes!$A$43:$E$49,3,FALSE))+(VLOOKUP('Instruction Forfaitaires'!$D215,Listes!$A$43:$E$49,4,FALSE)))))))</f>
        <v/>
      </c>
      <c r="K215" s="257" t="str">
        <f>IF($G215="","",IF($C215=Listes!$B$34,Listes!$I$31,IF($C215=Listes!$B$35,(VLOOKUP('Instruction Forfaitaires'!$F215,Listes!$E$31:$F$36,2,FALSE)),IF($C215=Listes!$B$33,IF('Instruction Forfaitaires'!$E215&lt;Listes!$A$64,'Instruction Forfaitaires'!$E215*Listes!$A$65,IF('Instruction Forfaitaires'!$E215&gt;Listes!$D$64,'Instruction Forfaitaires'!$E215*Listes!$D$65,(('Instruction Forfaitaires'!$E215*Listes!$B$65)+Listes!$C$65)))))))</f>
        <v/>
      </c>
      <c r="L215" s="185" t="str">
        <f>IF(Forfaitaires!M214="","",Forfaitaires!M214)</f>
        <v/>
      </c>
      <c r="M215" s="282" t="str">
        <f t="shared" si="15"/>
        <v/>
      </c>
      <c r="N215" s="277" t="str">
        <f t="shared" si="16"/>
        <v/>
      </c>
      <c r="O215" s="298" t="str">
        <f t="shared" si="17"/>
        <v/>
      </c>
      <c r="P215" s="280" t="str">
        <f t="shared" si="18"/>
        <v/>
      </c>
      <c r="Q215" s="284" t="str">
        <f t="shared" si="19"/>
        <v/>
      </c>
      <c r="R215" s="285"/>
    </row>
    <row r="216" spans="1:18" ht="20.100000000000001" customHeight="1" x14ac:dyDescent="0.25">
      <c r="A216" s="170">
        <v>210</v>
      </c>
      <c r="B216" s="166" t="str">
        <f>IF(Forfaitaires!B215="","",Forfaitaires!B215)</f>
        <v/>
      </c>
      <c r="C216" s="166" t="str">
        <f>IF(Forfaitaires!C215="","",Forfaitaires!C215)</f>
        <v/>
      </c>
      <c r="D216" s="166" t="str">
        <f>IF(Forfaitaires!D215="","",Forfaitaires!D215)</f>
        <v/>
      </c>
      <c r="E216" s="166" t="str">
        <f>IF(Forfaitaires!E215="","",Forfaitaires!E215)</f>
        <v/>
      </c>
      <c r="F216" s="166" t="str">
        <f>IF(Forfaitaires!F215="","",Forfaitaires!F215)</f>
        <v/>
      </c>
      <c r="G216" s="166" t="str">
        <f>IF(Forfaitaires!G215="","",Forfaitaires!G215)</f>
        <v/>
      </c>
      <c r="H216" s="166" t="str">
        <f>IF(Forfaitaires!H215="","",Forfaitaires!H215)</f>
        <v/>
      </c>
      <c r="I216" s="166" t="str">
        <f>IF($G216="","",IF($C216=Listes!$B$32,IF('Instruction Forfaitaires'!$E216&lt;Listes!$B$53,('Instruction Forfaitaires'!$E216*(VLOOKUP('Instruction Forfaitaires'!$D216,Listes!$A$54:$E$60,2,FALSE))),IF('Instruction Forfaitaires'!$E216&gt;Listes!$E$53,('Instruction Forfaitaires'!$E216*(VLOOKUP('Instruction Forfaitaires'!$D216,Listes!$A$54:$E$60,5,FALSE))),('Instruction Forfaitaires'!$E216*(VLOOKUP('Instruction Forfaitaires'!$D216,Listes!$A$54:$E$60,3,FALSE))+(VLOOKUP('Instruction Forfaitaires'!$D216,Listes!$A$54:$E$60,4,FALSE)))))))</f>
        <v/>
      </c>
      <c r="J216" s="166" t="str">
        <f>IF($G216="","",IF($C216=Listes!$B$31,IF('Instruction Forfaitaires'!$E216&lt;Listes!$B$42,('Instruction Forfaitaires'!$E216*(VLOOKUP('Instruction Forfaitaires'!$D216,Listes!$A$43:$E$49,2,FALSE))),IF('Instruction Forfaitaires'!$E216&gt;Listes!$D$42,('Instruction Forfaitaires'!$E216*(VLOOKUP('Instruction Forfaitaires'!$D216,Listes!$A$43:$E$49,5,FALSE))),('Instruction Forfaitaires'!$E216*(VLOOKUP('Instruction Forfaitaires'!$D216,Listes!$A$43:$E$49,3,FALSE))+(VLOOKUP('Instruction Forfaitaires'!$D216,Listes!$A$43:$E$49,4,FALSE)))))))</f>
        <v/>
      </c>
      <c r="K216" s="257" t="str">
        <f>IF($G216="","",IF($C216=Listes!$B$34,Listes!$I$31,IF($C216=Listes!$B$35,(VLOOKUP('Instruction Forfaitaires'!$F216,Listes!$E$31:$F$36,2,FALSE)),IF($C216=Listes!$B$33,IF('Instruction Forfaitaires'!$E216&lt;Listes!$A$64,'Instruction Forfaitaires'!$E216*Listes!$A$65,IF('Instruction Forfaitaires'!$E216&gt;Listes!$D$64,'Instruction Forfaitaires'!$E216*Listes!$D$65,(('Instruction Forfaitaires'!$E216*Listes!$B$65)+Listes!$C$65)))))))</f>
        <v/>
      </c>
      <c r="L216" s="185" t="str">
        <f>IF(Forfaitaires!M215="","",Forfaitaires!M215)</f>
        <v/>
      </c>
      <c r="M216" s="282" t="str">
        <f t="shared" si="15"/>
        <v/>
      </c>
      <c r="N216" s="277" t="str">
        <f t="shared" si="16"/>
        <v/>
      </c>
      <c r="O216" s="298" t="str">
        <f t="shared" si="17"/>
        <v/>
      </c>
      <c r="P216" s="280" t="str">
        <f t="shared" si="18"/>
        <v/>
      </c>
      <c r="Q216" s="284" t="str">
        <f t="shared" si="19"/>
        <v/>
      </c>
      <c r="R216" s="285"/>
    </row>
    <row r="217" spans="1:18" ht="20.100000000000001" customHeight="1" x14ac:dyDescent="0.25">
      <c r="A217" s="170">
        <v>211</v>
      </c>
      <c r="B217" s="166" t="str">
        <f>IF(Forfaitaires!B216="","",Forfaitaires!B216)</f>
        <v/>
      </c>
      <c r="C217" s="166" t="str">
        <f>IF(Forfaitaires!C216="","",Forfaitaires!C216)</f>
        <v/>
      </c>
      <c r="D217" s="166" t="str">
        <f>IF(Forfaitaires!D216="","",Forfaitaires!D216)</f>
        <v/>
      </c>
      <c r="E217" s="166" t="str">
        <f>IF(Forfaitaires!E216="","",Forfaitaires!E216)</f>
        <v/>
      </c>
      <c r="F217" s="166" t="str">
        <f>IF(Forfaitaires!F216="","",Forfaitaires!F216)</f>
        <v/>
      </c>
      <c r="G217" s="166" t="str">
        <f>IF(Forfaitaires!G216="","",Forfaitaires!G216)</f>
        <v/>
      </c>
      <c r="H217" s="166" t="str">
        <f>IF(Forfaitaires!H216="","",Forfaitaires!H216)</f>
        <v/>
      </c>
      <c r="I217" s="166" t="str">
        <f>IF($G217="","",IF($C217=Listes!$B$32,IF('Instruction Forfaitaires'!$E217&lt;Listes!$B$53,('Instruction Forfaitaires'!$E217*(VLOOKUP('Instruction Forfaitaires'!$D217,Listes!$A$54:$E$60,2,FALSE))),IF('Instruction Forfaitaires'!$E217&gt;Listes!$E$53,('Instruction Forfaitaires'!$E217*(VLOOKUP('Instruction Forfaitaires'!$D217,Listes!$A$54:$E$60,5,FALSE))),('Instruction Forfaitaires'!$E217*(VLOOKUP('Instruction Forfaitaires'!$D217,Listes!$A$54:$E$60,3,FALSE))+(VLOOKUP('Instruction Forfaitaires'!$D217,Listes!$A$54:$E$60,4,FALSE)))))))</f>
        <v/>
      </c>
      <c r="J217" s="166" t="str">
        <f>IF($G217="","",IF($C217=Listes!$B$31,IF('Instruction Forfaitaires'!$E217&lt;Listes!$B$42,('Instruction Forfaitaires'!$E217*(VLOOKUP('Instruction Forfaitaires'!$D217,Listes!$A$43:$E$49,2,FALSE))),IF('Instruction Forfaitaires'!$E217&gt;Listes!$D$42,('Instruction Forfaitaires'!$E217*(VLOOKUP('Instruction Forfaitaires'!$D217,Listes!$A$43:$E$49,5,FALSE))),('Instruction Forfaitaires'!$E217*(VLOOKUP('Instruction Forfaitaires'!$D217,Listes!$A$43:$E$49,3,FALSE))+(VLOOKUP('Instruction Forfaitaires'!$D217,Listes!$A$43:$E$49,4,FALSE)))))))</f>
        <v/>
      </c>
      <c r="K217" s="257" t="str">
        <f>IF($G217="","",IF($C217=Listes!$B$34,Listes!$I$31,IF($C217=Listes!$B$35,(VLOOKUP('Instruction Forfaitaires'!$F217,Listes!$E$31:$F$36,2,FALSE)),IF($C217=Listes!$B$33,IF('Instruction Forfaitaires'!$E217&lt;Listes!$A$64,'Instruction Forfaitaires'!$E217*Listes!$A$65,IF('Instruction Forfaitaires'!$E217&gt;Listes!$D$64,'Instruction Forfaitaires'!$E217*Listes!$D$65,(('Instruction Forfaitaires'!$E217*Listes!$B$65)+Listes!$C$65)))))))</f>
        <v/>
      </c>
      <c r="L217" s="185" t="str">
        <f>IF(Forfaitaires!M216="","",Forfaitaires!M216)</f>
        <v/>
      </c>
      <c r="M217" s="282" t="str">
        <f t="shared" si="15"/>
        <v/>
      </c>
      <c r="N217" s="277" t="str">
        <f t="shared" si="16"/>
        <v/>
      </c>
      <c r="O217" s="298" t="str">
        <f t="shared" si="17"/>
        <v/>
      </c>
      <c r="P217" s="280" t="str">
        <f t="shared" si="18"/>
        <v/>
      </c>
      <c r="Q217" s="284" t="str">
        <f t="shared" si="19"/>
        <v/>
      </c>
      <c r="R217" s="285"/>
    </row>
    <row r="218" spans="1:18" ht="20.100000000000001" customHeight="1" x14ac:dyDescent="0.25">
      <c r="A218" s="170">
        <v>212</v>
      </c>
      <c r="B218" s="166" t="str">
        <f>IF(Forfaitaires!B217="","",Forfaitaires!B217)</f>
        <v/>
      </c>
      <c r="C218" s="166" t="str">
        <f>IF(Forfaitaires!C217="","",Forfaitaires!C217)</f>
        <v/>
      </c>
      <c r="D218" s="166" t="str">
        <f>IF(Forfaitaires!D217="","",Forfaitaires!D217)</f>
        <v/>
      </c>
      <c r="E218" s="166" t="str">
        <f>IF(Forfaitaires!E217="","",Forfaitaires!E217)</f>
        <v/>
      </c>
      <c r="F218" s="166" t="str">
        <f>IF(Forfaitaires!F217="","",Forfaitaires!F217)</f>
        <v/>
      </c>
      <c r="G218" s="166" t="str">
        <f>IF(Forfaitaires!G217="","",Forfaitaires!G217)</f>
        <v/>
      </c>
      <c r="H218" s="166" t="str">
        <f>IF(Forfaitaires!H217="","",Forfaitaires!H217)</f>
        <v/>
      </c>
      <c r="I218" s="166" t="str">
        <f>IF($G218="","",IF($C218=Listes!$B$32,IF('Instruction Forfaitaires'!$E218&lt;Listes!$B$53,('Instruction Forfaitaires'!$E218*(VLOOKUP('Instruction Forfaitaires'!$D218,Listes!$A$54:$E$60,2,FALSE))),IF('Instruction Forfaitaires'!$E218&gt;Listes!$E$53,('Instruction Forfaitaires'!$E218*(VLOOKUP('Instruction Forfaitaires'!$D218,Listes!$A$54:$E$60,5,FALSE))),('Instruction Forfaitaires'!$E218*(VLOOKUP('Instruction Forfaitaires'!$D218,Listes!$A$54:$E$60,3,FALSE))+(VLOOKUP('Instruction Forfaitaires'!$D218,Listes!$A$54:$E$60,4,FALSE)))))))</f>
        <v/>
      </c>
      <c r="J218" s="166" t="str">
        <f>IF($G218="","",IF($C218=Listes!$B$31,IF('Instruction Forfaitaires'!$E218&lt;Listes!$B$42,('Instruction Forfaitaires'!$E218*(VLOOKUP('Instruction Forfaitaires'!$D218,Listes!$A$43:$E$49,2,FALSE))),IF('Instruction Forfaitaires'!$E218&gt;Listes!$D$42,('Instruction Forfaitaires'!$E218*(VLOOKUP('Instruction Forfaitaires'!$D218,Listes!$A$43:$E$49,5,FALSE))),('Instruction Forfaitaires'!$E218*(VLOOKUP('Instruction Forfaitaires'!$D218,Listes!$A$43:$E$49,3,FALSE))+(VLOOKUP('Instruction Forfaitaires'!$D218,Listes!$A$43:$E$49,4,FALSE)))))))</f>
        <v/>
      </c>
      <c r="K218" s="257" t="str">
        <f>IF($G218="","",IF($C218=Listes!$B$34,Listes!$I$31,IF($C218=Listes!$B$35,(VLOOKUP('Instruction Forfaitaires'!$F218,Listes!$E$31:$F$36,2,FALSE)),IF($C218=Listes!$B$33,IF('Instruction Forfaitaires'!$E218&lt;Listes!$A$64,'Instruction Forfaitaires'!$E218*Listes!$A$65,IF('Instruction Forfaitaires'!$E218&gt;Listes!$D$64,'Instruction Forfaitaires'!$E218*Listes!$D$65,(('Instruction Forfaitaires'!$E218*Listes!$B$65)+Listes!$C$65)))))))</f>
        <v/>
      </c>
      <c r="L218" s="185" t="str">
        <f>IF(Forfaitaires!M217="","",Forfaitaires!M217)</f>
        <v/>
      </c>
      <c r="M218" s="282" t="str">
        <f t="shared" si="15"/>
        <v/>
      </c>
      <c r="N218" s="277" t="str">
        <f t="shared" si="16"/>
        <v/>
      </c>
      <c r="O218" s="298" t="str">
        <f t="shared" si="17"/>
        <v/>
      </c>
      <c r="P218" s="280" t="str">
        <f t="shared" si="18"/>
        <v/>
      </c>
      <c r="Q218" s="284" t="str">
        <f t="shared" si="19"/>
        <v/>
      </c>
      <c r="R218" s="285"/>
    </row>
    <row r="219" spans="1:18" ht="20.100000000000001" customHeight="1" x14ac:dyDescent="0.25">
      <c r="A219" s="170">
        <v>213</v>
      </c>
      <c r="B219" s="166" t="str">
        <f>IF(Forfaitaires!B218="","",Forfaitaires!B218)</f>
        <v/>
      </c>
      <c r="C219" s="166" t="str">
        <f>IF(Forfaitaires!C218="","",Forfaitaires!C218)</f>
        <v/>
      </c>
      <c r="D219" s="166" t="str">
        <f>IF(Forfaitaires!D218="","",Forfaitaires!D218)</f>
        <v/>
      </c>
      <c r="E219" s="166" t="str">
        <f>IF(Forfaitaires!E218="","",Forfaitaires!E218)</f>
        <v/>
      </c>
      <c r="F219" s="166" t="str">
        <f>IF(Forfaitaires!F218="","",Forfaitaires!F218)</f>
        <v/>
      </c>
      <c r="G219" s="166" t="str">
        <f>IF(Forfaitaires!G218="","",Forfaitaires!G218)</f>
        <v/>
      </c>
      <c r="H219" s="166" t="str">
        <f>IF(Forfaitaires!H218="","",Forfaitaires!H218)</f>
        <v/>
      </c>
      <c r="I219" s="166" t="str">
        <f>IF($G219="","",IF($C219=Listes!$B$32,IF('Instruction Forfaitaires'!$E219&lt;Listes!$B$53,('Instruction Forfaitaires'!$E219*(VLOOKUP('Instruction Forfaitaires'!$D219,Listes!$A$54:$E$60,2,FALSE))),IF('Instruction Forfaitaires'!$E219&gt;Listes!$E$53,('Instruction Forfaitaires'!$E219*(VLOOKUP('Instruction Forfaitaires'!$D219,Listes!$A$54:$E$60,5,FALSE))),('Instruction Forfaitaires'!$E219*(VLOOKUP('Instruction Forfaitaires'!$D219,Listes!$A$54:$E$60,3,FALSE))+(VLOOKUP('Instruction Forfaitaires'!$D219,Listes!$A$54:$E$60,4,FALSE)))))))</f>
        <v/>
      </c>
      <c r="J219" s="166" t="str">
        <f>IF($G219="","",IF($C219=Listes!$B$31,IF('Instruction Forfaitaires'!$E219&lt;Listes!$B$42,('Instruction Forfaitaires'!$E219*(VLOOKUP('Instruction Forfaitaires'!$D219,Listes!$A$43:$E$49,2,FALSE))),IF('Instruction Forfaitaires'!$E219&gt;Listes!$D$42,('Instruction Forfaitaires'!$E219*(VLOOKUP('Instruction Forfaitaires'!$D219,Listes!$A$43:$E$49,5,FALSE))),('Instruction Forfaitaires'!$E219*(VLOOKUP('Instruction Forfaitaires'!$D219,Listes!$A$43:$E$49,3,FALSE))+(VLOOKUP('Instruction Forfaitaires'!$D219,Listes!$A$43:$E$49,4,FALSE)))))))</f>
        <v/>
      </c>
      <c r="K219" s="257" t="str">
        <f>IF($G219="","",IF($C219=Listes!$B$34,Listes!$I$31,IF($C219=Listes!$B$35,(VLOOKUP('Instruction Forfaitaires'!$F219,Listes!$E$31:$F$36,2,FALSE)),IF($C219=Listes!$B$33,IF('Instruction Forfaitaires'!$E219&lt;Listes!$A$64,'Instruction Forfaitaires'!$E219*Listes!$A$65,IF('Instruction Forfaitaires'!$E219&gt;Listes!$D$64,'Instruction Forfaitaires'!$E219*Listes!$D$65,(('Instruction Forfaitaires'!$E219*Listes!$B$65)+Listes!$C$65)))))))</f>
        <v/>
      </c>
      <c r="L219" s="185" t="str">
        <f>IF(Forfaitaires!M218="","",Forfaitaires!M218)</f>
        <v/>
      </c>
      <c r="M219" s="282" t="str">
        <f t="shared" si="15"/>
        <v/>
      </c>
      <c r="N219" s="277" t="str">
        <f t="shared" si="16"/>
        <v/>
      </c>
      <c r="O219" s="298" t="str">
        <f t="shared" si="17"/>
        <v/>
      </c>
      <c r="P219" s="280" t="str">
        <f t="shared" si="18"/>
        <v/>
      </c>
      <c r="Q219" s="284" t="str">
        <f t="shared" si="19"/>
        <v/>
      </c>
      <c r="R219" s="285"/>
    </row>
    <row r="220" spans="1:18" ht="20.100000000000001" customHeight="1" x14ac:dyDescent="0.25">
      <c r="A220" s="170">
        <v>214</v>
      </c>
      <c r="B220" s="166" t="str">
        <f>IF(Forfaitaires!B219="","",Forfaitaires!B219)</f>
        <v/>
      </c>
      <c r="C220" s="166" t="str">
        <f>IF(Forfaitaires!C219="","",Forfaitaires!C219)</f>
        <v/>
      </c>
      <c r="D220" s="166" t="str">
        <f>IF(Forfaitaires!D219="","",Forfaitaires!D219)</f>
        <v/>
      </c>
      <c r="E220" s="166" t="str">
        <f>IF(Forfaitaires!E219="","",Forfaitaires!E219)</f>
        <v/>
      </c>
      <c r="F220" s="166" t="str">
        <f>IF(Forfaitaires!F219="","",Forfaitaires!F219)</f>
        <v/>
      </c>
      <c r="G220" s="166" t="str">
        <f>IF(Forfaitaires!G219="","",Forfaitaires!G219)</f>
        <v/>
      </c>
      <c r="H220" s="166" t="str">
        <f>IF(Forfaitaires!H219="","",Forfaitaires!H219)</f>
        <v/>
      </c>
      <c r="I220" s="166" t="str">
        <f>IF($G220="","",IF($C220=Listes!$B$32,IF('Instruction Forfaitaires'!$E220&lt;Listes!$B$53,('Instruction Forfaitaires'!$E220*(VLOOKUP('Instruction Forfaitaires'!$D220,Listes!$A$54:$E$60,2,FALSE))),IF('Instruction Forfaitaires'!$E220&gt;Listes!$E$53,('Instruction Forfaitaires'!$E220*(VLOOKUP('Instruction Forfaitaires'!$D220,Listes!$A$54:$E$60,5,FALSE))),('Instruction Forfaitaires'!$E220*(VLOOKUP('Instruction Forfaitaires'!$D220,Listes!$A$54:$E$60,3,FALSE))+(VLOOKUP('Instruction Forfaitaires'!$D220,Listes!$A$54:$E$60,4,FALSE)))))))</f>
        <v/>
      </c>
      <c r="J220" s="166" t="str">
        <f>IF($G220="","",IF($C220=Listes!$B$31,IF('Instruction Forfaitaires'!$E220&lt;Listes!$B$42,('Instruction Forfaitaires'!$E220*(VLOOKUP('Instruction Forfaitaires'!$D220,Listes!$A$43:$E$49,2,FALSE))),IF('Instruction Forfaitaires'!$E220&gt;Listes!$D$42,('Instruction Forfaitaires'!$E220*(VLOOKUP('Instruction Forfaitaires'!$D220,Listes!$A$43:$E$49,5,FALSE))),('Instruction Forfaitaires'!$E220*(VLOOKUP('Instruction Forfaitaires'!$D220,Listes!$A$43:$E$49,3,FALSE))+(VLOOKUP('Instruction Forfaitaires'!$D220,Listes!$A$43:$E$49,4,FALSE)))))))</f>
        <v/>
      </c>
      <c r="K220" s="257" t="str">
        <f>IF($G220="","",IF($C220=Listes!$B$34,Listes!$I$31,IF($C220=Listes!$B$35,(VLOOKUP('Instruction Forfaitaires'!$F220,Listes!$E$31:$F$36,2,FALSE)),IF($C220=Listes!$B$33,IF('Instruction Forfaitaires'!$E220&lt;Listes!$A$64,'Instruction Forfaitaires'!$E220*Listes!$A$65,IF('Instruction Forfaitaires'!$E220&gt;Listes!$D$64,'Instruction Forfaitaires'!$E220*Listes!$D$65,(('Instruction Forfaitaires'!$E220*Listes!$B$65)+Listes!$C$65)))))))</f>
        <v/>
      </c>
      <c r="L220" s="185" t="str">
        <f>IF(Forfaitaires!M219="","",Forfaitaires!M219)</f>
        <v/>
      </c>
      <c r="M220" s="282" t="str">
        <f t="shared" si="15"/>
        <v/>
      </c>
      <c r="N220" s="277" t="str">
        <f t="shared" si="16"/>
        <v/>
      </c>
      <c r="O220" s="298" t="str">
        <f t="shared" si="17"/>
        <v/>
      </c>
      <c r="P220" s="280" t="str">
        <f t="shared" si="18"/>
        <v/>
      </c>
      <c r="Q220" s="284" t="str">
        <f t="shared" si="19"/>
        <v/>
      </c>
      <c r="R220" s="285"/>
    </row>
    <row r="221" spans="1:18" ht="20.100000000000001" customHeight="1" x14ac:dyDescent="0.25">
      <c r="A221" s="170">
        <v>215</v>
      </c>
      <c r="B221" s="166" t="str">
        <f>IF(Forfaitaires!B220="","",Forfaitaires!B220)</f>
        <v/>
      </c>
      <c r="C221" s="166" t="str">
        <f>IF(Forfaitaires!C220="","",Forfaitaires!C220)</f>
        <v/>
      </c>
      <c r="D221" s="166" t="str">
        <f>IF(Forfaitaires!D220="","",Forfaitaires!D220)</f>
        <v/>
      </c>
      <c r="E221" s="166" t="str">
        <f>IF(Forfaitaires!E220="","",Forfaitaires!E220)</f>
        <v/>
      </c>
      <c r="F221" s="166" t="str">
        <f>IF(Forfaitaires!F220="","",Forfaitaires!F220)</f>
        <v/>
      </c>
      <c r="G221" s="166" t="str">
        <f>IF(Forfaitaires!G220="","",Forfaitaires!G220)</f>
        <v/>
      </c>
      <c r="H221" s="166" t="str">
        <f>IF(Forfaitaires!H220="","",Forfaitaires!H220)</f>
        <v/>
      </c>
      <c r="I221" s="166" t="str">
        <f>IF($G221="","",IF($C221=Listes!$B$32,IF('Instruction Forfaitaires'!$E221&lt;Listes!$B$53,('Instruction Forfaitaires'!$E221*(VLOOKUP('Instruction Forfaitaires'!$D221,Listes!$A$54:$E$60,2,FALSE))),IF('Instruction Forfaitaires'!$E221&gt;Listes!$E$53,('Instruction Forfaitaires'!$E221*(VLOOKUP('Instruction Forfaitaires'!$D221,Listes!$A$54:$E$60,5,FALSE))),('Instruction Forfaitaires'!$E221*(VLOOKUP('Instruction Forfaitaires'!$D221,Listes!$A$54:$E$60,3,FALSE))+(VLOOKUP('Instruction Forfaitaires'!$D221,Listes!$A$54:$E$60,4,FALSE)))))))</f>
        <v/>
      </c>
      <c r="J221" s="166" t="str">
        <f>IF($G221="","",IF($C221=Listes!$B$31,IF('Instruction Forfaitaires'!$E221&lt;Listes!$B$42,('Instruction Forfaitaires'!$E221*(VLOOKUP('Instruction Forfaitaires'!$D221,Listes!$A$43:$E$49,2,FALSE))),IF('Instruction Forfaitaires'!$E221&gt;Listes!$D$42,('Instruction Forfaitaires'!$E221*(VLOOKUP('Instruction Forfaitaires'!$D221,Listes!$A$43:$E$49,5,FALSE))),('Instruction Forfaitaires'!$E221*(VLOOKUP('Instruction Forfaitaires'!$D221,Listes!$A$43:$E$49,3,FALSE))+(VLOOKUP('Instruction Forfaitaires'!$D221,Listes!$A$43:$E$49,4,FALSE)))))))</f>
        <v/>
      </c>
      <c r="K221" s="257" t="str">
        <f>IF($G221="","",IF($C221=Listes!$B$34,Listes!$I$31,IF($C221=Listes!$B$35,(VLOOKUP('Instruction Forfaitaires'!$F221,Listes!$E$31:$F$36,2,FALSE)),IF($C221=Listes!$B$33,IF('Instruction Forfaitaires'!$E221&lt;Listes!$A$64,'Instruction Forfaitaires'!$E221*Listes!$A$65,IF('Instruction Forfaitaires'!$E221&gt;Listes!$D$64,'Instruction Forfaitaires'!$E221*Listes!$D$65,(('Instruction Forfaitaires'!$E221*Listes!$B$65)+Listes!$C$65)))))))</f>
        <v/>
      </c>
      <c r="L221" s="185" t="str">
        <f>IF(Forfaitaires!M220="","",Forfaitaires!M220)</f>
        <v/>
      </c>
      <c r="M221" s="282" t="str">
        <f t="shared" si="15"/>
        <v/>
      </c>
      <c r="N221" s="277" t="str">
        <f t="shared" si="16"/>
        <v/>
      </c>
      <c r="O221" s="298" t="str">
        <f t="shared" si="17"/>
        <v/>
      </c>
      <c r="P221" s="280" t="str">
        <f t="shared" si="18"/>
        <v/>
      </c>
      <c r="Q221" s="284" t="str">
        <f t="shared" si="19"/>
        <v/>
      </c>
      <c r="R221" s="285"/>
    </row>
    <row r="222" spans="1:18" ht="20.100000000000001" customHeight="1" x14ac:dyDescent="0.25">
      <c r="A222" s="170">
        <v>216</v>
      </c>
      <c r="B222" s="166" t="str">
        <f>IF(Forfaitaires!B221="","",Forfaitaires!B221)</f>
        <v/>
      </c>
      <c r="C222" s="166" t="str">
        <f>IF(Forfaitaires!C221="","",Forfaitaires!C221)</f>
        <v/>
      </c>
      <c r="D222" s="166" t="str">
        <f>IF(Forfaitaires!D221="","",Forfaitaires!D221)</f>
        <v/>
      </c>
      <c r="E222" s="166" t="str">
        <f>IF(Forfaitaires!E221="","",Forfaitaires!E221)</f>
        <v/>
      </c>
      <c r="F222" s="166" t="str">
        <f>IF(Forfaitaires!F221="","",Forfaitaires!F221)</f>
        <v/>
      </c>
      <c r="G222" s="166" t="str">
        <f>IF(Forfaitaires!G221="","",Forfaitaires!G221)</f>
        <v/>
      </c>
      <c r="H222" s="166" t="str">
        <f>IF(Forfaitaires!H221="","",Forfaitaires!H221)</f>
        <v/>
      </c>
      <c r="I222" s="166" t="str">
        <f>IF($G222="","",IF($C222=Listes!$B$32,IF('Instruction Forfaitaires'!$E222&lt;Listes!$B$53,('Instruction Forfaitaires'!$E222*(VLOOKUP('Instruction Forfaitaires'!$D222,Listes!$A$54:$E$60,2,FALSE))),IF('Instruction Forfaitaires'!$E222&gt;Listes!$E$53,('Instruction Forfaitaires'!$E222*(VLOOKUP('Instruction Forfaitaires'!$D222,Listes!$A$54:$E$60,5,FALSE))),('Instruction Forfaitaires'!$E222*(VLOOKUP('Instruction Forfaitaires'!$D222,Listes!$A$54:$E$60,3,FALSE))+(VLOOKUP('Instruction Forfaitaires'!$D222,Listes!$A$54:$E$60,4,FALSE)))))))</f>
        <v/>
      </c>
      <c r="J222" s="166" t="str">
        <f>IF($G222="","",IF($C222=Listes!$B$31,IF('Instruction Forfaitaires'!$E222&lt;Listes!$B$42,('Instruction Forfaitaires'!$E222*(VLOOKUP('Instruction Forfaitaires'!$D222,Listes!$A$43:$E$49,2,FALSE))),IF('Instruction Forfaitaires'!$E222&gt;Listes!$D$42,('Instruction Forfaitaires'!$E222*(VLOOKUP('Instruction Forfaitaires'!$D222,Listes!$A$43:$E$49,5,FALSE))),('Instruction Forfaitaires'!$E222*(VLOOKUP('Instruction Forfaitaires'!$D222,Listes!$A$43:$E$49,3,FALSE))+(VLOOKUP('Instruction Forfaitaires'!$D222,Listes!$A$43:$E$49,4,FALSE)))))))</f>
        <v/>
      </c>
      <c r="K222" s="257" t="str">
        <f>IF($G222="","",IF($C222=Listes!$B$34,Listes!$I$31,IF($C222=Listes!$B$35,(VLOOKUP('Instruction Forfaitaires'!$F222,Listes!$E$31:$F$36,2,FALSE)),IF($C222=Listes!$B$33,IF('Instruction Forfaitaires'!$E222&lt;Listes!$A$64,'Instruction Forfaitaires'!$E222*Listes!$A$65,IF('Instruction Forfaitaires'!$E222&gt;Listes!$D$64,'Instruction Forfaitaires'!$E222*Listes!$D$65,(('Instruction Forfaitaires'!$E222*Listes!$B$65)+Listes!$C$65)))))))</f>
        <v/>
      </c>
      <c r="L222" s="185" t="str">
        <f>IF(Forfaitaires!M221="","",Forfaitaires!M221)</f>
        <v/>
      </c>
      <c r="M222" s="282" t="str">
        <f t="shared" si="15"/>
        <v/>
      </c>
      <c r="N222" s="277" t="str">
        <f t="shared" si="16"/>
        <v/>
      </c>
      <c r="O222" s="298" t="str">
        <f t="shared" si="17"/>
        <v/>
      </c>
      <c r="P222" s="280" t="str">
        <f t="shared" si="18"/>
        <v/>
      </c>
      <c r="Q222" s="284" t="str">
        <f t="shared" si="19"/>
        <v/>
      </c>
      <c r="R222" s="285"/>
    </row>
    <row r="223" spans="1:18" ht="20.100000000000001" customHeight="1" x14ac:dyDescent="0.25">
      <c r="A223" s="170">
        <v>217</v>
      </c>
      <c r="B223" s="166" t="str">
        <f>IF(Forfaitaires!B222="","",Forfaitaires!B222)</f>
        <v/>
      </c>
      <c r="C223" s="166" t="str">
        <f>IF(Forfaitaires!C222="","",Forfaitaires!C222)</f>
        <v/>
      </c>
      <c r="D223" s="166" t="str">
        <f>IF(Forfaitaires!D222="","",Forfaitaires!D222)</f>
        <v/>
      </c>
      <c r="E223" s="166" t="str">
        <f>IF(Forfaitaires!E222="","",Forfaitaires!E222)</f>
        <v/>
      </c>
      <c r="F223" s="166" t="str">
        <f>IF(Forfaitaires!F222="","",Forfaitaires!F222)</f>
        <v/>
      </c>
      <c r="G223" s="166" t="str">
        <f>IF(Forfaitaires!G222="","",Forfaitaires!G222)</f>
        <v/>
      </c>
      <c r="H223" s="166" t="str">
        <f>IF(Forfaitaires!H222="","",Forfaitaires!H222)</f>
        <v/>
      </c>
      <c r="I223" s="166" t="str">
        <f>IF($G223="","",IF($C223=Listes!$B$32,IF('Instruction Forfaitaires'!$E223&lt;Listes!$B$53,('Instruction Forfaitaires'!$E223*(VLOOKUP('Instruction Forfaitaires'!$D223,Listes!$A$54:$E$60,2,FALSE))),IF('Instruction Forfaitaires'!$E223&gt;Listes!$E$53,('Instruction Forfaitaires'!$E223*(VLOOKUP('Instruction Forfaitaires'!$D223,Listes!$A$54:$E$60,5,FALSE))),('Instruction Forfaitaires'!$E223*(VLOOKUP('Instruction Forfaitaires'!$D223,Listes!$A$54:$E$60,3,FALSE))+(VLOOKUP('Instruction Forfaitaires'!$D223,Listes!$A$54:$E$60,4,FALSE)))))))</f>
        <v/>
      </c>
      <c r="J223" s="166" t="str">
        <f>IF($G223="","",IF($C223=Listes!$B$31,IF('Instruction Forfaitaires'!$E223&lt;Listes!$B$42,('Instruction Forfaitaires'!$E223*(VLOOKUP('Instruction Forfaitaires'!$D223,Listes!$A$43:$E$49,2,FALSE))),IF('Instruction Forfaitaires'!$E223&gt;Listes!$D$42,('Instruction Forfaitaires'!$E223*(VLOOKUP('Instruction Forfaitaires'!$D223,Listes!$A$43:$E$49,5,FALSE))),('Instruction Forfaitaires'!$E223*(VLOOKUP('Instruction Forfaitaires'!$D223,Listes!$A$43:$E$49,3,FALSE))+(VLOOKUP('Instruction Forfaitaires'!$D223,Listes!$A$43:$E$49,4,FALSE)))))))</f>
        <v/>
      </c>
      <c r="K223" s="257" t="str">
        <f>IF($G223="","",IF($C223=Listes!$B$34,Listes!$I$31,IF($C223=Listes!$B$35,(VLOOKUP('Instruction Forfaitaires'!$F223,Listes!$E$31:$F$36,2,FALSE)),IF($C223=Listes!$B$33,IF('Instruction Forfaitaires'!$E223&lt;Listes!$A$64,'Instruction Forfaitaires'!$E223*Listes!$A$65,IF('Instruction Forfaitaires'!$E223&gt;Listes!$D$64,'Instruction Forfaitaires'!$E223*Listes!$D$65,(('Instruction Forfaitaires'!$E223*Listes!$B$65)+Listes!$C$65)))))))</f>
        <v/>
      </c>
      <c r="L223" s="185" t="str">
        <f>IF(Forfaitaires!M222="","",Forfaitaires!M222)</f>
        <v/>
      </c>
      <c r="M223" s="282" t="str">
        <f t="shared" si="15"/>
        <v/>
      </c>
      <c r="N223" s="277" t="str">
        <f t="shared" si="16"/>
        <v/>
      </c>
      <c r="O223" s="298" t="str">
        <f t="shared" si="17"/>
        <v/>
      </c>
      <c r="P223" s="280" t="str">
        <f t="shared" si="18"/>
        <v/>
      </c>
      <c r="Q223" s="284" t="str">
        <f t="shared" si="19"/>
        <v/>
      </c>
      <c r="R223" s="285"/>
    </row>
    <row r="224" spans="1:18" ht="20.100000000000001" customHeight="1" x14ac:dyDescent="0.25">
      <c r="A224" s="170">
        <v>218</v>
      </c>
      <c r="B224" s="166" t="str">
        <f>IF(Forfaitaires!B223="","",Forfaitaires!B223)</f>
        <v/>
      </c>
      <c r="C224" s="166" t="str">
        <f>IF(Forfaitaires!C223="","",Forfaitaires!C223)</f>
        <v/>
      </c>
      <c r="D224" s="166" t="str">
        <f>IF(Forfaitaires!D223="","",Forfaitaires!D223)</f>
        <v/>
      </c>
      <c r="E224" s="166" t="str">
        <f>IF(Forfaitaires!E223="","",Forfaitaires!E223)</f>
        <v/>
      </c>
      <c r="F224" s="166" t="str">
        <f>IF(Forfaitaires!F223="","",Forfaitaires!F223)</f>
        <v/>
      </c>
      <c r="G224" s="166" t="str">
        <f>IF(Forfaitaires!G223="","",Forfaitaires!G223)</f>
        <v/>
      </c>
      <c r="H224" s="166" t="str">
        <f>IF(Forfaitaires!H223="","",Forfaitaires!H223)</f>
        <v/>
      </c>
      <c r="I224" s="166" t="str">
        <f>IF($G224="","",IF($C224=Listes!$B$32,IF('Instruction Forfaitaires'!$E224&lt;Listes!$B$53,('Instruction Forfaitaires'!$E224*(VLOOKUP('Instruction Forfaitaires'!$D224,Listes!$A$54:$E$60,2,FALSE))),IF('Instruction Forfaitaires'!$E224&gt;Listes!$E$53,('Instruction Forfaitaires'!$E224*(VLOOKUP('Instruction Forfaitaires'!$D224,Listes!$A$54:$E$60,5,FALSE))),('Instruction Forfaitaires'!$E224*(VLOOKUP('Instruction Forfaitaires'!$D224,Listes!$A$54:$E$60,3,FALSE))+(VLOOKUP('Instruction Forfaitaires'!$D224,Listes!$A$54:$E$60,4,FALSE)))))))</f>
        <v/>
      </c>
      <c r="J224" s="166" t="str">
        <f>IF($G224="","",IF($C224=Listes!$B$31,IF('Instruction Forfaitaires'!$E224&lt;Listes!$B$42,('Instruction Forfaitaires'!$E224*(VLOOKUP('Instruction Forfaitaires'!$D224,Listes!$A$43:$E$49,2,FALSE))),IF('Instruction Forfaitaires'!$E224&gt;Listes!$D$42,('Instruction Forfaitaires'!$E224*(VLOOKUP('Instruction Forfaitaires'!$D224,Listes!$A$43:$E$49,5,FALSE))),('Instruction Forfaitaires'!$E224*(VLOOKUP('Instruction Forfaitaires'!$D224,Listes!$A$43:$E$49,3,FALSE))+(VLOOKUP('Instruction Forfaitaires'!$D224,Listes!$A$43:$E$49,4,FALSE)))))))</f>
        <v/>
      </c>
      <c r="K224" s="257" t="str">
        <f>IF($G224="","",IF($C224=Listes!$B$34,Listes!$I$31,IF($C224=Listes!$B$35,(VLOOKUP('Instruction Forfaitaires'!$F224,Listes!$E$31:$F$36,2,FALSE)),IF($C224=Listes!$B$33,IF('Instruction Forfaitaires'!$E224&lt;Listes!$A$64,'Instruction Forfaitaires'!$E224*Listes!$A$65,IF('Instruction Forfaitaires'!$E224&gt;Listes!$D$64,'Instruction Forfaitaires'!$E224*Listes!$D$65,(('Instruction Forfaitaires'!$E224*Listes!$B$65)+Listes!$C$65)))))))</f>
        <v/>
      </c>
      <c r="L224" s="185" t="str">
        <f>IF(Forfaitaires!M223="","",Forfaitaires!M223)</f>
        <v/>
      </c>
      <c r="M224" s="282" t="str">
        <f t="shared" si="15"/>
        <v/>
      </c>
      <c r="N224" s="277" t="str">
        <f t="shared" si="16"/>
        <v/>
      </c>
      <c r="O224" s="298" t="str">
        <f t="shared" si="17"/>
        <v/>
      </c>
      <c r="P224" s="280" t="str">
        <f t="shared" si="18"/>
        <v/>
      </c>
      <c r="Q224" s="284" t="str">
        <f t="shared" si="19"/>
        <v/>
      </c>
      <c r="R224" s="285"/>
    </row>
    <row r="225" spans="1:18" ht="20.100000000000001" customHeight="1" x14ac:dyDescent="0.25">
      <c r="A225" s="170">
        <v>219</v>
      </c>
      <c r="B225" s="166" t="str">
        <f>IF(Forfaitaires!B224="","",Forfaitaires!B224)</f>
        <v/>
      </c>
      <c r="C225" s="166" t="str">
        <f>IF(Forfaitaires!C224="","",Forfaitaires!C224)</f>
        <v/>
      </c>
      <c r="D225" s="166" t="str">
        <f>IF(Forfaitaires!D224="","",Forfaitaires!D224)</f>
        <v/>
      </c>
      <c r="E225" s="166" t="str">
        <f>IF(Forfaitaires!E224="","",Forfaitaires!E224)</f>
        <v/>
      </c>
      <c r="F225" s="166" t="str">
        <f>IF(Forfaitaires!F224="","",Forfaitaires!F224)</f>
        <v/>
      </c>
      <c r="G225" s="166" t="str">
        <f>IF(Forfaitaires!G224="","",Forfaitaires!G224)</f>
        <v/>
      </c>
      <c r="H225" s="166" t="str">
        <f>IF(Forfaitaires!H224="","",Forfaitaires!H224)</f>
        <v/>
      </c>
      <c r="I225" s="166" t="str">
        <f>IF($G225="","",IF($C225=Listes!$B$32,IF('Instruction Forfaitaires'!$E225&lt;Listes!$B$53,('Instruction Forfaitaires'!$E225*(VLOOKUP('Instruction Forfaitaires'!$D225,Listes!$A$54:$E$60,2,FALSE))),IF('Instruction Forfaitaires'!$E225&gt;Listes!$E$53,('Instruction Forfaitaires'!$E225*(VLOOKUP('Instruction Forfaitaires'!$D225,Listes!$A$54:$E$60,5,FALSE))),('Instruction Forfaitaires'!$E225*(VLOOKUP('Instruction Forfaitaires'!$D225,Listes!$A$54:$E$60,3,FALSE))+(VLOOKUP('Instruction Forfaitaires'!$D225,Listes!$A$54:$E$60,4,FALSE)))))))</f>
        <v/>
      </c>
      <c r="J225" s="166" t="str">
        <f>IF($G225="","",IF($C225=Listes!$B$31,IF('Instruction Forfaitaires'!$E225&lt;Listes!$B$42,('Instruction Forfaitaires'!$E225*(VLOOKUP('Instruction Forfaitaires'!$D225,Listes!$A$43:$E$49,2,FALSE))),IF('Instruction Forfaitaires'!$E225&gt;Listes!$D$42,('Instruction Forfaitaires'!$E225*(VLOOKUP('Instruction Forfaitaires'!$D225,Listes!$A$43:$E$49,5,FALSE))),('Instruction Forfaitaires'!$E225*(VLOOKUP('Instruction Forfaitaires'!$D225,Listes!$A$43:$E$49,3,FALSE))+(VLOOKUP('Instruction Forfaitaires'!$D225,Listes!$A$43:$E$49,4,FALSE)))))))</f>
        <v/>
      </c>
      <c r="K225" s="257" t="str">
        <f>IF($G225="","",IF($C225=Listes!$B$34,Listes!$I$31,IF($C225=Listes!$B$35,(VLOOKUP('Instruction Forfaitaires'!$F225,Listes!$E$31:$F$36,2,FALSE)),IF($C225=Listes!$B$33,IF('Instruction Forfaitaires'!$E225&lt;Listes!$A$64,'Instruction Forfaitaires'!$E225*Listes!$A$65,IF('Instruction Forfaitaires'!$E225&gt;Listes!$D$64,'Instruction Forfaitaires'!$E225*Listes!$D$65,(('Instruction Forfaitaires'!$E225*Listes!$B$65)+Listes!$C$65)))))))</f>
        <v/>
      </c>
      <c r="L225" s="185" t="str">
        <f>IF(Forfaitaires!M224="","",Forfaitaires!M224)</f>
        <v/>
      </c>
      <c r="M225" s="282" t="str">
        <f t="shared" si="15"/>
        <v/>
      </c>
      <c r="N225" s="277" t="str">
        <f t="shared" si="16"/>
        <v/>
      </c>
      <c r="O225" s="298" t="str">
        <f t="shared" si="17"/>
        <v/>
      </c>
      <c r="P225" s="280" t="str">
        <f t="shared" si="18"/>
        <v/>
      </c>
      <c r="Q225" s="284" t="str">
        <f t="shared" si="19"/>
        <v/>
      </c>
      <c r="R225" s="285"/>
    </row>
    <row r="226" spans="1:18" ht="20.100000000000001" customHeight="1" x14ac:dyDescent="0.25">
      <c r="A226" s="170">
        <v>220</v>
      </c>
      <c r="B226" s="166" t="str">
        <f>IF(Forfaitaires!B225="","",Forfaitaires!B225)</f>
        <v/>
      </c>
      <c r="C226" s="166" t="str">
        <f>IF(Forfaitaires!C225="","",Forfaitaires!C225)</f>
        <v/>
      </c>
      <c r="D226" s="166" t="str">
        <f>IF(Forfaitaires!D225="","",Forfaitaires!D225)</f>
        <v/>
      </c>
      <c r="E226" s="166" t="str">
        <f>IF(Forfaitaires!E225="","",Forfaitaires!E225)</f>
        <v/>
      </c>
      <c r="F226" s="166" t="str">
        <f>IF(Forfaitaires!F225="","",Forfaitaires!F225)</f>
        <v/>
      </c>
      <c r="G226" s="166" t="str">
        <f>IF(Forfaitaires!G225="","",Forfaitaires!G225)</f>
        <v/>
      </c>
      <c r="H226" s="166" t="str">
        <f>IF(Forfaitaires!H225="","",Forfaitaires!H225)</f>
        <v/>
      </c>
      <c r="I226" s="166" t="str">
        <f>IF($G226="","",IF($C226=Listes!$B$32,IF('Instruction Forfaitaires'!$E226&lt;Listes!$B$53,('Instruction Forfaitaires'!$E226*(VLOOKUP('Instruction Forfaitaires'!$D226,Listes!$A$54:$E$60,2,FALSE))),IF('Instruction Forfaitaires'!$E226&gt;Listes!$E$53,('Instruction Forfaitaires'!$E226*(VLOOKUP('Instruction Forfaitaires'!$D226,Listes!$A$54:$E$60,5,FALSE))),('Instruction Forfaitaires'!$E226*(VLOOKUP('Instruction Forfaitaires'!$D226,Listes!$A$54:$E$60,3,FALSE))+(VLOOKUP('Instruction Forfaitaires'!$D226,Listes!$A$54:$E$60,4,FALSE)))))))</f>
        <v/>
      </c>
      <c r="J226" s="166" t="str">
        <f>IF($G226="","",IF($C226=Listes!$B$31,IF('Instruction Forfaitaires'!$E226&lt;Listes!$B$42,('Instruction Forfaitaires'!$E226*(VLOOKUP('Instruction Forfaitaires'!$D226,Listes!$A$43:$E$49,2,FALSE))),IF('Instruction Forfaitaires'!$E226&gt;Listes!$D$42,('Instruction Forfaitaires'!$E226*(VLOOKUP('Instruction Forfaitaires'!$D226,Listes!$A$43:$E$49,5,FALSE))),('Instruction Forfaitaires'!$E226*(VLOOKUP('Instruction Forfaitaires'!$D226,Listes!$A$43:$E$49,3,FALSE))+(VLOOKUP('Instruction Forfaitaires'!$D226,Listes!$A$43:$E$49,4,FALSE)))))))</f>
        <v/>
      </c>
      <c r="K226" s="257" t="str">
        <f>IF($G226="","",IF($C226=Listes!$B$34,Listes!$I$31,IF($C226=Listes!$B$35,(VLOOKUP('Instruction Forfaitaires'!$F226,Listes!$E$31:$F$36,2,FALSE)),IF($C226=Listes!$B$33,IF('Instruction Forfaitaires'!$E226&lt;Listes!$A$64,'Instruction Forfaitaires'!$E226*Listes!$A$65,IF('Instruction Forfaitaires'!$E226&gt;Listes!$D$64,'Instruction Forfaitaires'!$E226*Listes!$D$65,(('Instruction Forfaitaires'!$E226*Listes!$B$65)+Listes!$C$65)))))))</f>
        <v/>
      </c>
      <c r="L226" s="185" t="str">
        <f>IF(Forfaitaires!M225="","",Forfaitaires!M225)</f>
        <v/>
      </c>
      <c r="M226" s="282" t="str">
        <f t="shared" si="15"/>
        <v/>
      </c>
      <c r="N226" s="277" t="str">
        <f t="shared" si="16"/>
        <v/>
      </c>
      <c r="O226" s="298" t="str">
        <f t="shared" si="17"/>
        <v/>
      </c>
      <c r="P226" s="280" t="str">
        <f t="shared" si="18"/>
        <v/>
      </c>
      <c r="Q226" s="284" t="str">
        <f t="shared" si="19"/>
        <v/>
      </c>
      <c r="R226" s="285"/>
    </row>
    <row r="227" spans="1:18" ht="20.100000000000001" customHeight="1" x14ac:dyDescent="0.25">
      <c r="A227" s="170">
        <v>221</v>
      </c>
      <c r="B227" s="166" t="str">
        <f>IF(Forfaitaires!B226="","",Forfaitaires!B226)</f>
        <v/>
      </c>
      <c r="C227" s="166" t="str">
        <f>IF(Forfaitaires!C226="","",Forfaitaires!C226)</f>
        <v/>
      </c>
      <c r="D227" s="166" t="str">
        <f>IF(Forfaitaires!D226="","",Forfaitaires!D226)</f>
        <v/>
      </c>
      <c r="E227" s="166" t="str">
        <f>IF(Forfaitaires!E226="","",Forfaitaires!E226)</f>
        <v/>
      </c>
      <c r="F227" s="166" t="str">
        <f>IF(Forfaitaires!F226="","",Forfaitaires!F226)</f>
        <v/>
      </c>
      <c r="G227" s="166" t="str">
        <f>IF(Forfaitaires!G226="","",Forfaitaires!G226)</f>
        <v/>
      </c>
      <c r="H227" s="166" t="str">
        <f>IF(Forfaitaires!H226="","",Forfaitaires!H226)</f>
        <v/>
      </c>
      <c r="I227" s="166" t="str">
        <f>IF($G227="","",IF($C227=Listes!$B$32,IF('Instruction Forfaitaires'!$E227&lt;Listes!$B$53,('Instruction Forfaitaires'!$E227*(VLOOKUP('Instruction Forfaitaires'!$D227,Listes!$A$54:$E$60,2,FALSE))),IF('Instruction Forfaitaires'!$E227&gt;Listes!$E$53,('Instruction Forfaitaires'!$E227*(VLOOKUP('Instruction Forfaitaires'!$D227,Listes!$A$54:$E$60,5,FALSE))),('Instruction Forfaitaires'!$E227*(VLOOKUP('Instruction Forfaitaires'!$D227,Listes!$A$54:$E$60,3,FALSE))+(VLOOKUP('Instruction Forfaitaires'!$D227,Listes!$A$54:$E$60,4,FALSE)))))))</f>
        <v/>
      </c>
      <c r="J227" s="166" t="str">
        <f>IF($G227="","",IF($C227=Listes!$B$31,IF('Instruction Forfaitaires'!$E227&lt;Listes!$B$42,('Instruction Forfaitaires'!$E227*(VLOOKUP('Instruction Forfaitaires'!$D227,Listes!$A$43:$E$49,2,FALSE))),IF('Instruction Forfaitaires'!$E227&gt;Listes!$D$42,('Instruction Forfaitaires'!$E227*(VLOOKUP('Instruction Forfaitaires'!$D227,Listes!$A$43:$E$49,5,FALSE))),('Instruction Forfaitaires'!$E227*(VLOOKUP('Instruction Forfaitaires'!$D227,Listes!$A$43:$E$49,3,FALSE))+(VLOOKUP('Instruction Forfaitaires'!$D227,Listes!$A$43:$E$49,4,FALSE)))))))</f>
        <v/>
      </c>
      <c r="K227" s="257" t="str">
        <f>IF($G227="","",IF($C227=Listes!$B$34,Listes!$I$31,IF($C227=Listes!$B$35,(VLOOKUP('Instruction Forfaitaires'!$F227,Listes!$E$31:$F$36,2,FALSE)),IF($C227=Listes!$B$33,IF('Instruction Forfaitaires'!$E227&lt;Listes!$A$64,'Instruction Forfaitaires'!$E227*Listes!$A$65,IF('Instruction Forfaitaires'!$E227&gt;Listes!$D$64,'Instruction Forfaitaires'!$E227*Listes!$D$65,(('Instruction Forfaitaires'!$E227*Listes!$B$65)+Listes!$C$65)))))))</f>
        <v/>
      </c>
      <c r="L227" s="185" t="str">
        <f>IF(Forfaitaires!M226="","",Forfaitaires!M226)</f>
        <v/>
      </c>
      <c r="M227" s="282" t="str">
        <f t="shared" si="15"/>
        <v/>
      </c>
      <c r="N227" s="277" t="str">
        <f t="shared" si="16"/>
        <v/>
      </c>
      <c r="O227" s="298" t="str">
        <f t="shared" si="17"/>
        <v/>
      </c>
      <c r="P227" s="280" t="str">
        <f t="shared" si="18"/>
        <v/>
      </c>
      <c r="Q227" s="284" t="str">
        <f t="shared" si="19"/>
        <v/>
      </c>
      <c r="R227" s="285"/>
    </row>
    <row r="228" spans="1:18" ht="20.100000000000001" customHeight="1" x14ac:dyDescent="0.25">
      <c r="A228" s="170">
        <v>222</v>
      </c>
      <c r="B228" s="166" t="str">
        <f>IF(Forfaitaires!B227="","",Forfaitaires!B227)</f>
        <v/>
      </c>
      <c r="C228" s="166" t="str">
        <f>IF(Forfaitaires!C227="","",Forfaitaires!C227)</f>
        <v/>
      </c>
      <c r="D228" s="166" t="str">
        <f>IF(Forfaitaires!D227="","",Forfaitaires!D227)</f>
        <v/>
      </c>
      <c r="E228" s="166" t="str">
        <f>IF(Forfaitaires!E227="","",Forfaitaires!E227)</f>
        <v/>
      </c>
      <c r="F228" s="166" t="str">
        <f>IF(Forfaitaires!F227="","",Forfaitaires!F227)</f>
        <v/>
      </c>
      <c r="G228" s="166" t="str">
        <f>IF(Forfaitaires!G227="","",Forfaitaires!G227)</f>
        <v/>
      </c>
      <c r="H228" s="166" t="str">
        <f>IF(Forfaitaires!H227="","",Forfaitaires!H227)</f>
        <v/>
      </c>
      <c r="I228" s="166" t="str">
        <f>IF($G228="","",IF($C228=Listes!$B$32,IF('Instruction Forfaitaires'!$E228&lt;Listes!$B$53,('Instruction Forfaitaires'!$E228*(VLOOKUP('Instruction Forfaitaires'!$D228,Listes!$A$54:$E$60,2,FALSE))),IF('Instruction Forfaitaires'!$E228&gt;Listes!$E$53,('Instruction Forfaitaires'!$E228*(VLOOKUP('Instruction Forfaitaires'!$D228,Listes!$A$54:$E$60,5,FALSE))),('Instruction Forfaitaires'!$E228*(VLOOKUP('Instruction Forfaitaires'!$D228,Listes!$A$54:$E$60,3,FALSE))+(VLOOKUP('Instruction Forfaitaires'!$D228,Listes!$A$54:$E$60,4,FALSE)))))))</f>
        <v/>
      </c>
      <c r="J228" s="166" t="str">
        <f>IF($G228="","",IF($C228=Listes!$B$31,IF('Instruction Forfaitaires'!$E228&lt;Listes!$B$42,('Instruction Forfaitaires'!$E228*(VLOOKUP('Instruction Forfaitaires'!$D228,Listes!$A$43:$E$49,2,FALSE))),IF('Instruction Forfaitaires'!$E228&gt;Listes!$D$42,('Instruction Forfaitaires'!$E228*(VLOOKUP('Instruction Forfaitaires'!$D228,Listes!$A$43:$E$49,5,FALSE))),('Instruction Forfaitaires'!$E228*(VLOOKUP('Instruction Forfaitaires'!$D228,Listes!$A$43:$E$49,3,FALSE))+(VLOOKUP('Instruction Forfaitaires'!$D228,Listes!$A$43:$E$49,4,FALSE)))))))</f>
        <v/>
      </c>
      <c r="K228" s="257" t="str">
        <f>IF($G228="","",IF($C228=Listes!$B$34,Listes!$I$31,IF($C228=Listes!$B$35,(VLOOKUP('Instruction Forfaitaires'!$F228,Listes!$E$31:$F$36,2,FALSE)),IF($C228=Listes!$B$33,IF('Instruction Forfaitaires'!$E228&lt;Listes!$A$64,'Instruction Forfaitaires'!$E228*Listes!$A$65,IF('Instruction Forfaitaires'!$E228&gt;Listes!$D$64,'Instruction Forfaitaires'!$E228*Listes!$D$65,(('Instruction Forfaitaires'!$E228*Listes!$B$65)+Listes!$C$65)))))))</f>
        <v/>
      </c>
      <c r="L228" s="185" t="str">
        <f>IF(Forfaitaires!M227="","",Forfaitaires!M227)</f>
        <v/>
      </c>
      <c r="M228" s="282" t="str">
        <f t="shared" si="15"/>
        <v/>
      </c>
      <c r="N228" s="277" t="str">
        <f t="shared" si="16"/>
        <v/>
      </c>
      <c r="O228" s="298" t="str">
        <f t="shared" si="17"/>
        <v/>
      </c>
      <c r="P228" s="280" t="str">
        <f t="shared" si="18"/>
        <v/>
      </c>
      <c r="Q228" s="284" t="str">
        <f t="shared" si="19"/>
        <v/>
      </c>
      <c r="R228" s="285"/>
    </row>
    <row r="229" spans="1:18" ht="20.100000000000001" customHeight="1" x14ac:dyDescent="0.25">
      <c r="A229" s="170">
        <v>223</v>
      </c>
      <c r="B229" s="166" t="str">
        <f>IF(Forfaitaires!B228="","",Forfaitaires!B228)</f>
        <v/>
      </c>
      <c r="C229" s="166" t="str">
        <f>IF(Forfaitaires!C228="","",Forfaitaires!C228)</f>
        <v/>
      </c>
      <c r="D229" s="166" t="str">
        <f>IF(Forfaitaires!D228="","",Forfaitaires!D228)</f>
        <v/>
      </c>
      <c r="E229" s="166" t="str">
        <f>IF(Forfaitaires!E228="","",Forfaitaires!E228)</f>
        <v/>
      </c>
      <c r="F229" s="166" t="str">
        <f>IF(Forfaitaires!F228="","",Forfaitaires!F228)</f>
        <v/>
      </c>
      <c r="G229" s="166" t="str">
        <f>IF(Forfaitaires!G228="","",Forfaitaires!G228)</f>
        <v/>
      </c>
      <c r="H229" s="166" t="str">
        <f>IF(Forfaitaires!H228="","",Forfaitaires!H228)</f>
        <v/>
      </c>
      <c r="I229" s="166" t="str">
        <f>IF($G229="","",IF($C229=Listes!$B$32,IF('Instruction Forfaitaires'!$E229&lt;Listes!$B$53,('Instruction Forfaitaires'!$E229*(VLOOKUP('Instruction Forfaitaires'!$D229,Listes!$A$54:$E$60,2,FALSE))),IF('Instruction Forfaitaires'!$E229&gt;Listes!$E$53,('Instruction Forfaitaires'!$E229*(VLOOKUP('Instruction Forfaitaires'!$D229,Listes!$A$54:$E$60,5,FALSE))),('Instruction Forfaitaires'!$E229*(VLOOKUP('Instruction Forfaitaires'!$D229,Listes!$A$54:$E$60,3,FALSE))+(VLOOKUP('Instruction Forfaitaires'!$D229,Listes!$A$54:$E$60,4,FALSE)))))))</f>
        <v/>
      </c>
      <c r="J229" s="166" t="str">
        <f>IF($G229="","",IF($C229=Listes!$B$31,IF('Instruction Forfaitaires'!$E229&lt;Listes!$B$42,('Instruction Forfaitaires'!$E229*(VLOOKUP('Instruction Forfaitaires'!$D229,Listes!$A$43:$E$49,2,FALSE))),IF('Instruction Forfaitaires'!$E229&gt;Listes!$D$42,('Instruction Forfaitaires'!$E229*(VLOOKUP('Instruction Forfaitaires'!$D229,Listes!$A$43:$E$49,5,FALSE))),('Instruction Forfaitaires'!$E229*(VLOOKUP('Instruction Forfaitaires'!$D229,Listes!$A$43:$E$49,3,FALSE))+(VLOOKUP('Instruction Forfaitaires'!$D229,Listes!$A$43:$E$49,4,FALSE)))))))</f>
        <v/>
      </c>
      <c r="K229" s="257" t="str">
        <f>IF($G229="","",IF($C229=Listes!$B$34,Listes!$I$31,IF($C229=Listes!$B$35,(VLOOKUP('Instruction Forfaitaires'!$F229,Listes!$E$31:$F$36,2,FALSE)),IF($C229=Listes!$B$33,IF('Instruction Forfaitaires'!$E229&lt;Listes!$A$64,'Instruction Forfaitaires'!$E229*Listes!$A$65,IF('Instruction Forfaitaires'!$E229&gt;Listes!$D$64,'Instruction Forfaitaires'!$E229*Listes!$D$65,(('Instruction Forfaitaires'!$E229*Listes!$B$65)+Listes!$C$65)))))))</f>
        <v/>
      </c>
      <c r="L229" s="185" t="str">
        <f>IF(Forfaitaires!M228="","",Forfaitaires!M228)</f>
        <v/>
      </c>
      <c r="M229" s="282" t="str">
        <f t="shared" si="15"/>
        <v/>
      </c>
      <c r="N229" s="277" t="str">
        <f t="shared" si="16"/>
        <v/>
      </c>
      <c r="O229" s="298" t="str">
        <f t="shared" si="17"/>
        <v/>
      </c>
      <c r="P229" s="280" t="str">
        <f t="shared" si="18"/>
        <v/>
      </c>
      <c r="Q229" s="284" t="str">
        <f t="shared" si="19"/>
        <v/>
      </c>
      <c r="R229" s="285"/>
    </row>
    <row r="230" spans="1:18" ht="20.100000000000001" customHeight="1" x14ac:dyDescent="0.25">
      <c r="A230" s="170">
        <v>224</v>
      </c>
      <c r="B230" s="166" t="str">
        <f>IF(Forfaitaires!B229="","",Forfaitaires!B229)</f>
        <v/>
      </c>
      <c r="C230" s="166" t="str">
        <f>IF(Forfaitaires!C229="","",Forfaitaires!C229)</f>
        <v/>
      </c>
      <c r="D230" s="166" t="str">
        <f>IF(Forfaitaires!D229="","",Forfaitaires!D229)</f>
        <v/>
      </c>
      <c r="E230" s="166" t="str">
        <f>IF(Forfaitaires!E229="","",Forfaitaires!E229)</f>
        <v/>
      </c>
      <c r="F230" s="166" t="str">
        <f>IF(Forfaitaires!F229="","",Forfaitaires!F229)</f>
        <v/>
      </c>
      <c r="G230" s="166" t="str">
        <f>IF(Forfaitaires!G229="","",Forfaitaires!G229)</f>
        <v/>
      </c>
      <c r="H230" s="166" t="str">
        <f>IF(Forfaitaires!H229="","",Forfaitaires!H229)</f>
        <v/>
      </c>
      <c r="I230" s="166" t="str">
        <f>IF($G230="","",IF($C230=Listes!$B$32,IF('Instruction Forfaitaires'!$E230&lt;Listes!$B$53,('Instruction Forfaitaires'!$E230*(VLOOKUP('Instruction Forfaitaires'!$D230,Listes!$A$54:$E$60,2,FALSE))),IF('Instruction Forfaitaires'!$E230&gt;Listes!$E$53,('Instruction Forfaitaires'!$E230*(VLOOKUP('Instruction Forfaitaires'!$D230,Listes!$A$54:$E$60,5,FALSE))),('Instruction Forfaitaires'!$E230*(VLOOKUP('Instruction Forfaitaires'!$D230,Listes!$A$54:$E$60,3,FALSE))+(VLOOKUP('Instruction Forfaitaires'!$D230,Listes!$A$54:$E$60,4,FALSE)))))))</f>
        <v/>
      </c>
      <c r="J230" s="166" t="str">
        <f>IF($G230="","",IF($C230=Listes!$B$31,IF('Instruction Forfaitaires'!$E230&lt;Listes!$B$42,('Instruction Forfaitaires'!$E230*(VLOOKUP('Instruction Forfaitaires'!$D230,Listes!$A$43:$E$49,2,FALSE))),IF('Instruction Forfaitaires'!$E230&gt;Listes!$D$42,('Instruction Forfaitaires'!$E230*(VLOOKUP('Instruction Forfaitaires'!$D230,Listes!$A$43:$E$49,5,FALSE))),('Instruction Forfaitaires'!$E230*(VLOOKUP('Instruction Forfaitaires'!$D230,Listes!$A$43:$E$49,3,FALSE))+(VLOOKUP('Instruction Forfaitaires'!$D230,Listes!$A$43:$E$49,4,FALSE)))))))</f>
        <v/>
      </c>
      <c r="K230" s="257" t="str">
        <f>IF($G230="","",IF($C230=Listes!$B$34,Listes!$I$31,IF($C230=Listes!$B$35,(VLOOKUP('Instruction Forfaitaires'!$F230,Listes!$E$31:$F$36,2,FALSE)),IF($C230=Listes!$B$33,IF('Instruction Forfaitaires'!$E230&lt;Listes!$A$64,'Instruction Forfaitaires'!$E230*Listes!$A$65,IF('Instruction Forfaitaires'!$E230&gt;Listes!$D$64,'Instruction Forfaitaires'!$E230*Listes!$D$65,(('Instruction Forfaitaires'!$E230*Listes!$B$65)+Listes!$C$65)))))))</f>
        <v/>
      </c>
      <c r="L230" s="185" t="str">
        <f>IF(Forfaitaires!M229="","",Forfaitaires!M229)</f>
        <v/>
      </c>
      <c r="M230" s="282" t="str">
        <f t="shared" si="15"/>
        <v/>
      </c>
      <c r="N230" s="277" t="str">
        <f t="shared" si="16"/>
        <v/>
      </c>
      <c r="O230" s="298" t="str">
        <f t="shared" si="17"/>
        <v/>
      </c>
      <c r="P230" s="280" t="str">
        <f t="shared" si="18"/>
        <v/>
      </c>
      <c r="Q230" s="284" t="str">
        <f t="shared" si="19"/>
        <v/>
      </c>
      <c r="R230" s="285"/>
    </row>
    <row r="231" spans="1:18" ht="20.100000000000001" customHeight="1" x14ac:dyDescent="0.25">
      <c r="A231" s="170">
        <v>225</v>
      </c>
      <c r="B231" s="166" t="str">
        <f>IF(Forfaitaires!B230="","",Forfaitaires!B230)</f>
        <v/>
      </c>
      <c r="C231" s="166" t="str">
        <f>IF(Forfaitaires!C230="","",Forfaitaires!C230)</f>
        <v/>
      </c>
      <c r="D231" s="166" t="str">
        <f>IF(Forfaitaires!D230="","",Forfaitaires!D230)</f>
        <v/>
      </c>
      <c r="E231" s="166" t="str">
        <f>IF(Forfaitaires!E230="","",Forfaitaires!E230)</f>
        <v/>
      </c>
      <c r="F231" s="166" t="str">
        <f>IF(Forfaitaires!F230="","",Forfaitaires!F230)</f>
        <v/>
      </c>
      <c r="G231" s="166" t="str">
        <f>IF(Forfaitaires!G230="","",Forfaitaires!G230)</f>
        <v/>
      </c>
      <c r="H231" s="166" t="str">
        <f>IF(Forfaitaires!H230="","",Forfaitaires!H230)</f>
        <v/>
      </c>
      <c r="I231" s="166" t="str">
        <f>IF($G231="","",IF($C231=Listes!$B$32,IF('Instruction Forfaitaires'!$E231&lt;Listes!$B$53,('Instruction Forfaitaires'!$E231*(VLOOKUP('Instruction Forfaitaires'!$D231,Listes!$A$54:$E$60,2,FALSE))),IF('Instruction Forfaitaires'!$E231&gt;Listes!$E$53,('Instruction Forfaitaires'!$E231*(VLOOKUP('Instruction Forfaitaires'!$D231,Listes!$A$54:$E$60,5,FALSE))),('Instruction Forfaitaires'!$E231*(VLOOKUP('Instruction Forfaitaires'!$D231,Listes!$A$54:$E$60,3,FALSE))+(VLOOKUP('Instruction Forfaitaires'!$D231,Listes!$A$54:$E$60,4,FALSE)))))))</f>
        <v/>
      </c>
      <c r="J231" s="166" t="str">
        <f>IF($G231="","",IF($C231=Listes!$B$31,IF('Instruction Forfaitaires'!$E231&lt;Listes!$B$42,('Instruction Forfaitaires'!$E231*(VLOOKUP('Instruction Forfaitaires'!$D231,Listes!$A$43:$E$49,2,FALSE))),IF('Instruction Forfaitaires'!$E231&gt;Listes!$D$42,('Instruction Forfaitaires'!$E231*(VLOOKUP('Instruction Forfaitaires'!$D231,Listes!$A$43:$E$49,5,FALSE))),('Instruction Forfaitaires'!$E231*(VLOOKUP('Instruction Forfaitaires'!$D231,Listes!$A$43:$E$49,3,FALSE))+(VLOOKUP('Instruction Forfaitaires'!$D231,Listes!$A$43:$E$49,4,FALSE)))))))</f>
        <v/>
      </c>
      <c r="K231" s="257" t="str">
        <f>IF($G231="","",IF($C231=Listes!$B$34,Listes!$I$31,IF($C231=Listes!$B$35,(VLOOKUP('Instruction Forfaitaires'!$F231,Listes!$E$31:$F$36,2,FALSE)),IF($C231=Listes!$B$33,IF('Instruction Forfaitaires'!$E231&lt;Listes!$A$64,'Instruction Forfaitaires'!$E231*Listes!$A$65,IF('Instruction Forfaitaires'!$E231&gt;Listes!$D$64,'Instruction Forfaitaires'!$E231*Listes!$D$65,(('Instruction Forfaitaires'!$E231*Listes!$B$65)+Listes!$C$65)))))))</f>
        <v/>
      </c>
      <c r="L231" s="185" t="str">
        <f>IF(Forfaitaires!M230="","",Forfaitaires!M230)</f>
        <v/>
      </c>
      <c r="M231" s="282" t="str">
        <f t="shared" si="15"/>
        <v/>
      </c>
      <c r="N231" s="277" t="str">
        <f t="shared" si="16"/>
        <v/>
      </c>
      <c r="O231" s="298" t="str">
        <f t="shared" si="17"/>
        <v/>
      </c>
      <c r="P231" s="280" t="str">
        <f t="shared" si="18"/>
        <v/>
      </c>
      <c r="Q231" s="284" t="str">
        <f t="shared" si="19"/>
        <v/>
      </c>
      <c r="R231" s="285"/>
    </row>
    <row r="232" spans="1:18" ht="20.100000000000001" customHeight="1" x14ac:dyDescent="0.25">
      <c r="A232" s="170">
        <v>226</v>
      </c>
      <c r="B232" s="166" t="str">
        <f>IF(Forfaitaires!B231="","",Forfaitaires!B231)</f>
        <v/>
      </c>
      <c r="C232" s="166" t="str">
        <f>IF(Forfaitaires!C231="","",Forfaitaires!C231)</f>
        <v/>
      </c>
      <c r="D232" s="166" t="str">
        <f>IF(Forfaitaires!D231="","",Forfaitaires!D231)</f>
        <v/>
      </c>
      <c r="E232" s="166" t="str">
        <f>IF(Forfaitaires!E231="","",Forfaitaires!E231)</f>
        <v/>
      </c>
      <c r="F232" s="166" t="str">
        <f>IF(Forfaitaires!F231="","",Forfaitaires!F231)</f>
        <v/>
      </c>
      <c r="G232" s="166" t="str">
        <f>IF(Forfaitaires!G231="","",Forfaitaires!G231)</f>
        <v/>
      </c>
      <c r="H232" s="166" t="str">
        <f>IF(Forfaitaires!H231="","",Forfaitaires!H231)</f>
        <v/>
      </c>
      <c r="I232" s="166" t="str">
        <f>IF($G232="","",IF($C232=Listes!$B$32,IF('Instruction Forfaitaires'!$E232&lt;Listes!$B$53,('Instruction Forfaitaires'!$E232*(VLOOKUP('Instruction Forfaitaires'!$D232,Listes!$A$54:$E$60,2,FALSE))),IF('Instruction Forfaitaires'!$E232&gt;Listes!$E$53,('Instruction Forfaitaires'!$E232*(VLOOKUP('Instruction Forfaitaires'!$D232,Listes!$A$54:$E$60,5,FALSE))),('Instruction Forfaitaires'!$E232*(VLOOKUP('Instruction Forfaitaires'!$D232,Listes!$A$54:$E$60,3,FALSE))+(VLOOKUP('Instruction Forfaitaires'!$D232,Listes!$A$54:$E$60,4,FALSE)))))))</f>
        <v/>
      </c>
      <c r="J232" s="166" t="str">
        <f>IF($G232="","",IF($C232=Listes!$B$31,IF('Instruction Forfaitaires'!$E232&lt;Listes!$B$42,('Instruction Forfaitaires'!$E232*(VLOOKUP('Instruction Forfaitaires'!$D232,Listes!$A$43:$E$49,2,FALSE))),IF('Instruction Forfaitaires'!$E232&gt;Listes!$D$42,('Instruction Forfaitaires'!$E232*(VLOOKUP('Instruction Forfaitaires'!$D232,Listes!$A$43:$E$49,5,FALSE))),('Instruction Forfaitaires'!$E232*(VLOOKUP('Instruction Forfaitaires'!$D232,Listes!$A$43:$E$49,3,FALSE))+(VLOOKUP('Instruction Forfaitaires'!$D232,Listes!$A$43:$E$49,4,FALSE)))))))</f>
        <v/>
      </c>
      <c r="K232" s="257" t="str">
        <f>IF($G232="","",IF($C232=Listes!$B$34,Listes!$I$31,IF($C232=Listes!$B$35,(VLOOKUP('Instruction Forfaitaires'!$F232,Listes!$E$31:$F$36,2,FALSE)),IF($C232=Listes!$B$33,IF('Instruction Forfaitaires'!$E232&lt;Listes!$A$64,'Instruction Forfaitaires'!$E232*Listes!$A$65,IF('Instruction Forfaitaires'!$E232&gt;Listes!$D$64,'Instruction Forfaitaires'!$E232*Listes!$D$65,(('Instruction Forfaitaires'!$E232*Listes!$B$65)+Listes!$C$65)))))))</f>
        <v/>
      </c>
      <c r="L232" s="185" t="str">
        <f>IF(Forfaitaires!M231="","",Forfaitaires!M231)</f>
        <v/>
      </c>
      <c r="M232" s="282" t="str">
        <f t="shared" si="15"/>
        <v/>
      </c>
      <c r="N232" s="277" t="str">
        <f t="shared" si="16"/>
        <v/>
      </c>
      <c r="O232" s="298" t="str">
        <f t="shared" si="17"/>
        <v/>
      </c>
      <c r="P232" s="280" t="str">
        <f t="shared" si="18"/>
        <v/>
      </c>
      <c r="Q232" s="284" t="str">
        <f t="shared" si="19"/>
        <v/>
      </c>
      <c r="R232" s="285"/>
    </row>
    <row r="233" spans="1:18" ht="20.100000000000001" customHeight="1" x14ac:dyDescent="0.25">
      <c r="A233" s="170">
        <v>227</v>
      </c>
      <c r="B233" s="166" t="str">
        <f>IF(Forfaitaires!B232="","",Forfaitaires!B232)</f>
        <v/>
      </c>
      <c r="C233" s="166" t="str">
        <f>IF(Forfaitaires!C232="","",Forfaitaires!C232)</f>
        <v/>
      </c>
      <c r="D233" s="166" t="str">
        <f>IF(Forfaitaires!D232="","",Forfaitaires!D232)</f>
        <v/>
      </c>
      <c r="E233" s="166" t="str">
        <f>IF(Forfaitaires!E232="","",Forfaitaires!E232)</f>
        <v/>
      </c>
      <c r="F233" s="166" t="str">
        <f>IF(Forfaitaires!F232="","",Forfaitaires!F232)</f>
        <v/>
      </c>
      <c r="G233" s="166" t="str">
        <f>IF(Forfaitaires!G232="","",Forfaitaires!G232)</f>
        <v/>
      </c>
      <c r="H233" s="166" t="str">
        <f>IF(Forfaitaires!H232="","",Forfaitaires!H232)</f>
        <v/>
      </c>
      <c r="I233" s="166" t="str">
        <f>IF($G233="","",IF($C233=Listes!$B$32,IF('Instruction Forfaitaires'!$E233&lt;Listes!$B$53,('Instruction Forfaitaires'!$E233*(VLOOKUP('Instruction Forfaitaires'!$D233,Listes!$A$54:$E$60,2,FALSE))),IF('Instruction Forfaitaires'!$E233&gt;Listes!$E$53,('Instruction Forfaitaires'!$E233*(VLOOKUP('Instruction Forfaitaires'!$D233,Listes!$A$54:$E$60,5,FALSE))),('Instruction Forfaitaires'!$E233*(VLOOKUP('Instruction Forfaitaires'!$D233,Listes!$A$54:$E$60,3,FALSE))+(VLOOKUP('Instruction Forfaitaires'!$D233,Listes!$A$54:$E$60,4,FALSE)))))))</f>
        <v/>
      </c>
      <c r="J233" s="166" t="str">
        <f>IF($G233="","",IF($C233=Listes!$B$31,IF('Instruction Forfaitaires'!$E233&lt;Listes!$B$42,('Instruction Forfaitaires'!$E233*(VLOOKUP('Instruction Forfaitaires'!$D233,Listes!$A$43:$E$49,2,FALSE))),IF('Instruction Forfaitaires'!$E233&gt;Listes!$D$42,('Instruction Forfaitaires'!$E233*(VLOOKUP('Instruction Forfaitaires'!$D233,Listes!$A$43:$E$49,5,FALSE))),('Instruction Forfaitaires'!$E233*(VLOOKUP('Instruction Forfaitaires'!$D233,Listes!$A$43:$E$49,3,FALSE))+(VLOOKUP('Instruction Forfaitaires'!$D233,Listes!$A$43:$E$49,4,FALSE)))))))</f>
        <v/>
      </c>
      <c r="K233" s="257" t="str">
        <f>IF($G233="","",IF($C233=Listes!$B$34,Listes!$I$31,IF($C233=Listes!$B$35,(VLOOKUP('Instruction Forfaitaires'!$F233,Listes!$E$31:$F$36,2,FALSE)),IF($C233=Listes!$B$33,IF('Instruction Forfaitaires'!$E233&lt;Listes!$A$64,'Instruction Forfaitaires'!$E233*Listes!$A$65,IF('Instruction Forfaitaires'!$E233&gt;Listes!$D$64,'Instruction Forfaitaires'!$E233*Listes!$D$65,(('Instruction Forfaitaires'!$E233*Listes!$B$65)+Listes!$C$65)))))))</f>
        <v/>
      </c>
      <c r="L233" s="185" t="str">
        <f>IF(Forfaitaires!M232="","",Forfaitaires!M232)</f>
        <v/>
      </c>
      <c r="M233" s="282" t="str">
        <f t="shared" si="15"/>
        <v/>
      </c>
      <c r="N233" s="277" t="str">
        <f t="shared" si="16"/>
        <v/>
      </c>
      <c r="O233" s="298" t="str">
        <f t="shared" si="17"/>
        <v/>
      </c>
      <c r="P233" s="280" t="str">
        <f t="shared" si="18"/>
        <v/>
      </c>
      <c r="Q233" s="284" t="str">
        <f t="shared" si="19"/>
        <v/>
      </c>
      <c r="R233" s="285"/>
    </row>
    <row r="234" spans="1:18" ht="20.100000000000001" customHeight="1" x14ac:dyDescent="0.25">
      <c r="A234" s="170">
        <v>228</v>
      </c>
      <c r="B234" s="166" t="str">
        <f>IF(Forfaitaires!B233="","",Forfaitaires!B233)</f>
        <v/>
      </c>
      <c r="C234" s="166" t="str">
        <f>IF(Forfaitaires!C233="","",Forfaitaires!C233)</f>
        <v/>
      </c>
      <c r="D234" s="166" t="str">
        <f>IF(Forfaitaires!D233="","",Forfaitaires!D233)</f>
        <v/>
      </c>
      <c r="E234" s="166" t="str">
        <f>IF(Forfaitaires!E233="","",Forfaitaires!E233)</f>
        <v/>
      </c>
      <c r="F234" s="166" t="str">
        <f>IF(Forfaitaires!F233="","",Forfaitaires!F233)</f>
        <v/>
      </c>
      <c r="G234" s="166" t="str">
        <f>IF(Forfaitaires!G233="","",Forfaitaires!G233)</f>
        <v/>
      </c>
      <c r="H234" s="166" t="str">
        <f>IF(Forfaitaires!H233="","",Forfaitaires!H233)</f>
        <v/>
      </c>
      <c r="I234" s="166" t="str">
        <f>IF($G234="","",IF($C234=Listes!$B$32,IF('Instruction Forfaitaires'!$E234&lt;Listes!$B$53,('Instruction Forfaitaires'!$E234*(VLOOKUP('Instruction Forfaitaires'!$D234,Listes!$A$54:$E$60,2,FALSE))),IF('Instruction Forfaitaires'!$E234&gt;Listes!$E$53,('Instruction Forfaitaires'!$E234*(VLOOKUP('Instruction Forfaitaires'!$D234,Listes!$A$54:$E$60,5,FALSE))),('Instruction Forfaitaires'!$E234*(VLOOKUP('Instruction Forfaitaires'!$D234,Listes!$A$54:$E$60,3,FALSE))+(VLOOKUP('Instruction Forfaitaires'!$D234,Listes!$A$54:$E$60,4,FALSE)))))))</f>
        <v/>
      </c>
      <c r="J234" s="166" t="str">
        <f>IF($G234="","",IF($C234=Listes!$B$31,IF('Instruction Forfaitaires'!$E234&lt;Listes!$B$42,('Instruction Forfaitaires'!$E234*(VLOOKUP('Instruction Forfaitaires'!$D234,Listes!$A$43:$E$49,2,FALSE))),IF('Instruction Forfaitaires'!$E234&gt;Listes!$D$42,('Instruction Forfaitaires'!$E234*(VLOOKUP('Instruction Forfaitaires'!$D234,Listes!$A$43:$E$49,5,FALSE))),('Instruction Forfaitaires'!$E234*(VLOOKUP('Instruction Forfaitaires'!$D234,Listes!$A$43:$E$49,3,FALSE))+(VLOOKUP('Instruction Forfaitaires'!$D234,Listes!$A$43:$E$49,4,FALSE)))))))</f>
        <v/>
      </c>
      <c r="K234" s="257" t="str">
        <f>IF($G234="","",IF($C234=Listes!$B$34,Listes!$I$31,IF($C234=Listes!$B$35,(VLOOKUP('Instruction Forfaitaires'!$F234,Listes!$E$31:$F$36,2,FALSE)),IF($C234=Listes!$B$33,IF('Instruction Forfaitaires'!$E234&lt;Listes!$A$64,'Instruction Forfaitaires'!$E234*Listes!$A$65,IF('Instruction Forfaitaires'!$E234&gt;Listes!$D$64,'Instruction Forfaitaires'!$E234*Listes!$D$65,(('Instruction Forfaitaires'!$E234*Listes!$B$65)+Listes!$C$65)))))))</f>
        <v/>
      </c>
      <c r="L234" s="185" t="str">
        <f>IF(Forfaitaires!M233="","",Forfaitaires!M233)</f>
        <v/>
      </c>
      <c r="M234" s="282" t="str">
        <f t="shared" si="15"/>
        <v/>
      </c>
      <c r="N234" s="277" t="str">
        <f t="shared" si="16"/>
        <v/>
      </c>
      <c r="O234" s="298" t="str">
        <f t="shared" si="17"/>
        <v/>
      </c>
      <c r="P234" s="280" t="str">
        <f t="shared" si="18"/>
        <v/>
      </c>
      <c r="Q234" s="284" t="str">
        <f t="shared" si="19"/>
        <v/>
      </c>
      <c r="R234" s="285"/>
    </row>
    <row r="235" spans="1:18" ht="20.100000000000001" customHeight="1" x14ac:dyDescent="0.25">
      <c r="A235" s="170">
        <v>229</v>
      </c>
      <c r="B235" s="166" t="str">
        <f>IF(Forfaitaires!B234="","",Forfaitaires!B234)</f>
        <v/>
      </c>
      <c r="C235" s="166" t="str">
        <f>IF(Forfaitaires!C234="","",Forfaitaires!C234)</f>
        <v/>
      </c>
      <c r="D235" s="166" t="str">
        <f>IF(Forfaitaires!D234="","",Forfaitaires!D234)</f>
        <v/>
      </c>
      <c r="E235" s="166" t="str">
        <f>IF(Forfaitaires!E234="","",Forfaitaires!E234)</f>
        <v/>
      </c>
      <c r="F235" s="166" t="str">
        <f>IF(Forfaitaires!F234="","",Forfaitaires!F234)</f>
        <v/>
      </c>
      <c r="G235" s="166" t="str">
        <f>IF(Forfaitaires!G234="","",Forfaitaires!G234)</f>
        <v/>
      </c>
      <c r="H235" s="166" t="str">
        <f>IF(Forfaitaires!H234="","",Forfaitaires!H234)</f>
        <v/>
      </c>
      <c r="I235" s="166" t="str">
        <f>IF($G235="","",IF($C235=Listes!$B$32,IF('Instruction Forfaitaires'!$E235&lt;Listes!$B$53,('Instruction Forfaitaires'!$E235*(VLOOKUP('Instruction Forfaitaires'!$D235,Listes!$A$54:$E$60,2,FALSE))),IF('Instruction Forfaitaires'!$E235&gt;Listes!$E$53,('Instruction Forfaitaires'!$E235*(VLOOKUP('Instruction Forfaitaires'!$D235,Listes!$A$54:$E$60,5,FALSE))),('Instruction Forfaitaires'!$E235*(VLOOKUP('Instruction Forfaitaires'!$D235,Listes!$A$54:$E$60,3,FALSE))+(VLOOKUP('Instruction Forfaitaires'!$D235,Listes!$A$54:$E$60,4,FALSE)))))))</f>
        <v/>
      </c>
      <c r="J235" s="166" t="str">
        <f>IF($G235="","",IF($C235=Listes!$B$31,IF('Instruction Forfaitaires'!$E235&lt;Listes!$B$42,('Instruction Forfaitaires'!$E235*(VLOOKUP('Instruction Forfaitaires'!$D235,Listes!$A$43:$E$49,2,FALSE))),IF('Instruction Forfaitaires'!$E235&gt;Listes!$D$42,('Instruction Forfaitaires'!$E235*(VLOOKUP('Instruction Forfaitaires'!$D235,Listes!$A$43:$E$49,5,FALSE))),('Instruction Forfaitaires'!$E235*(VLOOKUP('Instruction Forfaitaires'!$D235,Listes!$A$43:$E$49,3,FALSE))+(VLOOKUP('Instruction Forfaitaires'!$D235,Listes!$A$43:$E$49,4,FALSE)))))))</f>
        <v/>
      </c>
      <c r="K235" s="257" t="str">
        <f>IF($G235="","",IF($C235=Listes!$B$34,Listes!$I$31,IF($C235=Listes!$B$35,(VLOOKUP('Instruction Forfaitaires'!$F235,Listes!$E$31:$F$36,2,FALSE)),IF($C235=Listes!$B$33,IF('Instruction Forfaitaires'!$E235&lt;Listes!$A$64,'Instruction Forfaitaires'!$E235*Listes!$A$65,IF('Instruction Forfaitaires'!$E235&gt;Listes!$D$64,'Instruction Forfaitaires'!$E235*Listes!$D$65,(('Instruction Forfaitaires'!$E235*Listes!$B$65)+Listes!$C$65)))))))</f>
        <v/>
      </c>
      <c r="L235" s="185" t="str">
        <f>IF(Forfaitaires!M234="","",Forfaitaires!M234)</f>
        <v/>
      </c>
      <c r="M235" s="282" t="str">
        <f t="shared" si="15"/>
        <v/>
      </c>
      <c r="N235" s="277" t="str">
        <f t="shared" si="16"/>
        <v/>
      </c>
      <c r="O235" s="298" t="str">
        <f t="shared" si="17"/>
        <v/>
      </c>
      <c r="P235" s="280" t="str">
        <f t="shared" si="18"/>
        <v/>
      </c>
      <c r="Q235" s="284" t="str">
        <f t="shared" si="19"/>
        <v/>
      </c>
      <c r="R235" s="285"/>
    </row>
    <row r="236" spans="1:18" ht="20.100000000000001" customHeight="1" x14ac:dyDescent="0.25">
      <c r="A236" s="170">
        <v>230</v>
      </c>
      <c r="B236" s="166" t="str">
        <f>IF(Forfaitaires!B235="","",Forfaitaires!B235)</f>
        <v/>
      </c>
      <c r="C236" s="166" t="str">
        <f>IF(Forfaitaires!C235="","",Forfaitaires!C235)</f>
        <v/>
      </c>
      <c r="D236" s="166" t="str">
        <f>IF(Forfaitaires!D235="","",Forfaitaires!D235)</f>
        <v/>
      </c>
      <c r="E236" s="166" t="str">
        <f>IF(Forfaitaires!E235="","",Forfaitaires!E235)</f>
        <v/>
      </c>
      <c r="F236" s="166" t="str">
        <f>IF(Forfaitaires!F235="","",Forfaitaires!F235)</f>
        <v/>
      </c>
      <c r="G236" s="166" t="str">
        <f>IF(Forfaitaires!G235="","",Forfaitaires!G235)</f>
        <v/>
      </c>
      <c r="H236" s="166" t="str">
        <f>IF(Forfaitaires!H235="","",Forfaitaires!H235)</f>
        <v/>
      </c>
      <c r="I236" s="166" t="str">
        <f>IF($G236="","",IF($C236=Listes!$B$32,IF('Instruction Forfaitaires'!$E236&lt;Listes!$B$53,('Instruction Forfaitaires'!$E236*(VLOOKUP('Instruction Forfaitaires'!$D236,Listes!$A$54:$E$60,2,FALSE))),IF('Instruction Forfaitaires'!$E236&gt;Listes!$E$53,('Instruction Forfaitaires'!$E236*(VLOOKUP('Instruction Forfaitaires'!$D236,Listes!$A$54:$E$60,5,FALSE))),('Instruction Forfaitaires'!$E236*(VLOOKUP('Instruction Forfaitaires'!$D236,Listes!$A$54:$E$60,3,FALSE))+(VLOOKUP('Instruction Forfaitaires'!$D236,Listes!$A$54:$E$60,4,FALSE)))))))</f>
        <v/>
      </c>
      <c r="J236" s="166" t="str">
        <f>IF($G236="","",IF($C236=Listes!$B$31,IF('Instruction Forfaitaires'!$E236&lt;Listes!$B$42,('Instruction Forfaitaires'!$E236*(VLOOKUP('Instruction Forfaitaires'!$D236,Listes!$A$43:$E$49,2,FALSE))),IF('Instruction Forfaitaires'!$E236&gt;Listes!$D$42,('Instruction Forfaitaires'!$E236*(VLOOKUP('Instruction Forfaitaires'!$D236,Listes!$A$43:$E$49,5,FALSE))),('Instruction Forfaitaires'!$E236*(VLOOKUP('Instruction Forfaitaires'!$D236,Listes!$A$43:$E$49,3,FALSE))+(VLOOKUP('Instruction Forfaitaires'!$D236,Listes!$A$43:$E$49,4,FALSE)))))))</f>
        <v/>
      </c>
      <c r="K236" s="257" t="str">
        <f>IF($G236="","",IF($C236=Listes!$B$34,Listes!$I$31,IF($C236=Listes!$B$35,(VLOOKUP('Instruction Forfaitaires'!$F236,Listes!$E$31:$F$36,2,FALSE)),IF($C236=Listes!$B$33,IF('Instruction Forfaitaires'!$E236&lt;Listes!$A$64,'Instruction Forfaitaires'!$E236*Listes!$A$65,IF('Instruction Forfaitaires'!$E236&gt;Listes!$D$64,'Instruction Forfaitaires'!$E236*Listes!$D$65,(('Instruction Forfaitaires'!$E236*Listes!$B$65)+Listes!$C$65)))))))</f>
        <v/>
      </c>
      <c r="L236" s="185" t="str">
        <f>IF(Forfaitaires!M235="","",Forfaitaires!M235)</f>
        <v/>
      </c>
      <c r="M236" s="282" t="str">
        <f t="shared" si="15"/>
        <v/>
      </c>
      <c r="N236" s="277" t="str">
        <f t="shared" si="16"/>
        <v/>
      </c>
      <c r="O236" s="298" t="str">
        <f t="shared" si="17"/>
        <v/>
      </c>
      <c r="P236" s="280" t="str">
        <f t="shared" si="18"/>
        <v/>
      </c>
      <c r="Q236" s="284" t="str">
        <f t="shared" si="19"/>
        <v/>
      </c>
      <c r="R236" s="285"/>
    </row>
    <row r="237" spans="1:18" ht="20.100000000000001" customHeight="1" x14ac:dyDescent="0.25">
      <c r="A237" s="170">
        <v>231</v>
      </c>
      <c r="B237" s="166" t="str">
        <f>IF(Forfaitaires!B236="","",Forfaitaires!B236)</f>
        <v/>
      </c>
      <c r="C237" s="166" t="str">
        <f>IF(Forfaitaires!C236="","",Forfaitaires!C236)</f>
        <v/>
      </c>
      <c r="D237" s="166" t="str">
        <f>IF(Forfaitaires!D236="","",Forfaitaires!D236)</f>
        <v/>
      </c>
      <c r="E237" s="166" t="str">
        <f>IF(Forfaitaires!E236="","",Forfaitaires!E236)</f>
        <v/>
      </c>
      <c r="F237" s="166" t="str">
        <f>IF(Forfaitaires!F236="","",Forfaitaires!F236)</f>
        <v/>
      </c>
      <c r="G237" s="166" t="str">
        <f>IF(Forfaitaires!G236="","",Forfaitaires!G236)</f>
        <v/>
      </c>
      <c r="H237" s="166" t="str">
        <f>IF(Forfaitaires!H236="","",Forfaitaires!H236)</f>
        <v/>
      </c>
      <c r="I237" s="166" t="str">
        <f>IF($G237="","",IF($C237=Listes!$B$32,IF('Instruction Forfaitaires'!$E237&lt;Listes!$B$53,('Instruction Forfaitaires'!$E237*(VLOOKUP('Instruction Forfaitaires'!$D237,Listes!$A$54:$E$60,2,FALSE))),IF('Instruction Forfaitaires'!$E237&gt;Listes!$E$53,('Instruction Forfaitaires'!$E237*(VLOOKUP('Instruction Forfaitaires'!$D237,Listes!$A$54:$E$60,5,FALSE))),('Instruction Forfaitaires'!$E237*(VLOOKUP('Instruction Forfaitaires'!$D237,Listes!$A$54:$E$60,3,FALSE))+(VLOOKUP('Instruction Forfaitaires'!$D237,Listes!$A$54:$E$60,4,FALSE)))))))</f>
        <v/>
      </c>
      <c r="J237" s="166" t="str">
        <f>IF($G237="","",IF($C237=Listes!$B$31,IF('Instruction Forfaitaires'!$E237&lt;Listes!$B$42,('Instruction Forfaitaires'!$E237*(VLOOKUP('Instruction Forfaitaires'!$D237,Listes!$A$43:$E$49,2,FALSE))),IF('Instruction Forfaitaires'!$E237&gt;Listes!$D$42,('Instruction Forfaitaires'!$E237*(VLOOKUP('Instruction Forfaitaires'!$D237,Listes!$A$43:$E$49,5,FALSE))),('Instruction Forfaitaires'!$E237*(VLOOKUP('Instruction Forfaitaires'!$D237,Listes!$A$43:$E$49,3,FALSE))+(VLOOKUP('Instruction Forfaitaires'!$D237,Listes!$A$43:$E$49,4,FALSE)))))))</f>
        <v/>
      </c>
      <c r="K237" s="257" t="str">
        <f>IF($G237="","",IF($C237=Listes!$B$34,Listes!$I$31,IF($C237=Listes!$B$35,(VLOOKUP('Instruction Forfaitaires'!$F237,Listes!$E$31:$F$36,2,FALSE)),IF($C237=Listes!$B$33,IF('Instruction Forfaitaires'!$E237&lt;Listes!$A$64,'Instruction Forfaitaires'!$E237*Listes!$A$65,IF('Instruction Forfaitaires'!$E237&gt;Listes!$D$64,'Instruction Forfaitaires'!$E237*Listes!$D$65,(('Instruction Forfaitaires'!$E237*Listes!$B$65)+Listes!$C$65)))))))</f>
        <v/>
      </c>
      <c r="L237" s="185" t="str">
        <f>IF(Forfaitaires!M236="","",Forfaitaires!M236)</f>
        <v/>
      </c>
      <c r="M237" s="282" t="str">
        <f t="shared" si="15"/>
        <v/>
      </c>
      <c r="N237" s="277" t="str">
        <f t="shared" si="16"/>
        <v/>
      </c>
      <c r="O237" s="298" t="str">
        <f t="shared" si="17"/>
        <v/>
      </c>
      <c r="P237" s="280" t="str">
        <f t="shared" si="18"/>
        <v/>
      </c>
      <c r="Q237" s="284" t="str">
        <f t="shared" si="19"/>
        <v/>
      </c>
      <c r="R237" s="285"/>
    </row>
    <row r="238" spans="1:18" ht="20.100000000000001" customHeight="1" x14ac:dyDescent="0.25">
      <c r="A238" s="170">
        <v>232</v>
      </c>
      <c r="B238" s="166" t="str">
        <f>IF(Forfaitaires!B237="","",Forfaitaires!B237)</f>
        <v/>
      </c>
      <c r="C238" s="166" t="str">
        <f>IF(Forfaitaires!C237="","",Forfaitaires!C237)</f>
        <v/>
      </c>
      <c r="D238" s="166" t="str">
        <f>IF(Forfaitaires!D237="","",Forfaitaires!D237)</f>
        <v/>
      </c>
      <c r="E238" s="166" t="str">
        <f>IF(Forfaitaires!E237="","",Forfaitaires!E237)</f>
        <v/>
      </c>
      <c r="F238" s="166" t="str">
        <f>IF(Forfaitaires!F237="","",Forfaitaires!F237)</f>
        <v/>
      </c>
      <c r="G238" s="166" t="str">
        <f>IF(Forfaitaires!G237="","",Forfaitaires!G237)</f>
        <v/>
      </c>
      <c r="H238" s="166" t="str">
        <f>IF(Forfaitaires!H237="","",Forfaitaires!H237)</f>
        <v/>
      </c>
      <c r="I238" s="166" t="str">
        <f>IF($G238="","",IF($C238=Listes!$B$32,IF('Instruction Forfaitaires'!$E238&lt;Listes!$B$53,('Instruction Forfaitaires'!$E238*(VLOOKUP('Instruction Forfaitaires'!$D238,Listes!$A$54:$E$60,2,FALSE))),IF('Instruction Forfaitaires'!$E238&gt;Listes!$E$53,('Instruction Forfaitaires'!$E238*(VLOOKUP('Instruction Forfaitaires'!$D238,Listes!$A$54:$E$60,5,FALSE))),('Instruction Forfaitaires'!$E238*(VLOOKUP('Instruction Forfaitaires'!$D238,Listes!$A$54:$E$60,3,FALSE))+(VLOOKUP('Instruction Forfaitaires'!$D238,Listes!$A$54:$E$60,4,FALSE)))))))</f>
        <v/>
      </c>
      <c r="J238" s="166" t="str">
        <f>IF($G238="","",IF($C238=Listes!$B$31,IF('Instruction Forfaitaires'!$E238&lt;Listes!$B$42,('Instruction Forfaitaires'!$E238*(VLOOKUP('Instruction Forfaitaires'!$D238,Listes!$A$43:$E$49,2,FALSE))),IF('Instruction Forfaitaires'!$E238&gt;Listes!$D$42,('Instruction Forfaitaires'!$E238*(VLOOKUP('Instruction Forfaitaires'!$D238,Listes!$A$43:$E$49,5,FALSE))),('Instruction Forfaitaires'!$E238*(VLOOKUP('Instruction Forfaitaires'!$D238,Listes!$A$43:$E$49,3,FALSE))+(VLOOKUP('Instruction Forfaitaires'!$D238,Listes!$A$43:$E$49,4,FALSE)))))))</f>
        <v/>
      </c>
      <c r="K238" s="257" t="str">
        <f>IF($G238="","",IF($C238=Listes!$B$34,Listes!$I$31,IF($C238=Listes!$B$35,(VLOOKUP('Instruction Forfaitaires'!$F238,Listes!$E$31:$F$36,2,FALSE)),IF($C238=Listes!$B$33,IF('Instruction Forfaitaires'!$E238&lt;Listes!$A$64,'Instruction Forfaitaires'!$E238*Listes!$A$65,IF('Instruction Forfaitaires'!$E238&gt;Listes!$D$64,'Instruction Forfaitaires'!$E238*Listes!$D$65,(('Instruction Forfaitaires'!$E238*Listes!$B$65)+Listes!$C$65)))))))</f>
        <v/>
      </c>
      <c r="L238" s="185" t="str">
        <f>IF(Forfaitaires!M237="","",Forfaitaires!M237)</f>
        <v/>
      </c>
      <c r="M238" s="282" t="str">
        <f t="shared" si="15"/>
        <v/>
      </c>
      <c r="N238" s="277" t="str">
        <f t="shared" si="16"/>
        <v/>
      </c>
      <c r="O238" s="298" t="str">
        <f t="shared" si="17"/>
        <v/>
      </c>
      <c r="P238" s="280" t="str">
        <f t="shared" si="18"/>
        <v/>
      </c>
      <c r="Q238" s="284" t="str">
        <f t="shared" si="19"/>
        <v/>
      </c>
      <c r="R238" s="285"/>
    </row>
    <row r="239" spans="1:18" ht="20.100000000000001" customHeight="1" x14ac:dyDescent="0.25">
      <c r="A239" s="170">
        <v>233</v>
      </c>
      <c r="B239" s="166" t="str">
        <f>IF(Forfaitaires!B238="","",Forfaitaires!B238)</f>
        <v/>
      </c>
      <c r="C239" s="166" t="str">
        <f>IF(Forfaitaires!C238="","",Forfaitaires!C238)</f>
        <v/>
      </c>
      <c r="D239" s="166" t="str">
        <f>IF(Forfaitaires!D238="","",Forfaitaires!D238)</f>
        <v/>
      </c>
      <c r="E239" s="166" t="str">
        <f>IF(Forfaitaires!E238="","",Forfaitaires!E238)</f>
        <v/>
      </c>
      <c r="F239" s="166" t="str">
        <f>IF(Forfaitaires!F238="","",Forfaitaires!F238)</f>
        <v/>
      </c>
      <c r="G239" s="166" t="str">
        <f>IF(Forfaitaires!G238="","",Forfaitaires!G238)</f>
        <v/>
      </c>
      <c r="H239" s="166" t="str">
        <f>IF(Forfaitaires!H238="","",Forfaitaires!H238)</f>
        <v/>
      </c>
      <c r="I239" s="166" t="str">
        <f>IF($G239="","",IF($C239=Listes!$B$32,IF('Instruction Forfaitaires'!$E239&lt;Listes!$B$53,('Instruction Forfaitaires'!$E239*(VLOOKUP('Instruction Forfaitaires'!$D239,Listes!$A$54:$E$60,2,FALSE))),IF('Instruction Forfaitaires'!$E239&gt;Listes!$E$53,('Instruction Forfaitaires'!$E239*(VLOOKUP('Instruction Forfaitaires'!$D239,Listes!$A$54:$E$60,5,FALSE))),('Instruction Forfaitaires'!$E239*(VLOOKUP('Instruction Forfaitaires'!$D239,Listes!$A$54:$E$60,3,FALSE))+(VLOOKUP('Instruction Forfaitaires'!$D239,Listes!$A$54:$E$60,4,FALSE)))))))</f>
        <v/>
      </c>
      <c r="J239" s="166" t="str">
        <f>IF($G239="","",IF($C239=Listes!$B$31,IF('Instruction Forfaitaires'!$E239&lt;Listes!$B$42,('Instruction Forfaitaires'!$E239*(VLOOKUP('Instruction Forfaitaires'!$D239,Listes!$A$43:$E$49,2,FALSE))),IF('Instruction Forfaitaires'!$E239&gt;Listes!$D$42,('Instruction Forfaitaires'!$E239*(VLOOKUP('Instruction Forfaitaires'!$D239,Listes!$A$43:$E$49,5,FALSE))),('Instruction Forfaitaires'!$E239*(VLOOKUP('Instruction Forfaitaires'!$D239,Listes!$A$43:$E$49,3,FALSE))+(VLOOKUP('Instruction Forfaitaires'!$D239,Listes!$A$43:$E$49,4,FALSE)))))))</f>
        <v/>
      </c>
      <c r="K239" s="257" t="str">
        <f>IF($G239="","",IF($C239=Listes!$B$34,Listes!$I$31,IF($C239=Listes!$B$35,(VLOOKUP('Instruction Forfaitaires'!$F239,Listes!$E$31:$F$36,2,FALSE)),IF($C239=Listes!$B$33,IF('Instruction Forfaitaires'!$E239&lt;Listes!$A$64,'Instruction Forfaitaires'!$E239*Listes!$A$65,IF('Instruction Forfaitaires'!$E239&gt;Listes!$D$64,'Instruction Forfaitaires'!$E239*Listes!$D$65,(('Instruction Forfaitaires'!$E239*Listes!$B$65)+Listes!$C$65)))))))</f>
        <v/>
      </c>
      <c r="L239" s="185" t="str">
        <f>IF(Forfaitaires!M238="","",Forfaitaires!M238)</f>
        <v/>
      </c>
      <c r="M239" s="282" t="str">
        <f t="shared" si="15"/>
        <v/>
      </c>
      <c r="N239" s="277" t="str">
        <f t="shared" si="16"/>
        <v/>
      </c>
      <c r="O239" s="298" t="str">
        <f t="shared" si="17"/>
        <v/>
      </c>
      <c r="P239" s="280" t="str">
        <f t="shared" si="18"/>
        <v/>
      </c>
      <c r="Q239" s="284" t="str">
        <f t="shared" si="19"/>
        <v/>
      </c>
      <c r="R239" s="285"/>
    </row>
    <row r="240" spans="1:18" ht="20.100000000000001" customHeight="1" x14ac:dyDescent="0.25">
      <c r="A240" s="170">
        <v>234</v>
      </c>
      <c r="B240" s="166" t="str">
        <f>IF(Forfaitaires!B239="","",Forfaitaires!B239)</f>
        <v/>
      </c>
      <c r="C240" s="166" t="str">
        <f>IF(Forfaitaires!C239="","",Forfaitaires!C239)</f>
        <v/>
      </c>
      <c r="D240" s="166" t="str">
        <f>IF(Forfaitaires!D239="","",Forfaitaires!D239)</f>
        <v/>
      </c>
      <c r="E240" s="166" t="str">
        <f>IF(Forfaitaires!E239="","",Forfaitaires!E239)</f>
        <v/>
      </c>
      <c r="F240" s="166" t="str">
        <f>IF(Forfaitaires!F239="","",Forfaitaires!F239)</f>
        <v/>
      </c>
      <c r="G240" s="166" t="str">
        <f>IF(Forfaitaires!G239="","",Forfaitaires!G239)</f>
        <v/>
      </c>
      <c r="H240" s="166" t="str">
        <f>IF(Forfaitaires!H239="","",Forfaitaires!H239)</f>
        <v/>
      </c>
      <c r="I240" s="166" t="str">
        <f>IF($G240="","",IF($C240=Listes!$B$32,IF('Instruction Forfaitaires'!$E240&lt;Listes!$B$53,('Instruction Forfaitaires'!$E240*(VLOOKUP('Instruction Forfaitaires'!$D240,Listes!$A$54:$E$60,2,FALSE))),IF('Instruction Forfaitaires'!$E240&gt;Listes!$E$53,('Instruction Forfaitaires'!$E240*(VLOOKUP('Instruction Forfaitaires'!$D240,Listes!$A$54:$E$60,5,FALSE))),('Instruction Forfaitaires'!$E240*(VLOOKUP('Instruction Forfaitaires'!$D240,Listes!$A$54:$E$60,3,FALSE))+(VLOOKUP('Instruction Forfaitaires'!$D240,Listes!$A$54:$E$60,4,FALSE)))))))</f>
        <v/>
      </c>
      <c r="J240" s="166" t="str">
        <f>IF($G240="","",IF($C240=Listes!$B$31,IF('Instruction Forfaitaires'!$E240&lt;Listes!$B$42,('Instruction Forfaitaires'!$E240*(VLOOKUP('Instruction Forfaitaires'!$D240,Listes!$A$43:$E$49,2,FALSE))),IF('Instruction Forfaitaires'!$E240&gt;Listes!$D$42,('Instruction Forfaitaires'!$E240*(VLOOKUP('Instruction Forfaitaires'!$D240,Listes!$A$43:$E$49,5,FALSE))),('Instruction Forfaitaires'!$E240*(VLOOKUP('Instruction Forfaitaires'!$D240,Listes!$A$43:$E$49,3,FALSE))+(VLOOKUP('Instruction Forfaitaires'!$D240,Listes!$A$43:$E$49,4,FALSE)))))))</f>
        <v/>
      </c>
      <c r="K240" s="257" t="str">
        <f>IF($G240="","",IF($C240=Listes!$B$34,Listes!$I$31,IF($C240=Listes!$B$35,(VLOOKUP('Instruction Forfaitaires'!$F240,Listes!$E$31:$F$36,2,FALSE)),IF($C240=Listes!$B$33,IF('Instruction Forfaitaires'!$E240&lt;Listes!$A$64,'Instruction Forfaitaires'!$E240*Listes!$A$65,IF('Instruction Forfaitaires'!$E240&gt;Listes!$D$64,'Instruction Forfaitaires'!$E240*Listes!$D$65,(('Instruction Forfaitaires'!$E240*Listes!$B$65)+Listes!$C$65)))))))</f>
        <v/>
      </c>
      <c r="L240" s="185" t="str">
        <f>IF(Forfaitaires!M239="","",Forfaitaires!M239)</f>
        <v/>
      </c>
      <c r="M240" s="282" t="str">
        <f t="shared" si="15"/>
        <v/>
      </c>
      <c r="N240" s="277" t="str">
        <f t="shared" si="16"/>
        <v/>
      </c>
      <c r="O240" s="298" t="str">
        <f t="shared" si="17"/>
        <v/>
      </c>
      <c r="P240" s="280" t="str">
        <f t="shared" si="18"/>
        <v/>
      </c>
      <c r="Q240" s="284" t="str">
        <f t="shared" si="19"/>
        <v/>
      </c>
      <c r="R240" s="285"/>
    </row>
    <row r="241" spans="1:18" ht="20.100000000000001" customHeight="1" x14ac:dyDescent="0.25">
      <c r="A241" s="170">
        <v>235</v>
      </c>
      <c r="B241" s="166" t="str">
        <f>IF(Forfaitaires!B240="","",Forfaitaires!B240)</f>
        <v/>
      </c>
      <c r="C241" s="166" t="str">
        <f>IF(Forfaitaires!C240="","",Forfaitaires!C240)</f>
        <v/>
      </c>
      <c r="D241" s="166" t="str">
        <f>IF(Forfaitaires!D240="","",Forfaitaires!D240)</f>
        <v/>
      </c>
      <c r="E241" s="166" t="str">
        <f>IF(Forfaitaires!E240="","",Forfaitaires!E240)</f>
        <v/>
      </c>
      <c r="F241" s="166" t="str">
        <f>IF(Forfaitaires!F240="","",Forfaitaires!F240)</f>
        <v/>
      </c>
      <c r="G241" s="166" t="str">
        <f>IF(Forfaitaires!G240="","",Forfaitaires!G240)</f>
        <v/>
      </c>
      <c r="H241" s="166" t="str">
        <f>IF(Forfaitaires!H240="","",Forfaitaires!H240)</f>
        <v/>
      </c>
      <c r="I241" s="166" t="str">
        <f>IF($G241="","",IF($C241=Listes!$B$32,IF('Instruction Forfaitaires'!$E241&lt;Listes!$B$53,('Instruction Forfaitaires'!$E241*(VLOOKUP('Instruction Forfaitaires'!$D241,Listes!$A$54:$E$60,2,FALSE))),IF('Instruction Forfaitaires'!$E241&gt;Listes!$E$53,('Instruction Forfaitaires'!$E241*(VLOOKUP('Instruction Forfaitaires'!$D241,Listes!$A$54:$E$60,5,FALSE))),('Instruction Forfaitaires'!$E241*(VLOOKUP('Instruction Forfaitaires'!$D241,Listes!$A$54:$E$60,3,FALSE))+(VLOOKUP('Instruction Forfaitaires'!$D241,Listes!$A$54:$E$60,4,FALSE)))))))</f>
        <v/>
      </c>
      <c r="J241" s="166" t="str">
        <f>IF($G241="","",IF($C241=Listes!$B$31,IF('Instruction Forfaitaires'!$E241&lt;Listes!$B$42,('Instruction Forfaitaires'!$E241*(VLOOKUP('Instruction Forfaitaires'!$D241,Listes!$A$43:$E$49,2,FALSE))),IF('Instruction Forfaitaires'!$E241&gt;Listes!$D$42,('Instruction Forfaitaires'!$E241*(VLOOKUP('Instruction Forfaitaires'!$D241,Listes!$A$43:$E$49,5,FALSE))),('Instruction Forfaitaires'!$E241*(VLOOKUP('Instruction Forfaitaires'!$D241,Listes!$A$43:$E$49,3,FALSE))+(VLOOKUP('Instruction Forfaitaires'!$D241,Listes!$A$43:$E$49,4,FALSE)))))))</f>
        <v/>
      </c>
      <c r="K241" s="257" t="str">
        <f>IF($G241="","",IF($C241=Listes!$B$34,Listes!$I$31,IF($C241=Listes!$B$35,(VLOOKUP('Instruction Forfaitaires'!$F241,Listes!$E$31:$F$36,2,FALSE)),IF($C241=Listes!$B$33,IF('Instruction Forfaitaires'!$E241&lt;Listes!$A$64,'Instruction Forfaitaires'!$E241*Listes!$A$65,IF('Instruction Forfaitaires'!$E241&gt;Listes!$D$64,'Instruction Forfaitaires'!$E241*Listes!$D$65,(('Instruction Forfaitaires'!$E241*Listes!$B$65)+Listes!$C$65)))))))</f>
        <v/>
      </c>
      <c r="L241" s="185" t="str">
        <f>IF(Forfaitaires!M240="","",Forfaitaires!M240)</f>
        <v/>
      </c>
      <c r="M241" s="282" t="str">
        <f t="shared" si="15"/>
        <v/>
      </c>
      <c r="N241" s="277" t="str">
        <f t="shared" si="16"/>
        <v/>
      </c>
      <c r="O241" s="298" t="str">
        <f t="shared" si="17"/>
        <v/>
      </c>
      <c r="P241" s="280" t="str">
        <f t="shared" si="18"/>
        <v/>
      </c>
      <c r="Q241" s="284" t="str">
        <f t="shared" si="19"/>
        <v/>
      </c>
      <c r="R241" s="285"/>
    </row>
    <row r="242" spans="1:18" ht="20.100000000000001" customHeight="1" x14ac:dyDescent="0.25">
      <c r="A242" s="170">
        <v>236</v>
      </c>
      <c r="B242" s="166" t="str">
        <f>IF(Forfaitaires!B241="","",Forfaitaires!B241)</f>
        <v/>
      </c>
      <c r="C242" s="166" t="str">
        <f>IF(Forfaitaires!C241="","",Forfaitaires!C241)</f>
        <v/>
      </c>
      <c r="D242" s="166" t="str">
        <f>IF(Forfaitaires!D241="","",Forfaitaires!D241)</f>
        <v/>
      </c>
      <c r="E242" s="166" t="str">
        <f>IF(Forfaitaires!E241="","",Forfaitaires!E241)</f>
        <v/>
      </c>
      <c r="F242" s="166" t="str">
        <f>IF(Forfaitaires!F241="","",Forfaitaires!F241)</f>
        <v/>
      </c>
      <c r="G242" s="166" t="str">
        <f>IF(Forfaitaires!G241="","",Forfaitaires!G241)</f>
        <v/>
      </c>
      <c r="H242" s="166" t="str">
        <f>IF(Forfaitaires!H241="","",Forfaitaires!H241)</f>
        <v/>
      </c>
      <c r="I242" s="166" t="str">
        <f>IF($G242="","",IF($C242=Listes!$B$32,IF('Instruction Forfaitaires'!$E242&lt;Listes!$B$53,('Instruction Forfaitaires'!$E242*(VLOOKUP('Instruction Forfaitaires'!$D242,Listes!$A$54:$E$60,2,FALSE))),IF('Instruction Forfaitaires'!$E242&gt;Listes!$E$53,('Instruction Forfaitaires'!$E242*(VLOOKUP('Instruction Forfaitaires'!$D242,Listes!$A$54:$E$60,5,FALSE))),('Instruction Forfaitaires'!$E242*(VLOOKUP('Instruction Forfaitaires'!$D242,Listes!$A$54:$E$60,3,FALSE))+(VLOOKUP('Instruction Forfaitaires'!$D242,Listes!$A$54:$E$60,4,FALSE)))))))</f>
        <v/>
      </c>
      <c r="J242" s="166" t="str">
        <f>IF($G242="","",IF($C242=Listes!$B$31,IF('Instruction Forfaitaires'!$E242&lt;Listes!$B$42,('Instruction Forfaitaires'!$E242*(VLOOKUP('Instruction Forfaitaires'!$D242,Listes!$A$43:$E$49,2,FALSE))),IF('Instruction Forfaitaires'!$E242&gt;Listes!$D$42,('Instruction Forfaitaires'!$E242*(VLOOKUP('Instruction Forfaitaires'!$D242,Listes!$A$43:$E$49,5,FALSE))),('Instruction Forfaitaires'!$E242*(VLOOKUP('Instruction Forfaitaires'!$D242,Listes!$A$43:$E$49,3,FALSE))+(VLOOKUP('Instruction Forfaitaires'!$D242,Listes!$A$43:$E$49,4,FALSE)))))))</f>
        <v/>
      </c>
      <c r="K242" s="257" t="str">
        <f>IF($G242="","",IF($C242=Listes!$B$34,Listes!$I$31,IF($C242=Listes!$B$35,(VLOOKUP('Instruction Forfaitaires'!$F242,Listes!$E$31:$F$36,2,FALSE)),IF($C242=Listes!$B$33,IF('Instruction Forfaitaires'!$E242&lt;Listes!$A$64,'Instruction Forfaitaires'!$E242*Listes!$A$65,IF('Instruction Forfaitaires'!$E242&gt;Listes!$D$64,'Instruction Forfaitaires'!$E242*Listes!$D$65,(('Instruction Forfaitaires'!$E242*Listes!$B$65)+Listes!$C$65)))))))</f>
        <v/>
      </c>
      <c r="L242" s="185" t="str">
        <f>IF(Forfaitaires!M241="","",Forfaitaires!M241)</f>
        <v/>
      </c>
      <c r="M242" s="282" t="str">
        <f t="shared" si="15"/>
        <v/>
      </c>
      <c r="N242" s="277" t="str">
        <f t="shared" si="16"/>
        <v/>
      </c>
      <c r="O242" s="298" t="str">
        <f t="shared" si="17"/>
        <v/>
      </c>
      <c r="P242" s="280" t="str">
        <f t="shared" si="18"/>
        <v/>
      </c>
      <c r="Q242" s="284" t="str">
        <f t="shared" si="19"/>
        <v/>
      </c>
      <c r="R242" s="285"/>
    </row>
    <row r="243" spans="1:18" ht="20.100000000000001" customHeight="1" x14ac:dyDescent="0.25">
      <c r="A243" s="170">
        <v>237</v>
      </c>
      <c r="B243" s="166" t="str">
        <f>IF(Forfaitaires!B242="","",Forfaitaires!B242)</f>
        <v/>
      </c>
      <c r="C243" s="166" t="str">
        <f>IF(Forfaitaires!C242="","",Forfaitaires!C242)</f>
        <v/>
      </c>
      <c r="D243" s="166" t="str">
        <f>IF(Forfaitaires!D242="","",Forfaitaires!D242)</f>
        <v/>
      </c>
      <c r="E243" s="166" t="str">
        <f>IF(Forfaitaires!E242="","",Forfaitaires!E242)</f>
        <v/>
      </c>
      <c r="F243" s="166" t="str">
        <f>IF(Forfaitaires!F242="","",Forfaitaires!F242)</f>
        <v/>
      </c>
      <c r="G243" s="166" t="str">
        <f>IF(Forfaitaires!G242="","",Forfaitaires!G242)</f>
        <v/>
      </c>
      <c r="H243" s="166" t="str">
        <f>IF(Forfaitaires!H242="","",Forfaitaires!H242)</f>
        <v/>
      </c>
      <c r="I243" s="166" t="str">
        <f>IF($G243="","",IF($C243=Listes!$B$32,IF('Instruction Forfaitaires'!$E243&lt;Listes!$B$53,('Instruction Forfaitaires'!$E243*(VLOOKUP('Instruction Forfaitaires'!$D243,Listes!$A$54:$E$60,2,FALSE))),IF('Instruction Forfaitaires'!$E243&gt;Listes!$E$53,('Instruction Forfaitaires'!$E243*(VLOOKUP('Instruction Forfaitaires'!$D243,Listes!$A$54:$E$60,5,FALSE))),('Instruction Forfaitaires'!$E243*(VLOOKUP('Instruction Forfaitaires'!$D243,Listes!$A$54:$E$60,3,FALSE))+(VLOOKUP('Instruction Forfaitaires'!$D243,Listes!$A$54:$E$60,4,FALSE)))))))</f>
        <v/>
      </c>
      <c r="J243" s="166" t="str">
        <f>IF($G243="","",IF($C243=Listes!$B$31,IF('Instruction Forfaitaires'!$E243&lt;Listes!$B$42,('Instruction Forfaitaires'!$E243*(VLOOKUP('Instruction Forfaitaires'!$D243,Listes!$A$43:$E$49,2,FALSE))),IF('Instruction Forfaitaires'!$E243&gt;Listes!$D$42,('Instruction Forfaitaires'!$E243*(VLOOKUP('Instruction Forfaitaires'!$D243,Listes!$A$43:$E$49,5,FALSE))),('Instruction Forfaitaires'!$E243*(VLOOKUP('Instruction Forfaitaires'!$D243,Listes!$A$43:$E$49,3,FALSE))+(VLOOKUP('Instruction Forfaitaires'!$D243,Listes!$A$43:$E$49,4,FALSE)))))))</f>
        <v/>
      </c>
      <c r="K243" s="257" t="str">
        <f>IF($G243="","",IF($C243=Listes!$B$34,Listes!$I$31,IF($C243=Listes!$B$35,(VLOOKUP('Instruction Forfaitaires'!$F243,Listes!$E$31:$F$36,2,FALSE)),IF($C243=Listes!$B$33,IF('Instruction Forfaitaires'!$E243&lt;Listes!$A$64,'Instruction Forfaitaires'!$E243*Listes!$A$65,IF('Instruction Forfaitaires'!$E243&gt;Listes!$D$64,'Instruction Forfaitaires'!$E243*Listes!$D$65,(('Instruction Forfaitaires'!$E243*Listes!$B$65)+Listes!$C$65)))))))</f>
        <v/>
      </c>
      <c r="L243" s="185" t="str">
        <f>IF(Forfaitaires!M242="","",Forfaitaires!M242)</f>
        <v/>
      </c>
      <c r="M243" s="282" t="str">
        <f t="shared" si="15"/>
        <v/>
      </c>
      <c r="N243" s="277" t="str">
        <f t="shared" si="16"/>
        <v/>
      </c>
      <c r="O243" s="298" t="str">
        <f t="shared" si="17"/>
        <v/>
      </c>
      <c r="P243" s="280" t="str">
        <f t="shared" si="18"/>
        <v/>
      </c>
      <c r="Q243" s="284" t="str">
        <f t="shared" si="19"/>
        <v/>
      </c>
      <c r="R243" s="285"/>
    </row>
    <row r="244" spans="1:18" ht="20.100000000000001" customHeight="1" x14ac:dyDescent="0.25">
      <c r="A244" s="170">
        <v>238</v>
      </c>
      <c r="B244" s="166" t="str">
        <f>IF(Forfaitaires!B243="","",Forfaitaires!B243)</f>
        <v/>
      </c>
      <c r="C244" s="166" t="str">
        <f>IF(Forfaitaires!C243="","",Forfaitaires!C243)</f>
        <v/>
      </c>
      <c r="D244" s="166" t="str">
        <f>IF(Forfaitaires!D243="","",Forfaitaires!D243)</f>
        <v/>
      </c>
      <c r="E244" s="166" t="str">
        <f>IF(Forfaitaires!E243="","",Forfaitaires!E243)</f>
        <v/>
      </c>
      <c r="F244" s="166" t="str">
        <f>IF(Forfaitaires!F243="","",Forfaitaires!F243)</f>
        <v/>
      </c>
      <c r="G244" s="166" t="str">
        <f>IF(Forfaitaires!G243="","",Forfaitaires!G243)</f>
        <v/>
      </c>
      <c r="H244" s="166" t="str">
        <f>IF(Forfaitaires!H243="","",Forfaitaires!H243)</f>
        <v/>
      </c>
      <c r="I244" s="166" t="str">
        <f>IF($G244="","",IF($C244=Listes!$B$32,IF('Instruction Forfaitaires'!$E244&lt;Listes!$B$53,('Instruction Forfaitaires'!$E244*(VLOOKUP('Instruction Forfaitaires'!$D244,Listes!$A$54:$E$60,2,FALSE))),IF('Instruction Forfaitaires'!$E244&gt;Listes!$E$53,('Instruction Forfaitaires'!$E244*(VLOOKUP('Instruction Forfaitaires'!$D244,Listes!$A$54:$E$60,5,FALSE))),('Instruction Forfaitaires'!$E244*(VLOOKUP('Instruction Forfaitaires'!$D244,Listes!$A$54:$E$60,3,FALSE))+(VLOOKUP('Instruction Forfaitaires'!$D244,Listes!$A$54:$E$60,4,FALSE)))))))</f>
        <v/>
      </c>
      <c r="J244" s="166" t="str">
        <f>IF($G244="","",IF($C244=Listes!$B$31,IF('Instruction Forfaitaires'!$E244&lt;Listes!$B$42,('Instruction Forfaitaires'!$E244*(VLOOKUP('Instruction Forfaitaires'!$D244,Listes!$A$43:$E$49,2,FALSE))),IF('Instruction Forfaitaires'!$E244&gt;Listes!$D$42,('Instruction Forfaitaires'!$E244*(VLOOKUP('Instruction Forfaitaires'!$D244,Listes!$A$43:$E$49,5,FALSE))),('Instruction Forfaitaires'!$E244*(VLOOKUP('Instruction Forfaitaires'!$D244,Listes!$A$43:$E$49,3,FALSE))+(VLOOKUP('Instruction Forfaitaires'!$D244,Listes!$A$43:$E$49,4,FALSE)))))))</f>
        <v/>
      </c>
      <c r="K244" s="257" t="str">
        <f>IF($G244="","",IF($C244=Listes!$B$34,Listes!$I$31,IF($C244=Listes!$B$35,(VLOOKUP('Instruction Forfaitaires'!$F244,Listes!$E$31:$F$36,2,FALSE)),IF($C244=Listes!$B$33,IF('Instruction Forfaitaires'!$E244&lt;Listes!$A$64,'Instruction Forfaitaires'!$E244*Listes!$A$65,IF('Instruction Forfaitaires'!$E244&gt;Listes!$D$64,'Instruction Forfaitaires'!$E244*Listes!$D$65,(('Instruction Forfaitaires'!$E244*Listes!$B$65)+Listes!$C$65)))))))</f>
        <v/>
      </c>
      <c r="L244" s="185" t="str">
        <f>IF(Forfaitaires!M243="","",Forfaitaires!M243)</f>
        <v/>
      </c>
      <c r="M244" s="282" t="str">
        <f t="shared" si="15"/>
        <v/>
      </c>
      <c r="N244" s="277" t="str">
        <f t="shared" si="16"/>
        <v/>
      </c>
      <c r="O244" s="298" t="str">
        <f t="shared" si="17"/>
        <v/>
      </c>
      <c r="P244" s="280" t="str">
        <f t="shared" si="18"/>
        <v/>
      </c>
      <c r="Q244" s="284" t="str">
        <f t="shared" si="19"/>
        <v/>
      </c>
      <c r="R244" s="285"/>
    </row>
    <row r="245" spans="1:18" ht="20.100000000000001" customHeight="1" x14ac:dyDescent="0.25">
      <c r="A245" s="170">
        <v>239</v>
      </c>
      <c r="B245" s="166" t="str">
        <f>IF(Forfaitaires!B244="","",Forfaitaires!B244)</f>
        <v/>
      </c>
      <c r="C245" s="166" t="str">
        <f>IF(Forfaitaires!C244="","",Forfaitaires!C244)</f>
        <v/>
      </c>
      <c r="D245" s="166" t="str">
        <f>IF(Forfaitaires!D244="","",Forfaitaires!D244)</f>
        <v/>
      </c>
      <c r="E245" s="166" t="str">
        <f>IF(Forfaitaires!E244="","",Forfaitaires!E244)</f>
        <v/>
      </c>
      <c r="F245" s="166" t="str">
        <f>IF(Forfaitaires!F244="","",Forfaitaires!F244)</f>
        <v/>
      </c>
      <c r="G245" s="166" t="str">
        <f>IF(Forfaitaires!G244="","",Forfaitaires!G244)</f>
        <v/>
      </c>
      <c r="H245" s="166" t="str">
        <f>IF(Forfaitaires!H244="","",Forfaitaires!H244)</f>
        <v/>
      </c>
      <c r="I245" s="166" t="str">
        <f>IF($G245="","",IF($C245=Listes!$B$32,IF('Instruction Forfaitaires'!$E245&lt;Listes!$B$53,('Instruction Forfaitaires'!$E245*(VLOOKUP('Instruction Forfaitaires'!$D245,Listes!$A$54:$E$60,2,FALSE))),IF('Instruction Forfaitaires'!$E245&gt;Listes!$E$53,('Instruction Forfaitaires'!$E245*(VLOOKUP('Instruction Forfaitaires'!$D245,Listes!$A$54:$E$60,5,FALSE))),('Instruction Forfaitaires'!$E245*(VLOOKUP('Instruction Forfaitaires'!$D245,Listes!$A$54:$E$60,3,FALSE))+(VLOOKUP('Instruction Forfaitaires'!$D245,Listes!$A$54:$E$60,4,FALSE)))))))</f>
        <v/>
      </c>
      <c r="J245" s="166" t="str">
        <f>IF($G245="","",IF($C245=Listes!$B$31,IF('Instruction Forfaitaires'!$E245&lt;Listes!$B$42,('Instruction Forfaitaires'!$E245*(VLOOKUP('Instruction Forfaitaires'!$D245,Listes!$A$43:$E$49,2,FALSE))),IF('Instruction Forfaitaires'!$E245&gt;Listes!$D$42,('Instruction Forfaitaires'!$E245*(VLOOKUP('Instruction Forfaitaires'!$D245,Listes!$A$43:$E$49,5,FALSE))),('Instruction Forfaitaires'!$E245*(VLOOKUP('Instruction Forfaitaires'!$D245,Listes!$A$43:$E$49,3,FALSE))+(VLOOKUP('Instruction Forfaitaires'!$D245,Listes!$A$43:$E$49,4,FALSE)))))))</f>
        <v/>
      </c>
      <c r="K245" s="257" t="str">
        <f>IF($G245="","",IF($C245=Listes!$B$34,Listes!$I$31,IF($C245=Listes!$B$35,(VLOOKUP('Instruction Forfaitaires'!$F245,Listes!$E$31:$F$36,2,FALSE)),IF($C245=Listes!$B$33,IF('Instruction Forfaitaires'!$E245&lt;Listes!$A$64,'Instruction Forfaitaires'!$E245*Listes!$A$65,IF('Instruction Forfaitaires'!$E245&gt;Listes!$D$64,'Instruction Forfaitaires'!$E245*Listes!$D$65,(('Instruction Forfaitaires'!$E245*Listes!$B$65)+Listes!$C$65)))))))</f>
        <v/>
      </c>
      <c r="L245" s="185" t="str">
        <f>IF(Forfaitaires!M244="","",Forfaitaires!M244)</f>
        <v/>
      </c>
      <c r="M245" s="282" t="str">
        <f t="shared" si="15"/>
        <v/>
      </c>
      <c r="N245" s="277" t="str">
        <f t="shared" si="16"/>
        <v/>
      </c>
      <c r="O245" s="298" t="str">
        <f t="shared" si="17"/>
        <v/>
      </c>
      <c r="P245" s="280" t="str">
        <f t="shared" si="18"/>
        <v/>
      </c>
      <c r="Q245" s="284" t="str">
        <f t="shared" si="19"/>
        <v/>
      </c>
      <c r="R245" s="285"/>
    </row>
    <row r="246" spans="1:18" ht="20.100000000000001" customHeight="1" x14ac:dyDescent="0.25">
      <c r="A246" s="170">
        <v>240</v>
      </c>
      <c r="B246" s="166" t="str">
        <f>IF(Forfaitaires!B245="","",Forfaitaires!B245)</f>
        <v/>
      </c>
      <c r="C246" s="166" t="str">
        <f>IF(Forfaitaires!C245="","",Forfaitaires!C245)</f>
        <v/>
      </c>
      <c r="D246" s="166" t="str">
        <f>IF(Forfaitaires!D245="","",Forfaitaires!D245)</f>
        <v/>
      </c>
      <c r="E246" s="166" t="str">
        <f>IF(Forfaitaires!E245="","",Forfaitaires!E245)</f>
        <v/>
      </c>
      <c r="F246" s="166" t="str">
        <f>IF(Forfaitaires!F245="","",Forfaitaires!F245)</f>
        <v/>
      </c>
      <c r="G246" s="166" t="str">
        <f>IF(Forfaitaires!G245="","",Forfaitaires!G245)</f>
        <v/>
      </c>
      <c r="H246" s="166" t="str">
        <f>IF(Forfaitaires!H245="","",Forfaitaires!H245)</f>
        <v/>
      </c>
      <c r="I246" s="166" t="str">
        <f>IF($G246="","",IF($C246=Listes!$B$32,IF('Instruction Forfaitaires'!$E246&lt;Listes!$B$53,('Instruction Forfaitaires'!$E246*(VLOOKUP('Instruction Forfaitaires'!$D246,Listes!$A$54:$E$60,2,FALSE))),IF('Instruction Forfaitaires'!$E246&gt;Listes!$E$53,('Instruction Forfaitaires'!$E246*(VLOOKUP('Instruction Forfaitaires'!$D246,Listes!$A$54:$E$60,5,FALSE))),('Instruction Forfaitaires'!$E246*(VLOOKUP('Instruction Forfaitaires'!$D246,Listes!$A$54:$E$60,3,FALSE))+(VLOOKUP('Instruction Forfaitaires'!$D246,Listes!$A$54:$E$60,4,FALSE)))))))</f>
        <v/>
      </c>
      <c r="J246" s="166" t="str">
        <f>IF($G246="","",IF($C246=Listes!$B$31,IF('Instruction Forfaitaires'!$E246&lt;Listes!$B$42,('Instruction Forfaitaires'!$E246*(VLOOKUP('Instruction Forfaitaires'!$D246,Listes!$A$43:$E$49,2,FALSE))),IF('Instruction Forfaitaires'!$E246&gt;Listes!$D$42,('Instruction Forfaitaires'!$E246*(VLOOKUP('Instruction Forfaitaires'!$D246,Listes!$A$43:$E$49,5,FALSE))),('Instruction Forfaitaires'!$E246*(VLOOKUP('Instruction Forfaitaires'!$D246,Listes!$A$43:$E$49,3,FALSE))+(VLOOKUP('Instruction Forfaitaires'!$D246,Listes!$A$43:$E$49,4,FALSE)))))))</f>
        <v/>
      </c>
      <c r="K246" s="257" t="str">
        <f>IF($G246="","",IF($C246=Listes!$B$34,Listes!$I$31,IF($C246=Listes!$B$35,(VLOOKUP('Instruction Forfaitaires'!$F246,Listes!$E$31:$F$36,2,FALSE)),IF($C246=Listes!$B$33,IF('Instruction Forfaitaires'!$E246&lt;Listes!$A$64,'Instruction Forfaitaires'!$E246*Listes!$A$65,IF('Instruction Forfaitaires'!$E246&gt;Listes!$D$64,'Instruction Forfaitaires'!$E246*Listes!$D$65,(('Instruction Forfaitaires'!$E246*Listes!$B$65)+Listes!$C$65)))))))</f>
        <v/>
      </c>
      <c r="L246" s="185" t="str">
        <f>IF(Forfaitaires!M245="","",Forfaitaires!M245)</f>
        <v/>
      </c>
      <c r="M246" s="282" t="str">
        <f t="shared" si="15"/>
        <v/>
      </c>
      <c r="N246" s="277" t="str">
        <f t="shared" si="16"/>
        <v/>
      </c>
      <c r="O246" s="298" t="str">
        <f t="shared" si="17"/>
        <v/>
      </c>
      <c r="P246" s="280" t="str">
        <f t="shared" si="18"/>
        <v/>
      </c>
      <c r="Q246" s="284" t="str">
        <f t="shared" si="19"/>
        <v/>
      </c>
      <c r="R246" s="285"/>
    </row>
    <row r="247" spans="1:18" ht="20.100000000000001" customHeight="1" x14ac:dyDescent="0.25">
      <c r="A247" s="170">
        <v>241</v>
      </c>
      <c r="B247" s="166" t="str">
        <f>IF(Forfaitaires!B246="","",Forfaitaires!B246)</f>
        <v/>
      </c>
      <c r="C247" s="166" t="str">
        <f>IF(Forfaitaires!C246="","",Forfaitaires!C246)</f>
        <v/>
      </c>
      <c r="D247" s="166" t="str">
        <f>IF(Forfaitaires!D246="","",Forfaitaires!D246)</f>
        <v/>
      </c>
      <c r="E247" s="166" t="str">
        <f>IF(Forfaitaires!E246="","",Forfaitaires!E246)</f>
        <v/>
      </c>
      <c r="F247" s="166" t="str">
        <f>IF(Forfaitaires!F246="","",Forfaitaires!F246)</f>
        <v/>
      </c>
      <c r="G247" s="166" t="str">
        <f>IF(Forfaitaires!G246="","",Forfaitaires!G246)</f>
        <v/>
      </c>
      <c r="H247" s="166" t="str">
        <f>IF(Forfaitaires!H246="","",Forfaitaires!H246)</f>
        <v/>
      </c>
      <c r="I247" s="166" t="str">
        <f>IF($G247="","",IF($C247=Listes!$B$32,IF('Instruction Forfaitaires'!$E247&lt;Listes!$B$53,('Instruction Forfaitaires'!$E247*(VLOOKUP('Instruction Forfaitaires'!$D247,Listes!$A$54:$E$60,2,FALSE))),IF('Instruction Forfaitaires'!$E247&gt;Listes!$E$53,('Instruction Forfaitaires'!$E247*(VLOOKUP('Instruction Forfaitaires'!$D247,Listes!$A$54:$E$60,5,FALSE))),('Instruction Forfaitaires'!$E247*(VLOOKUP('Instruction Forfaitaires'!$D247,Listes!$A$54:$E$60,3,FALSE))+(VLOOKUP('Instruction Forfaitaires'!$D247,Listes!$A$54:$E$60,4,FALSE)))))))</f>
        <v/>
      </c>
      <c r="J247" s="166" t="str">
        <f>IF($G247="","",IF($C247=Listes!$B$31,IF('Instruction Forfaitaires'!$E247&lt;Listes!$B$42,('Instruction Forfaitaires'!$E247*(VLOOKUP('Instruction Forfaitaires'!$D247,Listes!$A$43:$E$49,2,FALSE))),IF('Instruction Forfaitaires'!$E247&gt;Listes!$D$42,('Instruction Forfaitaires'!$E247*(VLOOKUP('Instruction Forfaitaires'!$D247,Listes!$A$43:$E$49,5,FALSE))),('Instruction Forfaitaires'!$E247*(VLOOKUP('Instruction Forfaitaires'!$D247,Listes!$A$43:$E$49,3,FALSE))+(VLOOKUP('Instruction Forfaitaires'!$D247,Listes!$A$43:$E$49,4,FALSE)))))))</f>
        <v/>
      </c>
      <c r="K247" s="257" t="str">
        <f>IF($G247="","",IF($C247=Listes!$B$34,Listes!$I$31,IF($C247=Listes!$B$35,(VLOOKUP('Instruction Forfaitaires'!$F247,Listes!$E$31:$F$36,2,FALSE)),IF($C247=Listes!$B$33,IF('Instruction Forfaitaires'!$E247&lt;Listes!$A$64,'Instruction Forfaitaires'!$E247*Listes!$A$65,IF('Instruction Forfaitaires'!$E247&gt;Listes!$D$64,'Instruction Forfaitaires'!$E247*Listes!$D$65,(('Instruction Forfaitaires'!$E247*Listes!$B$65)+Listes!$C$65)))))))</f>
        <v/>
      </c>
      <c r="L247" s="185" t="str">
        <f>IF(Forfaitaires!M246="","",Forfaitaires!M246)</f>
        <v/>
      </c>
      <c r="M247" s="282" t="str">
        <f t="shared" si="15"/>
        <v/>
      </c>
      <c r="N247" s="277" t="str">
        <f t="shared" si="16"/>
        <v/>
      </c>
      <c r="O247" s="298" t="str">
        <f t="shared" si="17"/>
        <v/>
      </c>
      <c r="P247" s="280" t="str">
        <f t="shared" si="18"/>
        <v/>
      </c>
      <c r="Q247" s="284" t="str">
        <f t="shared" si="19"/>
        <v/>
      </c>
      <c r="R247" s="285"/>
    </row>
    <row r="248" spans="1:18" ht="20.100000000000001" customHeight="1" x14ac:dyDescent="0.25">
      <c r="A248" s="170">
        <v>242</v>
      </c>
      <c r="B248" s="166" t="str">
        <f>IF(Forfaitaires!B247="","",Forfaitaires!B247)</f>
        <v/>
      </c>
      <c r="C248" s="166" t="str">
        <f>IF(Forfaitaires!C247="","",Forfaitaires!C247)</f>
        <v/>
      </c>
      <c r="D248" s="166" t="str">
        <f>IF(Forfaitaires!D247="","",Forfaitaires!D247)</f>
        <v/>
      </c>
      <c r="E248" s="166" t="str">
        <f>IF(Forfaitaires!E247="","",Forfaitaires!E247)</f>
        <v/>
      </c>
      <c r="F248" s="166" t="str">
        <f>IF(Forfaitaires!F247="","",Forfaitaires!F247)</f>
        <v/>
      </c>
      <c r="G248" s="166" t="str">
        <f>IF(Forfaitaires!G247="","",Forfaitaires!G247)</f>
        <v/>
      </c>
      <c r="H248" s="166" t="str">
        <f>IF(Forfaitaires!H247="","",Forfaitaires!H247)</f>
        <v/>
      </c>
      <c r="I248" s="166" t="str">
        <f>IF($G248="","",IF($C248=Listes!$B$32,IF('Instruction Forfaitaires'!$E248&lt;Listes!$B$53,('Instruction Forfaitaires'!$E248*(VLOOKUP('Instruction Forfaitaires'!$D248,Listes!$A$54:$E$60,2,FALSE))),IF('Instruction Forfaitaires'!$E248&gt;Listes!$E$53,('Instruction Forfaitaires'!$E248*(VLOOKUP('Instruction Forfaitaires'!$D248,Listes!$A$54:$E$60,5,FALSE))),('Instruction Forfaitaires'!$E248*(VLOOKUP('Instruction Forfaitaires'!$D248,Listes!$A$54:$E$60,3,FALSE))+(VLOOKUP('Instruction Forfaitaires'!$D248,Listes!$A$54:$E$60,4,FALSE)))))))</f>
        <v/>
      </c>
      <c r="J248" s="166" t="str">
        <f>IF($G248="","",IF($C248=Listes!$B$31,IF('Instruction Forfaitaires'!$E248&lt;Listes!$B$42,('Instruction Forfaitaires'!$E248*(VLOOKUP('Instruction Forfaitaires'!$D248,Listes!$A$43:$E$49,2,FALSE))),IF('Instruction Forfaitaires'!$E248&gt;Listes!$D$42,('Instruction Forfaitaires'!$E248*(VLOOKUP('Instruction Forfaitaires'!$D248,Listes!$A$43:$E$49,5,FALSE))),('Instruction Forfaitaires'!$E248*(VLOOKUP('Instruction Forfaitaires'!$D248,Listes!$A$43:$E$49,3,FALSE))+(VLOOKUP('Instruction Forfaitaires'!$D248,Listes!$A$43:$E$49,4,FALSE)))))))</f>
        <v/>
      </c>
      <c r="K248" s="257" t="str">
        <f>IF($G248="","",IF($C248=Listes!$B$34,Listes!$I$31,IF($C248=Listes!$B$35,(VLOOKUP('Instruction Forfaitaires'!$F248,Listes!$E$31:$F$36,2,FALSE)),IF($C248=Listes!$B$33,IF('Instruction Forfaitaires'!$E248&lt;Listes!$A$64,'Instruction Forfaitaires'!$E248*Listes!$A$65,IF('Instruction Forfaitaires'!$E248&gt;Listes!$D$64,'Instruction Forfaitaires'!$E248*Listes!$D$65,(('Instruction Forfaitaires'!$E248*Listes!$B$65)+Listes!$C$65)))))))</f>
        <v/>
      </c>
      <c r="L248" s="185" t="str">
        <f>IF(Forfaitaires!M247="","",Forfaitaires!M247)</f>
        <v/>
      </c>
      <c r="M248" s="282" t="str">
        <f t="shared" si="15"/>
        <v/>
      </c>
      <c r="N248" s="277" t="str">
        <f t="shared" si="16"/>
        <v/>
      </c>
      <c r="O248" s="298" t="str">
        <f t="shared" si="17"/>
        <v/>
      </c>
      <c r="P248" s="280" t="str">
        <f t="shared" si="18"/>
        <v/>
      </c>
      <c r="Q248" s="284" t="str">
        <f t="shared" si="19"/>
        <v/>
      </c>
      <c r="R248" s="285"/>
    </row>
    <row r="249" spans="1:18" ht="20.100000000000001" customHeight="1" x14ac:dyDescent="0.25">
      <c r="A249" s="170">
        <v>243</v>
      </c>
      <c r="B249" s="166" t="str">
        <f>IF(Forfaitaires!B248="","",Forfaitaires!B248)</f>
        <v/>
      </c>
      <c r="C249" s="166" t="str">
        <f>IF(Forfaitaires!C248="","",Forfaitaires!C248)</f>
        <v/>
      </c>
      <c r="D249" s="166" t="str">
        <f>IF(Forfaitaires!D248="","",Forfaitaires!D248)</f>
        <v/>
      </c>
      <c r="E249" s="166" t="str">
        <f>IF(Forfaitaires!E248="","",Forfaitaires!E248)</f>
        <v/>
      </c>
      <c r="F249" s="166" t="str">
        <f>IF(Forfaitaires!F248="","",Forfaitaires!F248)</f>
        <v/>
      </c>
      <c r="G249" s="166" t="str">
        <f>IF(Forfaitaires!G248="","",Forfaitaires!G248)</f>
        <v/>
      </c>
      <c r="H249" s="166" t="str">
        <f>IF(Forfaitaires!H248="","",Forfaitaires!H248)</f>
        <v/>
      </c>
      <c r="I249" s="166" t="str">
        <f>IF($G249="","",IF($C249=Listes!$B$32,IF('Instruction Forfaitaires'!$E249&lt;Listes!$B$53,('Instruction Forfaitaires'!$E249*(VLOOKUP('Instruction Forfaitaires'!$D249,Listes!$A$54:$E$60,2,FALSE))),IF('Instruction Forfaitaires'!$E249&gt;Listes!$E$53,('Instruction Forfaitaires'!$E249*(VLOOKUP('Instruction Forfaitaires'!$D249,Listes!$A$54:$E$60,5,FALSE))),('Instruction Forfaitaires'!$E249*(VLOOKUP('Instruction Forfaitaires'!$D249,Listes!$A$54:$E$60,3,FALSE))+(VLOOKUP('Instruction Forfaitaires'!$D249,Listes!$A$54:$E$60,4,FALSE)))))))</f>
        <v/>
      </c>
      <c r="J249" s="166" t="str">
        <f>IF($G249="","",IF($C249=Listes!$B$31,IF('Instruction Forfaitaires'!$E249&lt;Listes!$B$42,('Instruction Forfaitaires'!$E249*(VLOOKUP('Instruction Forfaitaires'!$D249,Listes!$A$43:$E$49,2,FALSE))),IF('Instruction Forfaitaires'!$E249&gt;Listes!$D$42,('Instruction Forfaitaires'!$E249*(VLOOKUP('Instruction Forfaitaires'!$D249,Listes!$A$43:$E$49,5,FALSE))),('Instruction Forfaitaires'!$E249*(VLOOKUP('Instruction Forfaitaires'!$D249,Listes!$A$43:$E$49,3,FALSE))+(VLOOKUP('Instruction Forfaitaires'!$D249,Listes!$A$43:$E$49,4,FALSE)))))))</f>
        <v/>
      </c>
      <c r="K249" s="257" t="str">
        <f>IF($G249="","",IF($C249=Listes!$B$34,Listes!$I$31,IF($C249=Listes!$B$35,(VLOOKUP('Instruction Forfaitaires'!$F249,Listes!$E$31:$F$36,2,FALSE)),IF($C249=Listes!$B$33,IF('Instruction Forfaitaires'!$E249&lt;Listes!$A$64,'Instruction Forfaitaires'!$E249*Listes!$A$65,IF('Instruction Forfaitaires'!$E249&gt;Listes!$D$64,'Instruction Forfaitaires'!$E249*Listes!$D$65,(('Instruction Forfaitaires'!$E249*Listes!$B$65)+Listes!$C$65)))))))</f>
        <v/>
      </c>
      <c r="L249" s="185" t="str">
        <f>IF(Forfaitaires!M248="","",Forfaitaires!M248)</f>
        <v/>
      </c>
      <c r="M249" s="282" t="str">
        <f t="shared" si="15"/>
        <v/>
      </c>
      <c r="N249" s="277" t="str">
        <f t="shared" si="16"/>
        <v/>
      </c>
      <c r="O249" s="298" t="str">
        <f t="shared" si="17"/>
        <v/>
      </c>
      <c r="P249" s="280" t="str">
        <f t="shared" si="18"/>
        <v/>
      </c>
      <c r="Q249" s="284" t="str">
        <f t="shared" si="19"/>
        <v/>
      </c>
      <c r="R249" s="285"/>
    </row>
    <row r="250" spans="1:18" ht="20.100000000000001" customHeight="1" x14ac:dyDescent="0.25">
      <c r="A250" s="170">
        <v>244</v>
      </c>
      <c r="B250" s="166" t="str">
        <f>IF(Forfaitaires!B249="","",Forfaitaires!B249)</f>
        <v/>
      </c>
      <c r="C250" s="166" t="str">
        <f>IF(Forfaitaires!C249="","",Forfaitaires!C249)</f>
        <v/>
      </c>
      <c r="D250" s="166" t="str">
        <f>IF(Forfaitaires!D249="","",Forfaitaires!D249)</f>
        <v/>
      </c>
      <c r="E250" s="166" t="str">
        <f>IF(Forfaitaires!E249="","",Forfaitaires!E249)</f>
        <v/>
      </c>
      <c r="F250" s="166" t="str">
        <f>IF(Forfaitaires!F249="","",Forfaitaires!F249)</f>
        <v/>
      </c>
      <c r="G250" s="166" t="str">
        <f>IF(Forfaitaires!G249="","",Forfaitaires!G249)</f>
        <v/>
      </c>
      <c r="H250" s="166" t="str">
        <f>IF(Forfaitaires!H249="","",Forfaitaires!H249)</f>
        <v/>
      </c>
      <c r="I250" s="166" t="str">
        <f>IF($G250="","",IF($C250=Listes!$B$32,IF('Instruction Forfaitaires'!$E250&lt;Listes!$B$53,('Instruction Forfaitaires'!$E250*(VLOOKUP('Instruction Forfaitaires'!$D250,Listes!$A$54:$E$60,2,FALSE))),IF('Instruction Forfaitaires'!$E250&gt;Listes!$E$53,('Instruction Forfaitaires'!$E250*(VLOOKUP('Instruction Forfaitaires'!$D250,Listes!$A$54:$E$60,5,FALSE))),('Instruction Forfaitaires'!$E250*(VLOOKUP('Instruction Forfaitaires'!$D250,Listes!$A$54:$E$60,3,FALSE))+(VLOOKUP('Instruction Forfaitaires'!$D250,Listes!$A$54:$E$60,4,FALSE)))))))</f>
        <v/>
      </c>
      <c r="J250" s="166" t="str">
        <f>IF($G250="","",IF($C250=Listes!$B$31,IF('Instruction Forfaitaires'!$E250&lt;Listes!$B$42,('Instruction Forfaitaires'!$E250*(VLOOKUP('Instruction Forfaitaires'!$D250,Listes!$A$43:$E$49,2,FALSE))),IF('Instruction Forfaitaires'!$E250&gt;Listes!$D$42,('Instruction Forfaitaires'!$E250*(VLOOKUP('Instruction Forfaitaires'!$D250,Listes!$A$43:$E$49,5,FALSE))),('Instruction Forfaitaires'!$E250*(VLOOKUP('Instruction Forfaitaires'!$D250,Listes!$A$43:$E$49,3,FALSE))+(VLOOKUP('Instruction Forfaitaires'!$D250,Listes!$A$43:$E$49,4,FALSE)))))))</f>
        <v/>
      </c>
      <c r="K250" s="257" t="str">
        <f>IF($G250="","",IF($C250=Listes!$B$34,Listes!$I$31,IF($C250=Listes!$B$35,(VLOOKUP('Instruction Forfaitaires'!$F250,Listes!$E$31:$F$36,2,FALSE)),IF($C250=Listes!$B$33,IF('Instruction Forfaitaires'!$E250&lt;Listes!$A$64,'Instruction Forfaitaires'!$E250*Listes!$A$65,IF('Instruction Forfaitaires'!$E250&gt;Listes!$D$64,'Instruction Forfaitaires'!$E250*Listes!$D$65,(('Instruction Forfaitaires'!$E250*Listes!$B$65)+Listes!$C$65)))))))</f>
        <v/>
      </c>
      <c r="L250" s="185" t="str">
        <f>IF(Forfaitaires!M249="","",Forfaitaires!M249)</f>
        <v/>
      </c>
      <c r="M250" s="282" t="str">
        <f t="shared" si="15"/>
        <v/>
      </c>
      <c r="N250" s="277" t="str">
        <f t="shared" si="16"/>
        <v/>
      </c>
      <c r="O250" s="298" t="str">
        <f t="shared" si="17"/>
        <v/>
      </c>
      <c r="P250" s="280" t="str">
        <f t="shared" si="18"/>
        <v/>
      </c>
      <c r="Q250" s="284" t="str">
        <f t="shared" si="19"/>
        <v/>
      </c>
      <c r="R250" s="285"/>
    </row>
    <row r="251" spans="1:18" ht="20.100000000000001" customHeight="1" x14ac:dyDescent="0.25">
      <c r="A251" s="170">
        <v>245</v>
      </c>
      <c r="B251" s="166" t="str">
        <f>IF(Forfaitaires!B250="","",Forfaitaires!B250)</f>
        <v/>
      </c>
      <c r="C251" s="166" t="str">
        <f>IF(Forfaitaires!C250="","",Forfaitaires!C250)</f>
        <v/>
      </c>
      <c r="D251" s="166" t="str">
        <f>IF(Forfaitaires!D250="","",Forfaitaires!D250)</f>
        <v/>
      </c>
      <c r="E251" s="166" t="str">
        <f>IF(Forfaitaires!E250="","",Forfaitaires!E250)</f>
        <v/>
      </c>
      <c r="F251" s="166" t="str">
        <f>IF(Forfaitaires!F250="","",Forfaitaires!F250)</f>
        <v/>
      </c>
      <c r="G251" s="166" t="str">
        <f>IF(Forfaitaires!G250="","",Forfaitaires!G250)</f>
        <v/>
      </c>
      <c r="H251" s="166" t="str">
        <f>IF(Forfaitaires!H250="","",Forfaitaires!H250)</f>
        <v/>
      </c>
      <c r="I251" s="166" t="str">
        <f>IF($G251="","",IF($C251=Listes!$B$32,IF('Instruction Forfaitaires'!$E251&lt;Listes!$B$53,('Instruction Forfaitaires'!$E251*(VLOOKUP('Instruction Forfaitaires'!$D251,Listes!$A$54:$E$60,2,FALSE))),IF('Instruction Forfaitaires'!$E251&gt;Listes!$E$53,('Instruction Forfaitaires'!$E251*(VLOOKUP('Instruction Forfaitaires'!$D251,Listes!$A$54:$E$60,5,FALSE))),('Instruction Forfaitaires'!$E251*(VLOOKUP('Instruction Forfaitaires'!$D251,Listes!$A$54:$E$60,3,FALSE))+(VLOOKUP('Instruction Forfaitaires'!$D251,Listes!$A$54:$E$60,4,FALSE)))))))</f>
        <v/>
      </c>
      <c r="J251" s="166" t="str">
        <f>IF($G251="","",IF($C251=Listes!$B$31,IF('Instruction Forfaitaires'!$E251&lt;Listes!$B$42,('Instruction Forfaitaires'!$E251*(VLOOKUP('Instruction Forfaitaires'!$D251,Listes!$A$43:$E$49,2,FALSE))),IF('Instruction Forfaitaires'!$E251&gt;Listes!$D$42,('Instruction Forfaitaires'!$E251*(VLOOKUP('Instruction Forfaitaires'!$D251,Listes!$A$43:$E$49,5,FALSE))),('Instruction Forfaitaires'!$E251*(VLOOKUP('Instruction Forfaitaires'!$D251,Listes!$A$43:$E$49,3,FALSE))+(VLOOKUP('Instruction Forfaitaires'!$D251,Listes!$A$43:$E$49,4,FALSE)))))))</f>
        <v/>
      </c>
      <c r="K251" s="257" t="str">
        <f>IF($G251="","",IF($C251=Listes!$B$34,Listes!$I$31,IF($C251=Listes!$B$35,(VLOOKUP('Instruction Forfaitaires'!$F251,Listes!$E$31:$F$36,2,FALSE)),IF($C251=Listes!$B$33,IF('Instruction Forfaitaires'!$E251&lt;Listes!$A$64,'Instruction Forfaitaires'!$E251*Listes!$A$65,IF('Instruction Forfaitaires'!$E251&gt;Listes!$D$64,'Instruction Forfaitaires'!$E251*Listes!$D$65,(('Instruction Forfaitaires'!$E251*Listes!$B$65)+Listes!$C$65)))))))</f>
        <v/>
      </c>
      <c r="L251" s="185" t="str">
        <f>IF(Forfaitaires!M250="","",Forfaitaires!M250)</f>
        <v/>
      </c>
      <c r="M251" s="282" t="str">
        <f t="shared" si="15"/>
        <v/>
      </c>
      <c r="N251" s="277" t="str">
        <f t="shared" si="16"/>
        <v/>
      </c>
      <c r="O251" s="298" t="str">
        <f t="shared" si="17"/>
        <v/>
      </c>
      <c r="P251" s="280" t="str">
        <f t="shared" si="18"/>
        <v/>
      </c>
      <c r="Q251" s="284" t="str">
        <f t="shared" si="19"/>
        <v/>
      </c>
      <c r="R251" s="285"/>
    </row>
    <row r="252" spans="1:18" ht="20.100000000000001" customHeight="1" x14ac:dyDescent="0.25">
      <c r="A252" s="170">
        <v>246</v>
      </c>
      <c r="B252" s="166" t="str">
        <f>IF(Forfaitaires!B251="","",Forfaitaires!B251)</f>
        <v/>
      </c>
      <c r="C252" s="166" t="str">
        <f>IF(Forfaitaires!C251="","",Forfaitaires!C251)</f>
        <v/>
      </c>
      <c r="D252" s="166" t="str">
        <f>IF(Forfaitaires!D251="","",Forfaitaires!D251)</f>
        <v/>
      </c>
      <c r="E252" s="166" t="str">
        <f>IF(Forfaitaires!E251="","",Forfaitaires!E251)</f>
        <v/>
      </c>
      <c r="F252" s="166" t="str">
        <f>IF(Forfaitaires!F251="","",Forfaitaires!F251)</f>
        <v/>
      </c>
      <c r="G252" s="166" t="str">
        <f>IF(Forfaitaires!G251="","",Forfaitaires!G251)</f>
        <v/>
      </c>
      <c r="H252" s="166" t="str">
        <f>IF(Forfaitaires!H251="","",Forfaitaires!H251)</f>
        <v/>
      </c>
      <c r="I252" s="166" t="str">
        <f>IF($G252="","",IF($C252=Listes!$B$32,IF('Instruction Forfaitaires'!$E252&lt;Listes!$B$53,('Instruction Forfaitaires'!$E252*(VLOOKUP('Instruction Forfaitaires'!$D252,Listes!$A$54:$E$60,2,FALSE))),IF('Instruction Forfaitaires'!$E252&gt;Listes!$E$53,('Instruction Forfaitaires'!$E252*(VLOOKUP('Instruction Forfaitaires'!$D252,Listes!$A$54:$E$60,5,FALSE))),('Instruction Forfaitaires'!$E252*(VLOOKUP('Instruction Forfaitaires'!$D252,Listes!$A$54:$E$60,3,FALSE))+(VLOOKUP('Instruction Forfaitaires'!$D252,Listes!$A$54:$E$60,4,FALSE)))))))</f>
        <v/>
      </c>
      <c r="J252" s="166" t="str">
        <f>IF($G252="","",IF($C252=Listes!$B$31,IF('Instruction Forfaitaires'!$E252&lt;Listes!$B$42,('Instruction Forfaitaires'!$E252*(VLOOKUP('Instruction Forfaitaires'!$D252,Listes!$A$43:$E$49,2,FALSE))),IF('Instruction Forfaitaires'!$E252&gt;Listes!$D$42,('Instruction Forfaitaires'!$E252*(VLOOKUP('Instruction Forfaitaires'!$D252,Listes!$A$43:$E$49,5,FALSE))),('Instruction Forfaitaires'!$E252*(VLOOKUP('Instruction Forfaitaires'!$D252,Listes!$A$43:$E$49,3,FALSE))+(VLOOKUP('Instruction Forfaitaires'!$D252,Listes!$A$43:$E$49,4,FALSE)))))))</f>
        <v/>
      </c>
      <c r="K252" s="257" t="str">
        <f>IF($G252="","",IF($C252=Listes!$B$34,Listes!$I$31,IF($C252=Listes!$B$35,(VLOOKUP('Instruction Forfaitaires'!$F252,Listes!$E$31:$F$36,2,FALSE)),IF($C252=Listes!$B$33,IF('Instruction Forfaitaires'!$E252&lt;Listes!$A$64,'Instruction Forfaitaires'!$E252*Listes!$A$65,IF('Instruction Forfaitaires'!$E252&gt;Listes!$D$64,'Instruction Forfaitaires'!$E252*Listes!$D$65,(('Instruction Forfaitaires'!$E252*Listes!$B$65)+Listes!$C$65)))))))</f>
        <v/>
      </c>
      <c r="L252" s="185" t="str">
        <f>IF(Forfaitaires!M251="","",Forfaitaires!M251)</f>
        <v/>
      </c>
      <c r="M252" s="282" t="str">
        <f t="shared" si="15"/>
        <v/>
      </c>
      <c r="N252" s="277" t="str">
        <f t="shared" si="16"/>
        <v/>
      </c>
      <c r="O252" s="298" t="str">
        <f t="shared" si="17"/>
        <v/>
      </c>
      <c r="P252" s="280" t="str">
        <f t="shared" si="18"/>
        <v/>
      </c>
      <c r="Q252" s="284" t="str">
        <f t="shared" si="19"/>
        <v/>
      </c>
      <c r="R252" s="285"/>
    </row>
    <row r="253" spans="1:18" ht="20.100000000000001" customHeight="1" x14ac:dyDescent="0.25">
      <c r="A253" s="170">
        <v>247</v>
      </c>
      <c r="B253" s="166" t="str">
        <f>IF(Forfaitaires!B252="","",Forfaitaires!B252)</f>
        <v/>
      </c>
      <c r="C253" s="166" t="str">
        <f>IF(Forfaitaires!C252="","",Forfaitaires!C252)</f>
        <v/>
      </c>
      <c r="D253" s="166" t="str">
        <f>IF(Forfaitaires!D252="","",Forfaitaires!D252)</f>
        <v/>
      </c>
      <c r="E253" s="166" t="str">
        <f>IF(Forfaitaires!E252="","",Forfaitaires!E252)</f>
        <v/>
      </c>
      <c r="F253" s="166" t="str">
        <f>IF(Forfaitaires!F252="","",Forfaitaires!F252)</f>
        <v/>
      </c>
      <c r="G253" s="166" t="str">
        <f>IF(Forfaitaires!G252="","",Forfaitaires!G252)</f>
        <v/>
      </c>
      <c r="H253" s="166" t="str">
        <f>IF(Forfaitaires!H252="","",Forfaitaires!H252)</f>
        <v/>
      </c>
      <c r="I253" s="166" t="str">
        <f>IF($G253="","",IF($C253=Listes!$B$32,IF('Instruction Forfaitaires'!$E253&lt;Listes!$B$53,('Instruction Forfaitaires'!$E253*(VLOOKUP('Instruction Forfaitaires'!$D253,Listes!$A$54:$E$60,2,FALSE))),IF('Instruction Forfaitaires'!$E253&gt;Listes!$E$53,('Instruction Forfaitaires'!$E253*(VLOOKUP('Instruction Forfaitaires'!$D253,Listes!$A$54:$E$60,5,FALSE))),('Instruction Forfaitaires'!$E253*(VLOOKUP('Instruction Forfaitaires'!$D253,Listes!$A$54:$E$60,3,FALSE))+(VLOOKUP('Instruction Forfaitaires'!$D253,Listes!$A$54:$E$60,4,FALSE)))))))</f>
        <v/>
      </c>
      <c r="J253" s="166" t="str">
        <f>IF($G253="","",IF($C253=Listes!$B$31,IF('Instruction Forfaitaires'!$E253&lt;Listes!$B$42,('Instruction Forfaitaires'!$E253*(VLOOKUP('Instruction Forfaitaires'!$D253,Listes!$A$43:$E$49,2,FALSE))),IF('Instruction Forfaitaires'!$E253&gt;Listes!$D$42,('Instruction Forfaitaires'!$E253*(VLOOKUP('Instruction Forfaitaires'!$D253,Listes!$A$43:$E$49,5,FALSE))),('Instruction Forfaitaires'!$E253*(VLOOKUP('Instruction Forfaitaires'!$D253,Listes!$A$43:$E$49,3,FALSE))+(VLOOKUP('Instruction Forfaitaires'!$D253,Listes!$A$43:$E$49,4,FALSE)))))))</f>
        <v/>
      </c>
      <c r="K253" s="257" t="str">
        <f>IF($G253="","",IF($C253=Listes!$B$34,Listes!$I$31,IF($C253=Listes!$B$35,(VLOOKUP('Instruction Forfaitaires'!$F253,Listes!$E$31:$F$36,2,FALSE)),IF($C253=Listes!$B$33,IF('Instruction Forfaitaires'!$E253&lt;Listes!$A$64,'Instruction Forfaitaires'!$E253*Listes!$A$65,IF('Instruction Forfaitaires'!$E253&gt;Listes!$D$64,'Instruction Forfaitaires'!$E253*Listes!$D$65,(('Instruction Forfaitaires'!$E253*Listes!$B$65)+Listes!$C$65)))))))</f>
        <v/>
      </c>
      <c r="L253" s="185" t="str">
        <f>IF(Forfaitaires!M252="","",Forfaitaires!M252)</f>
        <v/>
      </c>
      <c r="M253" s="282" t="str">
        <f t="shared" si="15"/>
        <v/>
      </c>
      <c r="N253" s="277" t="str">
        <f t="shared" si="16"/>
        <v/>
      </c>
      <c r="O253" s="298" t="str">
        <f t="shared" si="17"/>
        <v/>
      </c>
      <c r="P253" s="280" t="str">
        <f t="shared" si="18"/>
        <v/>
      </c>
      <c r="Q253" s="284" t="str">
        <f t="shared" si="19"/>
        <v/>
      </c>
      <c r="R253" s="285"/>
    </row>
    <row r="254" spans="1:18" ht="20.100000000000001" customHeight="1" x14ac:dyDescent="0.25">
      <c r="A254" s="170">
        <v>248</v>
      </c>
      <c r="B254" s="166" t="str">
        <f>IF(Forfaitaires!B253="","",Forfaitaires!B253)</f>
        <v/>
      </c>
      <c r="C254" s="166" t="str">
        <f>IF(Forfaitaires!C253="","",Forfaitaires!C253)</f>
        <v/>
      </c>
      <c r="D254" s="166" t="str">
        <f>IF(Forfaitaires!D253="","",Forfaitaires!D253)</f>
        <v/>
      </c>
      <c r="E254" s="166" t="str">
        <f>IF(Forfaitaires!E253="","",Forfaitaires!E253)</f>
        <v/>
      </c>
      <c r="F254" s="166" t="str">
        <f>IF(Forfaitaires!F253="","",Forfaitaires!F253)</f>
        <v/>
      </c>
      <c r="G254" s="166" t="str">
        <f>IF(Forfaitaires!G253="","",Forfaitaires!G253)</f>
        <v/>
      </c>
      <c r="H254" s="166" t="str">
        <f>IF(Forfaitaires!H253="","",Forfaitaires!H253)</f>
        <v/>
      </c>
      <c r="I254" s="166" t="str">
        <f>IF($G254="","",IF($C254=Listes!$B$32,IF('Instruction Forfaitaires'!$E254&lt;Listes!$B$53,('Instruction Forfaitaires'!$E254*(VLOOKUP('Instruction Forfaitaires'!$D254,Listes!$A$54:$E$60,2,FALSE))),IF('Instruction Forfaitaires'!$E254&gt;Listes!$E$53,('Instruction Forfaitaires'!$E254*(VLOOKUP('Instruction Forfaitaires'!$D254,Listes!$A$54:$E$60,5,FALSE))),('Instruction Forfaitaires'!$E254*(VLOOKUP('Instruction Forfaitaires'!$D254,Listes!$A$54:$E$60,3,FALSE))+(VLOOKUP('Instruction Forfaitaires'!$D254,Listes!$A$54:$E$60,4,FALSE)))))))</f>
        <v/>
      </c>
      <c r="J254" s="166" t="str">
        <f>IF($G254="","",IF($C254=Listes!$B$31,IF('Instruction Forfaitaires'!$E254&lt;Listes!$B$42,('Instruction Forfaitaires'!$E254*(VLOOKUP('Instruction Forfaitaires'!$D254,Listes!$A$43:$E$49,2,FALSE))),IF('Instruction Forfaitaires'!$E254&gt;Listes!$D$42,('Instruction Forfaitaires'!$E254*(VLOOKUP('Instruction Forfaitaires'!$D254,Listes!$A$43:$E$49,5,FALSE))),('Instruction Forfaitaires'!$E254*(VLOOKUP('Instruction Forfaitaires'!$D254,Listes!$A$43:$E$49,3,FALSE))+(VLOOKUP('Instruction Forfaitaires'!$D254,Listes!$A$43:$E$49,4,FALSE)))))))</f>
        <v/>
      </c>
      <c r="K254" s="257" t="str">
        <f>IF($G254="","",IF($C254=Listes!$B$34,Listes!$I$31,IF($C254=Listes!$B$35,(VLOOKUP('Instruction Forfaitaires'!$F254,Listes!$E$31:$F$36,2,FALSE)),IF($C254=Listes!$B$33,IF('Instruction Forfaitaires'!$E254&lt;Listes!$A$64,'Instruction Forfaitaires'!$E254*Listes!$A$65,IF('Instruction Forfaitaires'!$E254&gt;Listes!$D$64,'Instruction Forfaitaires'!$E254*Listes!$D$65,(('Instruction Forfaitaires'!$E254*Listes!$B$65)+Listes!$C$65)))))))</f>
        <v/>
      </c>
      <c r="L254" s="185" t="str">
        <f>IF(Forfaitaires!M253="","",Forfaitaires!M253)</f>
        <v/>
      </c>
      <c r="M254" s="282" t="str">
        <f t="shared" si="15"/>
        <v/>
      </c>
      <c r="N254" s="277" t="str">
        <f t="shared" si="16"/>
        <v/>
      </c>
      <c r="O254" s="298" t="str">
        <f t="shared" si="17"/>
        <v/>
      </c>
      <c r="P254" s="280" t="str">
        <f t="shared" si="18"/>
        <v/>
      </c>
      <c r="Q254" s="284" t="str">
        <f t="shared" si="19"/>
        <v/>
      </c>
      <c r="R254" s="285"/>
    </row>
    <row r="255" spans="1:18" ht="20.100000000000001" customHeight="1" x14ac:dyDescent="0.25">
      <c r="A255" s="170">
        <v>249</v>
      </c>
      <c r="B255" s="166" t="str">
        <f>IF(Forfaitaires!B254="","",Forfaitaires!B254)</f>
        <v/>
      </c>
      <c r="C255" s="166" t="str">
        <f>IF(Forfaitaires!C254="","",Forfaitaires!C254)</f>
        <v/>
      </c>
      <c r="D255" s="166" t="str">
        <f>IF(Forfaitaires!D254="","",Forfaitaires!D254)</f>
        <v/>
      </c>
      <c r="E255" s="166" t="str">
        <f>IF(Forfaitaires!E254="","",Forfaitaires!E254)</f>
        <v/>
      </c>
      <c r="F255" s="166" t="str">
        <f>IF(Forfaitaires!F254="","",Forfaitaires!F254)</f>
        <v/>
      </c>
      <c r="G255" s="166" t="str">
        <f>IF(Forfaitaires!G254="","",Forfaitaires!G254)</f>
        <v/>
      </c>
      <c r="H255" s="166" t="str">
        <f>IF(Forfaitaires!H254="","",Forfaitaires!H254)</f>
        <v/>
      </c>
      <c r="I255" s="166" t="str">
        <f>IF($G255="","",IF($C255=Listes!$B$32,IF('Instruction Forfaitaires'!$E255&lt;Listes!$B$53,('Instruction Forfaitaires'!$E255*(VLOOKUP('Instruction Forfaitaires'!$D255,Listes!$A$54:$E$60,2,FALSE))),IF('Instruction Forfaitaires'!$E255&gt;Listes!$E$53,('Instruction Forfaitaires'!$E255*(VLOOKUP('Instruction Forfaitaires'!$D255,Listes!$A$54:$E$60,5,FALSE))),('Instruction Forfaitaires'!$E255*(VLOOKUP('Instruction Forfaitaires'!$D255,Listes!$A$54:$E$60,3,FALSE))+(VLOOKUP('Instruction Forfaitaires'!$D255,Listes!$A$54:$E$60,4,FALSE)))))))</f>
        <v/>
      </c>
      <c r="J255" s="166" t="str">
        <f>IF($G255="","",IF($C255=Listes!$B$31,IF('Instruction Forfaitaires'!$E255&lt;Listes!$B$42,('Instruction Forfaitaires'!$E255*(VLOOKUP('Instruction Forfaitaires'!$D255,Listes!$A$43:$E$49,2,FALSE))),IF('Instruction Forfaitaires'!$E255&gt;Listes!$D$42,('Instruction Forfaitaires'!$E255*(VLOOKUP('Instruction Forfaitaires'!$D255,Listes!$A$43:$E$49,5,FALSE))),('Instruction Forfaitaires'!$E255*(VLOOKUP('Instruction Forfaitaires'!$D255,Listes!$A$43:$E$49,3,FALSE))+(VLOOKUP('Instruction Forfaitaires'!$D255,Listes!$A$43:$E$49,4,FALSE)))))))</f>
        <v/>
      </c>
      <c r="K255" s="257" t="str">
        <f>IF($G255="","",IF($C255=Listes!$B$34,Listes!$I$31,IF($C255=Listes!$B$35,(VLOOKUP('Instruction Forfaitaires'!$F255,Listes!$E$31:$F$36,2,FALSE)),IF($C255=Listes!$B$33,IF('Instruction Forfaitaires'!$E255&lt;Listes!$A$64,'Instruction Forfaitaires'!$E255*Listes!$A$65,IF('Instruction Forfaitaires'!$E255&gt;Listes!$D$64,'Instruction Forfaitaires'!$E255*Listes!$D$65,(('Instruction Forfaitaires'!$E255*Listes!$B$65)+Listes!$C$65)))))))</f>
        <v/>
      </c>
      <c r="L255" s="185" t="str">
        <f>IF(Forfaitaires!M254="","",Forfaitaires!M254)</f>
        <v/>
      </c>
      <c r="M255" s="282" t="str">
        <f t="shared" si="15"/>
        <v/>
      </c>
      <c r="N255" s="277" t="str">
        <f t="shared" si="16"/>
        <v/>
      </c>
      <c r="O255" s="298" t="str">
        <f t="shared" si="17"/>
        <v/>
      </c>
      <c r="P255" s="280" t="str">
        <f t="shared" si="18"/>
        <v/>
      </c>
      <c r="Q255" s="284" t="str">
        <f t="shared" si="19"/>
        <v/>
      </c>
      <c r="R255" s="285"/>
    </row>
    <row r="256" spans="1:18" ht="20.100000000000001" customHeight="1" x14ac:dyDescent="0.25">
      <c r="A256" s="170">
        <v>250</v>
      </c>
      <c r="B256" s="166" t="str">
        <f>IF(Forfaitaires!B255="","",Forfaitaires!B255)</f>
        <v/>
      </c>
      <c r="C256" s="166" t="str">
        <f>IF(Forfaitaires!C255="","",Forfaitaires!C255)</f>
        <v/>
      </c>
      <c r="D256" s="166" t="str">
        <f>IF(Forfaitaires!D255="","",Forfaitaires!D255)</f>
        <v/>
      </c>
      <c r="E256" s="166" t="str">
        <f>IF(Forfaitaires!E255="","",Forfaitaires!E255)</f>
        <v/>
      </c>
      <c r="F256" s="166" t="str">
        <f>IF(Forfaitaires!F255="","",Forfaitaires!F255)</f>
        <v/>
      </c>
      <c r="G256" s="166" t="str">
        <f>IF(Forfaitaires!G255="","",Forfaitaires!G255)</f>
        <v/>
      </c>
      <c r="H256" s="166" t="str">
        <f>IF(Forfaitaires!H255="","",Forfaitaires!H255)</f>
        <v/>
      </c>
      <c r="I256" s="166" t="str">
        <f>IF($G256="","",IF($C256=Listes!$B$32,IF('Instruction Forfaitaires'!$E256&lt;Listes!$B$53,('Instruction Forfaitaires'!$E256*(VLOOKUP('Instruction Forfaitaires'!$D256,Listes!$A$54:$E$60,2,FALSE))),IF('Instruction Forfaitaires'!$E256&gt;Listes!$E$53,('Instruction Forfaitaires'!$E256*(VLOOKUP('Instruction Forfaitaires'!$D256,Listes!$A$54:$E$60,5,FALSE))),('Instruction Forfaitaires'!$E256*(VLOOKUP('Instruction Forfaitaires'!$D256,Listes!$A$54:$E$60,3,FALSE))+(VLOOKUP('Instruction Forfaitaires'!$D256,Listes!$A$54:$E$60,4,FALSE)))))))</f>
        <v/>
      </c>
      <c r="J256" s="166" t="str">
        <f>IF($G256="","",IF($C256=Listes!$B$31,IF('Instruction Forfaitaires'!$E256&lt;Listes!$B$42,('Instruction Forfaitaires'!$E256*(VLOOKUP('Instruction Forfaitaires'!$D256,Listes!$A$43:$E$49,2,FALSE))),IF('Instruction Forfaitaires'!$E256&gt;Listes!$D$42,('Instruction Forfaitaires'!$E256*(VLOOKUP('Instruction Forfaitaires'!$D256,Listes!$A$43:$E$49,5,FALSE))),('Instruction Forfaitaires'!$E256*(VLOOKUP('Instruction Forfaitaires'!$D256,Listes!$A$43:$E$49,3,FALSE))+(VLOOKUP('Instruction Forfaitaires'!$D256,Listes!$A$43:$E$49,4,FALSE)))))))</f>
        <v/>
      </c>
      <c r="K256" s="257" t="str">
        <f>IF($G256="","",IF($C256=Listes!$B$34,Listes!$I$31,IF($C256=Listes!$B$35,(VLOOKUP('Instruction Forfaitaires'!$F256,Listes!$E$31:$F$36,2,FALSE)),IF($C256=Listes!$B$33,IF('Instruction Forfaitaires'!$E256&lt;Listes!$A$64,'Instruction Forfaitaires'!$E256*Listes!$A$65,IF('Instruction Forfaitaires'!$E256&gt;Listes!$D$64,'Instruction Forfaitaires'!$E256*Listes!$D$65,(('Instruction Forfaitaires'!$E256*Listes!$B$65)+Listes!$C$65)))))))</f>
        <v/>
      </c>
      <c r="L256" s="185" t="str">
        <f>IF(Forfaitaires!M255="","",Forfaitaires!M255)</f>
        <v/>
      </c>
      <c r="M256" s="282" t="str">
        <f t="shared" si="15"/>
        <v/>
      </c>
      <c r="N256" s="277" t="str">
        <f t="shared" si="16"/>
        <v/>
      </c>
      <c r="O256" s="298" t="str">
        <f t="shared" si="17"/>
        <v/>
      </c>
      <c r="P256" s="280" t="str">
        <f t="shared" si="18"/>
        <v/>
      </c>
      <c r="Q256" s="284" t="str">
        <f t="shared" si="19"/>
        <v/>
      </c>
      <c r="R256" s="285"/>
    </row>
    <row r="257" spans="1:18" ht="20.100000000000001" customHeight="1" x14ac:dyDescent="0.25">
      <c r="A257" s="170">
        <v>251</v>
      </c>
      <c r="B257" s="166" t="str">
        <f>IF(Forfaitaires!B256="","",Forfaitaires!B256)</f>
        <v/>
      </c>
      <c r="C257" s="166" t="str">
        <f>IF(Forfaitaires!C256="","",Forfaitaires!C256)</f>
        <v/>
      </c>
      <c r="D257" s="166" t="str">
        <f>IF(Forfaitaires!D256="","",Forfaitaires!D256)</f>
        <v/>
      </c>
      <c r="E257" s="166" t="str">
        <f>IF(Forfaitaires!E256="","",Forfaitaires!E256)</f>
        <v/>
      </c>
      <c r="F257" s="166" t="str">
        <f>IF(Forfaitaires!F256="","",Forfaitaires!F256)</f>
        <v/>
      </c>
      <c r="G257" s="166" t="str">
        <f>IF(Forfaitaires!G256="","",Forfaitaires!G256)</f>
        <v/>
      </c>
      <c r="H257" s="166" t="str">
        <f>IF(Forfaitaires!H256="","",Forfaitaires!H256)</f>
        <v/>
      </c>
      <c r="I257" s="166" t="str">
        <f>IF($G257="","",IF($C257=Listes!$B$32,IF('Instruction Forfaitaires'!$E257&lt;Listes!$B$53,('Instruction Forfaitaires'!$E257*(VLOOKUP('Instruction Forfaitaires'!$D257,Listes!$A$54:$E$60,2,FALSE))),IF('Instruction Forfaitaires'!$E257&gt;Listes!$E$53,('Instruction Forfaitaires'!$E257*(VLOOKUP('Instruction Forfaitaires'!$D257,Listes!$A$54:$E$60,5,FALSE))),('Instruction Forfaitaires'!$E257*(VLOOKUP('Instruction Forfaitaires'!$D257,Listes!$A$54:$E$60,3,FALSE))+(VLOOKUP('Instruction Forfaitaires'!$D257,Listes!$A$54:$E$60,4,FALSE)))))))</f>
        <v/>
      </c>
      <c r="J257" s="166" t="str">
        <f>IF($G257="","",IF($C257=Listes!$B$31,IF('Instruction Forfaitaires'!$E257&lt;Listes!$B$42,('Instruction Forfaitaires'!$E257*(VLOOKUP('Instruction Forfaitaires'!$D257,Listes!$A$43:$E$49,2,FALSE))),IF('Instruction Forfaitaires'!$E257&gt;Listes!$D$42,('Instruction Forfaitaires'!$E257*(VLOOKUP('Instruction Forfaitaires'!$D257,Listes!$A$43:$E$49,5,FALSE))),('Instruction Forfaitaires'!$E257*(VLOOKUP('Instruction Forfaitaires'!$D257,Listes!$A$43:$E$49,3,FALSE))+(VLOOKUP('Instruction Forfaitaires'!$D257,Listes!$A$43:$E$49,4,FALSE)))))))</f>
        <v/>
      </c>
      <c r="K257" s="257" t="str">
        <f>IF($G257="","",IF($C257=Listes!$B$34,Listes!$I$31,IF($C257=Listes!$B$35,(VLOOKUP('Instruction Forfaitaires'!$F257,Listes!$E$31:$F$36,2,FALSE)),IF($C257=Listes!$B$33,IF('Instruction Forfaitaires'!$E257&lt;Listes!$A$64,'Instruction Forfaitaires'!$E257*Listes!$A$65,IF('Instruction Forfaitaires'!$E257&gt;Listes!$D$64,'Instruction Forfaitaires'!$E257*Listes!$D$65,(('Instruction Forfaitaires'!$E257*Listes!$B$65)+Listes!$C$65)))))))</f>
        <v/>
      </c>
      <c r="L257" s="185" t="str">
        <f>IF(Forfaitaires!M256="","",Forfaitaires!M256)</f>
        <v/>
      </c>
      <c r="M257" s="282" t="str">
        <f t="shared" si="15"/>
        <v/>
      </c>
      <c r="N257" s="277" t="str">
        <f t="shared" si="16"/>
        <v/>
      </c>
      <c r="O257" s="298" t="str">
        <f t="shared" si="17"/>
        <v/>
      </c>
      <c r="P257" s="280" t="str">
        <f t="shared" si="18"/>
        <v/>
      </c>
      <c r="Q257" s="284" t="str">
        <f t="shared" si="19"/>
        <v/>
      </c>
      <c r="R257" s="285"/>
    </row>
    <row r="258" spans="1:18" ht="20.100000000000001" customHeight="1" x14ac:dyDescent="0.25">
      <c r="A258" s="170">
        <v>252</v>
      </c>
      <c r="B258" s="166" t="str">
        <f>IF(Forfaitaires!B257="","",Forfaitaires!B257)</f>
        <v/>
      </c>
      <c r="C258" s="166" t="str">
        <f>IF(Forfaitaires!C257="","",Forfaitaires!C257)</f>
        <v/>
      </c>
      <c r="D258" s="166" t="str">
        <f>IF(Forfaitaires!D257="","",Forfaitaires!D257)</f>
        <v/>
      </c>
      <c r="E258" s="166" t="str">
        <f>IF(Forfaitaires!E257="","",Forfaitaires!E257)</f>
        <v/>
      </c>
      <c r="F258" s="166" t="str">
        <f>IF(Forfaitaires!F257="","",Forfaitaires!F257)</f>
        <v/>
      </c>
      <c r="G258" s="166" t="str">
        <f>IF(Forfaitaires!G257="","",Forfaitaires!G257)</f>
        <v/>
      </c>
      <c r="H258" s="166" t="str">
        <f>IF(Forfaitaires!H257="","",Forfaitaires!H257)</f>
        <v/>
      </c>
      <c r="I258" s="166" t="str">
        <f>IF($G258="","",IF($C258=Listes!$B$32,IF('Instruction Forfaitaires'!$E258&lt;Listes!$B$53,('Instruction Forfaitaires'!$E258*(VLOOKUP('Instruction Forfaitaires'!$D258,Listes!$A$54:$E$60,2,FALSE))),IF('Instruction Forfaitaires'!$E258&gt;Listes!$E$53,('Instruction Forfaitaires'!$E258*(VLOOKUP('Instruction Forfaitaires'!$D258,Listes!$A$54:$E$60,5,FALSE))),('Instruction Forfaitaires'!$E258*(VLOOKUP('Instruction Forfaitaires'!$D258,Listes!$A$54:$E$60,3,FALSE))+(VLOOKUP('Instruction Forfaitaires'!$D258,Listes!$A$54:$E$60,4,FALSE)))))))</f>
        <v/>
      </c>
      <c r="J258" s="166" t="str">
        <f>IF($G258="","",IF($C258=Listes!$B$31,IF('Instruction Forfaitaires'!$E258&lt;Listes!$B$42,('Instruction Forfaitaires'!$E258*(VLOOKUP('Instruction Forfaitaires'!$D258,Listes!$A$43:$E$49,2,FALSE))),IF('Instruction Forfaitaires'!$E258&gt;Listes!$D$42,('Instruction Forfaitaires'!$E258*(VLOOKUP('Instruction Forfaitaires'!$D258,Listes!$A$43:$E$49,5,FALSE))),('Instruction Forfaitaires'!$E258*(VLOOKUP('Instruction Forfaitaires'!$D258,Listes!$A$43:$E$49,3,FALSE))+(VLOOKUP('Instruction Forfaitaires'!$D258,Listes!$A$43:$E$49,4,FALSE)))))))</f>
        <v/>
      </c>
      <c r="K258" s="257" t="str">
        <f>IF($G258="","",IF($C258=Listes!$B$34,Listes!$I$31,IF($C258=Listes!$B$35,(VLOOKUP('Instruction Forfaitaires'!$F258,Listes!$E$31:$F$36,2,FALSE)),IF($C258=Listes!$B$33,IF('Instruction Forfaitaires'!$E258&lt;Listes!$A$64,'Instruction Forfaitaires'!$E258*Listes!$A$65,IF('Instruction Forfaitaires'!$E258&gt;Listes!$D$64,'Instruction Forfaitaires'!$E258*Listes!$D$65,(('Instruction Forfaitaires'!$E258*Listes!$B$65)+Listes!$C$65)))))))</f>
        <v/>
      </c>
      <c r="L258" s="185" t="str">
        <f>IF(Forfaitaires!M257="","",Forfaitaires!M257)</f>
        <v/>
      </c>
      <c r="M258" s="282" t="str">
        <f t="shared" si="15"/>
        <v/>
      </c>
      <c r="N258" s="277" t="str">
        <f t="shared" si="16"/>
        <v/>
      </c>
      <c r="O258" s="298" t="str">
        <f t="shared" si="17"/>
        <v/>
      </c>
      <c r="P258" s="280" t="str">
        <f t="shared" si="18"/>
        <v/>
      </c>
      <c r="Q258" s="284" t="str">
        <f t="shared" si="19"/>
        <v/>
      </c>
      <c r="R258" s="285"/>
    </row>
    <row r="259" spans="1:18" ht="20.100000000000001" customHeight="1" x14ac:dyDescent="0.25">
      <c r="A259" s="170">
        <v>253</v>
      </c>
      <c r="B259" s="166" t="str">
        <f>IF(Forfaitaires!B258="","",Forfaitaires!B258)</f>
        <v/>
      </c>
      <c r="C259" s="166" t="str">
        <f>IF(Forfaitaires!C258="","",Forfaitaires!C258)</f>
        <v/>
      </c>
      <c r="D259" s="166" t="str">
        <f>IF(Forfaitaires!D258="","",Forfaitaires!D258)</f>
        <v/>
      </c>
      <c r="E259" s="166" t="str">
        <f>IF(Forfaitaires!E258="","",Forfaitaires!E258)</f>
        <v/>
      </c>
      <c r="F259" s="166" t="str">
        <f>IF(Forfaitaires!F258="","",Forfaitaires!F258)</f>
        <v/>
      </c>
      <c r="G259" s="166" t="str">
        <f>IF(Forfaitaires!G258="","",Forfaitaires!G258)</f>
        <v/>
      </c>
      <c r="H259" s="166" t="str">
        <f>IF(Forfaitaires!H258="","",Forfaitaires!H258)</f>
        <v/>
      </c>
      <c r="I259" s="166" t="str">
        <f>IF($G259="","",IF($C259=Listes!$B$32,IF('Instruction Forfaitaires'!$E259&lt;Listes!$B$53,('Instruction Forfaitaires'!$E259*(VLOOKUP('Instruction Forfaitaires'!$D259,Listes!$A$54:$E$60,2,FALSE))),IF('Instruction Forfaitaires'!$E259&gt;Listes!$E$53,('Instruction Forfaitaires'!$E259*(VLOOKUP('Instruction Forfaitaires'!$D259,Listes!$A$54:$E$60,5,FALSE))),('Instruction Forfaitaires'!$E259*(VLOOKUP('Instruction Forfaitaires'!$D259,Listes!$A$54:$E$60,3,FALSE))+(VLOOKUP('Instruction Forfaitaires'!$D259,Listes!$A$54:$E$60,4,FALSE)))))))</f>
        <v/>
      </c>
      <c r="J259" s="166" t="str">
        <f>IF($G259="","",IF($C259=Listes!$B$31,IF('Instruction Forfaitaires'!$E259&lt;Listes!$B$42,('Instruction Forfaitaires'!$E259*(VLOOKUP('Instruction Forfaitaires'!$D259,Listes!$A$43:$E$49,2,FALSE))),IF('Instruction Forfaitaires'!$E259&gt;Listes!$D$42,('Instruction Forfaitaires'!$E259*(VLOOKUP('Instruction Forfaitaires'!$D259,Listes!$A$43:$E$49,5,FALSE))),('Instruction Forfaitaires'!$E259*(VLOOKUP('Instruction Forfaitaires'!$D259,Listes!$A$43:$E$49,3,FALSE))+(VLOOKUP('Instruction Forfaitaires'!$D259,Listes!$A$43:$E$49,4,FALSE)))))))</f>
        <v/>
      </c>
      <c r="K259" s="257" t="str">
        <f>IF($G259="","",IF($C259=Listes!$B$34,Listes!$I$31,IF($C259=Listes!$B$35,(VLOOKUP('Instruction Forfaitaires'!$F259,Listes!$E$31:$F$36,2,FALSE)),IF($C259=Listes!$B$33,IF('Instruction Forfaitaires'!$E259&lt;Listes!$A$64,'Instruction Forfaitaires'!$E259*Listes!$A$65,IF('Instruction Forfaitaires'!$E259&gt;Listes!$D$64,'Instruction Forfaitaires'!$E259*Listes!$D$65,(('Instruction Forfaitaires'!$E259*Listes!$B$65)+Listes!$C$65)))))))</f>
        <v/>
      </c>
      <c r="L259" s="185" t="str">
        <f>IF(Forfaitaires!M258="","",Forfaitaires!M258)</f>
        <v/>
      </c>
      <c r="M259" s="282" t="str">
        <f t="shared" si="15"/>
        <v/>
      </c>
      <c r="N259" s="277" t="str">
        <f t="shared" si="16"/>
        <v/>
      </c>
      <c r="O259" s="298" t="str">
        <f t="shared" si="17"/>
        <v/>
      </c>
      <c r="P259" s="280" t="str">
        <f t="shared" si="18"/>
        <v/>
      </c>
      <c r="Q259" s="284" t="str">
        <f t="shared" si="19"/>
        <v/>
      </c>
      <c r="R259" s="285"/>
    </row>
    <row r="260" spans="1:18" ht="20.100000000000001" customHeight="1" x14ac:dyDescent="0.25">
      <c r="A260" s="170">
        <v>254</v>
      </c>
      <c r="B260" s="166" t="str">
        <f>IF(Forfaitaires!B259="","",Forfaitaires!B259)</f>
        <v/>
      </c>
      <c r="C260" s="166" t="str">
        <f>IF(Forfaitaires!C259="","",Forfaitaires!C259)</f>
        <v/>
      </c>
      <c r="D260" s="166" t="str">
        <f>IF(Forfaitaires!D259="","",Forfaitaires!D259)</f>
        <v/>
      </c>
      <c r="E260" s="166" t="str">
        <f>IF(Forfaitaires!E259="","",Forfaitaires!E259)</f>
        <v/>
      </c>
      <c r="F260" s="166" t="str">
        <f>IF(Forfaitaires!F259="","",Forfaitaires!F259)</f>
        <v/>
      </c>
      <c r="G260" s="166" t="str">
        <f>IF(Forfaitaires!G259="","",Forfaitaires!G259)</f>
        <v/>
      </c>
      <c r="H260" s="166" t="str">
        <f>IF(Forfaitaires!H259="","",Forfaitaires!H259)</f>
        <v/>
      </c>
      <c r="I260" s="166" t="str">
        <f>IF($G260="","",IF($C260=Listes!$B$32,IF('Instruction Forfaitaires'!$E260&lt;Listes!$B$53,('Instruction Forfaitaires'!$E260*(VLOOKUP('Instruction Forfaitaires'!$D260,Listes!$A$54:$E$60,2,FALSE))),IF('Instruction Forfaitaires'!$E260&gt;Listes!$E$53,('Instruction Forfaitaires'!$E260*(VLOOKUP('Instruction Forfaitaires'!$D260,Listes!$A$54:$E$60,5,FALSE))),('Instruction Forfaitaires'!$E260*(VLOOKUP('Instruction Forfaitaires'!$D260,Listes!$A$54:$E$60,3,FALSE))+(VLOOKUP('Instruction Forfaitaires'!$D260,Listes!$A$54:$E$60,4,FALSE)))))))</f>
        <v/>
      </c>
      <c r="J260" s="166" t="str">
        <f>IF($G260="","",IF($C260=Listes!$B$31,IF('Instruction Forfaitaires'!$E260&lt;Listes!$B$42,('Instruction Forfaitaires'!$E260*(VLOOKUP('Instruction Forfaitaires'!$D260,Listes!$A$43:$E$49,2,FALSE))),IF('Instruction Forfaitaires'!$E260&gt;Listes!$D$42,('Instruction Forfaitaires'!$E260*(VLOOKUP('Instruction Forfaitaires'!$D260,Listes!$A$43:$E$49,5,FALSE))),('Instruction Forfaitaires'!$E260*(VLOOKUP('Instruction Forfaitaires'!$D260,Listes!$A$43:$E$49,3,FALSE))+(VLOOKUP('Instruction Forfaitaires'!$D260,Listes!$A$43:$E$49,4,FALSE)))))))</f>
        <v/>
      </c>
      <c r="K260" s="257" t="str">
        <f>IF($G260="","",IF($C260=Listes!$B$34,Listes!$I$31,IF($C260=Listes!$B$35,(VLOOKUP('Instruction Forfaitaires'!$F260,Listes!$E$31:$F$36,2,FALSE)),IF($C260=Listes!$B$33,IF('Instruction Forfaitaires'!$E260&lt;Listes!$A$64,'Instruction Forfaitaires'!$E260*Listes!$A$65,IF('Instruction Forfaitaires'!$E260&gt;Listes!$D$64,'Instruction Forfaitaires'!$E260*Listes!$D$65,(('Instruction Forfaitaires'!$E260*Listes!$B$65)+Listes!$C$65)))))))</f>
        <v/>
      </c>
      <c r="L260" s="185" t="str">
        <f>IF(Forfaitaires!M259="","",Forfaitaires!M259)</f>
        <v/>
      </c>
      <c r="M260" s="282" t="str">
        <f t="shared" si="15"/>
        <v/>
      </c>
      <c r="N260" s="277" t="str">
        <f t="shared" si="16"/>
        <v/>
      </c>
      <c r="O260" s="298" t="str">
        <f t="shared" si="17"/>
        <v/>
      </c>
      <c r="P260" s="280" t="str">
        <f t="shared" si="18"/>
        <v/>
      </c>
      <c r="Q260" s="284" t="str">
        <f t="shared" si="19"/>
        <v/>
      </c>
      <c r="R260" s="285"/>
    </row>
    <row r="261" spans="1:18" ht="20.100000000000001" customHeight="1" x14ac:dyDescent="0.25">
      <c r="A261" s="170">
        <v>255</v>
      </c>
      <c r="B261" s="166" t="str">
        <f>IF(Forfaitaires!B260="","",Forfaitaires!B260)</f>
        <v/>
      </c>
      <c r="C261" s="166" t="str">
        <f>IF(Forfaitaires!C260="","",Forfaitaires!C260)</f>
        <v/>
      </c>
      <c r="D261" s="166" t="str">
        <f>IF(Forfaitaires!D260="","",Forfaitaires!D260)</f>
        <v/>
      </c>
      <c r="E261" s="166" t="str">
        <f>IF(Forfaitaires!E260="","",Forfaitaires!E260)</f>
        <v/>
      </c>
      <c r="F261" s="166" t="str">
        <f>IF(Forfaitaires!F260="","",Forfaitaires!F260)</f>
        <v/>
      </c>
      <c r="G261" s="166" t="str">
        <f>IF(Forfaitaires!G260="","",Forfaitaires!G260)</f>
        <v/>
      </c>
      <c r="H261" s="166" t="str">
        <f>IF(Forfaitaires!H260="","",Forfaitaires!H260)</f>
        <v/>
      </c>
      <c r="I261" s="166" t="str">
        <f>IF($G261="","",IF($C261=Listes!$B$32,IF('Instruction Forfaitaires'!$E261&lt;Listes!$B$53,('Instruction Forfaitaires'!$E261*(VLOOKUP('Instruction Forfaitaires'!$D261,Listes!$A$54:$E$60,2,FALSE))),IF('Instruction Forfaitaires'!$E261&gt;Listes!$E$53,('Instruction Forfaitaires'!$E261*(VLOOKUP('Instruction Forfaitaires'!$D261,Listes!$A$54:$E$60,5,FALSE))),('Instruction Forfaitaires'!$E261*(VLOOKUP('Instruction Forfaitaires'!$D261,Listes!$A$54:$E$60,3,FALSE))+(VLOOKUP('Instruction Forfaitaires'!$D261,Listes!$A$54:$E$60,4,FALSE)))))))</f>
        <v/>
      </c>
      <c r="J261" s="166" t="str">
        <f>IF($G261="","",IF($C261=Listes!$B$31,IF('Instruction Forfaitaires'!$E261&lt;Listes!$B$42,('Instruction Forfaitaires'!$E261*(VLOOKUP('Instruction Forfaitaires'!$D261,Listes!$A$43:$E$49,2,FALSE))),IF('Instruction Forfaitaires'!$E261&gt;Listes!$D$42,('Instruction Forfaitaires'!$E261*(VLOOKUP('Instruction Forfaitaires'!$D261,Listes!$A$43:$E$49,5,FALSE))),('Instruction Forfaitaires'!$E261*(VLOOKUP('Instruction Forfaitaires'!$D261,Listes!$A$43:$E$49,3,FALSE))+(VLOOKUP('Instruction Forfaitaires'!$D261,Listes!$A$43:$E$49,4,FALSE)))))))</f>
        <v/>
      </c>
      <c r="K261" s="257" t="str">
        <f>IF($G261="","",IF($C261=Listes!$B$34,Listes!$I$31,IF($C261=Listes!$B$35,(VLOOKUP('Instruction Forfaitaires'!$F261,Listes!$E$31:$F$36,2,FALSE)),IF($C261=Listes!$B$33,IF('Instruction Forfaitaires'!$E261&lt;Listes!$A$64,'Instruction Forfaitaires'!$E261*Listes!$A$65,IF('Instruction Forfaitaires'!$E261&gt;Listes!$D$64,'Instruction Forfaitaires'!$E261*Listes!$D$65,(('Instruction Forfaitaires'!$E261*Listes!$B$65)+Listes!$C$65)))))))</f>
        <v/>
      </c>
      <c r="L261" s="185" t="str">
        <f>IF(Forfaitaires!M260="","",Forfaitaires!M260)</f>
        <v/>
      </c>
      <c r="M261" s="282" t="str">
        <f t="shared" si="15"/>
        <v/>
      </c>
      <c r="N261" s="277" t="str">
        <f t="shared" si="16"/>
        <v/>
      </c>
      <c r="O261" s="298" t="str">
        <f t="shared" si="17"/>
        <v/>
      </c>
      <c r="P261" s="280" t="str">
        <f t="shared" si="18"/>
        <v/>
      </c>
      <c r="Q261" s="284" t="str">
        <f t="shared" si="19"/>
        <v/>
      </c>
      <c r="R261" s="285"/>
    </row>
    <row r="262" spans="1:18" ht="20.100000000000001" customHeight="1" x14ac:dyDescent="0.25">
      <c r="A262" s="170">
        <v>256</v>
      </c>
      <c r="B262" s="166" t="str">
        <f>IF(Forfaitaires!B261="","",Forfaitaires!B261)</f>
        <v/>
      </c>
      <c r="C262" s="166" t="str">
        <f>IF(Forfaitaires!C261="","",Forfaitaires!C261)</f>
        <v/>
      </c>
      <c r="D262" s="166" t="str">
        <f>IF(Forfaitaires!D261="","",Forfaitaires!D261)</f>
        <v/>
      </c>
      <c r="E262" s="166" t="str">
        <f>IF(Forfaitaires!E261="","",Forfaitaires!E261)</f>
        <v/>
      </c>
      <c r="F262" s="166" t="str">
        <f>IF(Forfaitaires!F261="","",Forfaitaires!F261)</f>
        <v/>
      </c>
      <c r="G262" s="166" t="str">
        <f>IF(Forfaitaires!G261="","",Forfaitaires!G261)</f>
        <v/>
      </c>
      <c r="H262" s="166" t="str">
        <f>IF(Forfaitaires!H261="","",Forfaitaires!H261)</f>
        <v/>
      </c>
      <c r="I262" s="166" t="str">
        <f>IF($G262="","",IF($C262=Listes!$B$32,IF('Instruction Forfaitaires'!$E262&lt;Listes!$B$53,('Instruction Forfaitaires'!$E262*(VLOOKUP('Instruction Forfaitaires'!$D262,Listes!$A$54:$E$60,2,FALSE))),IF('Instruction Forfaitaires'!$E262&gt;Listes!$E$53,('Instruction Forfaitaires'!$E262*(VLOOKUP('Instruction Forfaitaires'!$D262,Listes!$A$54:$E$60,5,FALSE))),('Instruction Forfaitaires'!$E262*(VLOOKUP('Instruction Forfaitaires'!$D262,Listes!$A$54:$E$60,3,FALSE))+(VLOOKUP('Instruction Forfaitaires'!$D262,Listes!$A$54:$E$60,4,FALSE)))))))</f>
        <v/>
      </c>
      <c r="J262" s="166" t="str">
        <f>IF($G262="","",IF($C262=Listes!$B$31,IF('Instruction Forfaitaires'!$E262&lt;Listes!$B$42,('Instruction Forfaitaires'!$E262*(VLOOKUP('Instruction Forfaitaires'!$D262,Listes!$A$43:$E$49,2,FALSE))),IF('Instruction Forfaitaires'!$E262&gt;Listes!$D$42,('Instruction Forfaitaires'!$E262*(VLOOKUP('Instruction Forfaitaires'!$D262,Listes!$A$43:$E$49,5,FALSE))),('Instruction Forfaitaires'!$E262*(VLOOKUP('Instruction Forfaitaires'!$D262,Listes!$A$43:$E$49,3,FALSE))+(VLOOKUP('Instruction Forfaitaires'!$D262,Listes!$A$43:$E$49,4,FALSE)))))))</f>
        <v/>
      </c>
      <c r="K262" s="257" t="str">
        <f>IF($G262="","",IF($C262=Listes!$B$34,Listes!$I$31,IF($C262=Listes!$B$35,(VLOOKUP('Instruction Forfaitaires'!$F262,Listes!$E$31:$F$36,2,FALSE)),IF($C262=Listes!$B$33,IF('Instruction Forfaitaires'!$E262&lt;Listes!$A$64,'Instruction Forfaitaires'!$E262*Listes!$A$65,IF('Instruction Forfaitaires'!$E262&gt;Listes!$D$64,'Instruction Forfaitaires'!$E262*Listes!$D$65,(('Instruction Forfaitaires'!$E262*Listes!$B$65)+Listes!$C$65)))))))</f>
        <v/>
      </c>
      <c r="L262" s="185" t="str">
        <f>IF(Forfaitaires!M261="","",Forfaitaires!M261)</f>
        <v/>
      </c>
      <c r="M262" s="282" t="str">
        <f t="shared" si="15"/>
        <v/>
      </c>
      <c r="N262" s="277" t="str">
        <f t="shared" si="16"/>
        <v/>
      </c>
      <c r="O262" s="298" t="str">
        <f t="shared" si="17"/>
        <v/>
      </c>
      <c r="P262" s="280" t="str">
        <f t="shared" si="18"/>
        <v/>
      </c>
      <c r="Q262" s="284" t="str">
        <f t="shared" si="19"/>
        <v/>
      </c>
      <c r="R262" s="285"/>
    </row>
    <row r="263" spans="1:18" ht="20.100000000000001" customHeight="1" x14ac:dyDescent="0.25">
      <c r="A263" s="170">
        <v>257</v>
      </c>
      <c r="B263" s="166" t="str">
        <f>IF(Forfaitaires!B262="","",Forfaitaires!B262)</f>
        <v/>
      </c>
      <c r="C263" s="166" t="str">
        <f>IF(Forfaitaires!C262="","",Forfaitaires!C262)</f>
        <v/>
      </c>
      <c r="D263" s="166" t="str">
        <f>IF(Forfaitaires!D262="","",Forfaitaires!D262)</f>
        <v/>
      </c>
      <c r="E263" s="166" t="str">
        <f>IF(Forfaitaires!E262="","",Forfaitaires!E262)</f>
        <v/>
      </c>
      <c r="F263" s="166" t="str">
        <f>IF(Forfaitaires!F262="","",Forfaitaires!F262)</f>
        <v/>
      </c>
      <c r="G263" s="166" t="str">
        <f>IF(Forfaitaires!G262="","",Forfaitaires!G262)</f>
        <v/>
      </c>
      <c r="H263" s="166" t="str">
        <f>IF(Forfaitaires!H262="","",Forfaitaires!H262)</f>
        <v/>
      </c>
      <c r="I263" s="166" t="str">
        <f>IF($G263="","",IF($C263=Listes!$B$32,IF('Instruction Forfaitaires'!$E263&lt;Listes!$B$53,('Instruction Forfaitaires'!$E263*(VLOOKUP('Instruction Forfaitaires'!$D263,Listes!$A$54:$E$60,2,FALSE))),IF('Instruction Forfaitaires'!$E263&gt;Listes!$E$53,('Instruction Forfaitaires'!$E263*(VLOOKUP('Instruction Forfaitaires'!$D263,Listes!$A$54:$E$60,5,FALSE))),('Instruction Forfaitaires'!$E263*(VLOOKUP('Instruction Forfaitaires'!$D263,Listes!$A$54:$E$60,3,FALSE))+(VLOOKUP('Instruction Forfaitaires'!$D263,Listes!$A$54:$E$60,4,FALSE)))))))</f>
        <v/>
      </c>
      <c r="J263" s="166" t="str">
        <f>IF($G263="","",IF($C263=Listes!$B$31,IF('Instruction Forfaitaires'!$E263&lt;Listes!$B$42,('Instruction Forfaitaires'!$E263*(VLOOKUP('Instruction Forfaitaires'!$D263,Listes!$A$43:$E$49,2,FALSE))),IF('Instruction Forfaitaires'!$E263&gt;Listes!$D$42,('Instruction Forfaitaires'!$E263*(VLOOKUP('Instruction Forfaitaires'!$D263,Listes!$A$43:$E$49,5,FALSE))),('Instruction Forfaitaires'!$E263*(VLOOKUP('Instruction Forfaitaires'!$D263,Listes!$A$43:$E$49,3,FALSE))+(VLOOKUP('Instruction Forfaitaires'!$D263,Listes!$A$43:$E$49,4,FALSE)))))))</f>
        <v/>
      </c>
      <c r="K263" s="257" t="str">
        <f>IF($G263="","",IF($C263=Listes!$B$34,Listes!$I$31,IF($C263=Listes!$B$35,(VLOOKUP('Instruction Forfaitaires'!$F263,Listes!$E$31:$F$36,2,FALSE)),IF($C263=Listes!$B$33,IF('Instruction Forfaitaires'!$E263&lt;Listes!$A$64,'Instruction Forfaitaires'!$E263*Listes!$A$65,IF('Instruction Forfaitaires'!$E263&gt;Listes!$D$64,'Instruction Forfaitaires'!$E263*Listes!$D$65,(('Instruction Forfaitaires'!$E263*Listes!$B$65)+Listes!$C$65)))))))</f>
        <v/>
      </c>
      <c r="L263" s="185" t="str">
        <f>IF(Forfaitaires!M262="","",Forfaitaires!M262)</f>
        <v/>
      </c>
      <c r="M263" s="282" t="str">
        <f t="shared" si="15"/>
        <v/>
      </c>
      <c r="N263" s="277" t="str">
        <f t="shared" si="16"/>
        <v/>
      </c>
      <c r="O263" s="298" t="str">
        <f t="shared" si="17"/>
        <v/>
      </c>
      <c r="P263" s="280" t="str">
        <f t="shared" si="18"/>
        <v/>
      </c>
      <c r="Q263" s="284" t="str">
        <f t="shared" si="19"/>
        <v/>
      </c>
      <c r="R263" s="285"/>
    </row>
    <row r="264" spans="1:18" ht="20.100000000000001" customHeight="1" x14ac:dyDescent="0.25">
      <c r="A264" s="170">
        <v>258</v>
      </c>
      <c r="B264" s="166" t="str">
        <f>IF(Forfaitaires!B263="","",Forfaitaires!B263)</f>
        <v/>
      </c>
      <c r="C264" s="166" t="str">
        <f>IF(Forfaitaires!C263="","",Forfaitaires!C263)</f>
        <v/>
      </c>
      <c r="D264" s="166" t="str">
        <f>IF(Forfaitaires!D263="","",Forfaitaires!D263)</f>
        <v/>
      </c>
      <c r="E264" s="166" t="str">
        <f>IF(Forfaitaires!E263="","",Forfaitaires!E263)</f>
        <v/>
      </c>
      <c r="F264" s="166" t="str">
        <f>IF(Forfaitaires!F263="","",Forfaitaires!F263)</f>
        <v/>
      </c>
      <c r="G264" s="166" t="str">
        <f>IF(Forfaitaires!G263="","",Forfaitaires!G263)</f>
        <v/>
      </c>
      <c r="H264" s="166" t="str">
        <f>IF(Forfaitaires!H263="","",Forfaitaires!H263)</f>
        <v/>
      </c>
      <c r="I264" s="166" t="str">
        <f>IF($G264="","",IF($C264=Listes!$B$32,IF('Instruction Forfaitaires'!$E264&lt;Listes!$B$53,('Instruction Forfaitaires'!$E264*(VLOOKUP('Instruction Forfaitaires'!$D264,Listes!$A$54:$E$60,2,FALSE))),IF('Instruction Forfaitaires'!$E264&gt;Listes!$E$53,('Instruction Forfaitaires'!$E264*(VLOOKUP('Instruction Forfaitaires'!$D264,Listes!$A$54:$E$60,5,FALSE))),('Instruction Forfaitaires'!$E264*(VLOOKUP('Instruction Forfaitaires'!$D264,Listes!$A$54:$E$60,3,FALSE))+(VLOOKUP('Instruction Forfaitaires'!$D264,Listes!$A$54:$E$60,4,FALSE)))))))</f>
        <v/>
      </c>
      <c r="J264" s="166" t="str">
        <f>IF($G264="","",IF($C264=Listes!$B$31,IF('Instruction Forfaitaires'!$E264&lt;Listes!$B$42,('Instruction Forfaitaires'!$E264*(VLOOKUP('Instruction Forfaitaires'!$D264,Listes!$A$43:$E$49,2,FALSE))),IF('Instruction Forfaitaires'!$E264&gt;Listes!$D$42,('Instruction Forfaitaires'!$E264*(VLOOKUP('Instruction Forfaitaires'!$D264,Listes!$A$43:$E$49,5,FALSE))),('Instruction Forfaitaires'!$E264*(VLOOKUP('Instruction Forfaitaires'!$D264,Listes!$A$43:$E$49,3,FALSE))+(VLOOKUP('Instruction Forfaitaires'!$D264,Listes!$A$43:$E$49,4,FALSE)))))))</f>
        <v/>
      </c>
      <c r="K264" s="257" t="str">
        <f>IF($G264="","",IF($C264=Listes!$B$34,Listes!$I$31,IF($C264=Listes!$B$35,(VLOOKUP('Instruction Forfaitaires'!$F264,Listes!$E$31:$F$36,2,FALSE)),IF($C264=Listes!$B$33,IF('Instruction Forfaitaires'!$E264&lt;Listes!$A$64,'Instruction Forfaitaires'!$E264*Listes!$A$65,IF('Instruction Forfaitaires'!$E264&gt;Listes!$D$64,'Instruction Forfaitaires'!$E264*Listes!$D$65,(('Instruction Forfaitaires'!$E264*Listes!$B$65)+Listes!$C$65)))))))</f>
        <v/>
      </c>
      <c r="L264" s="185" t="str">
        <f>IF(Forfaitaires!M263="","",Forfaitaires!M263)</f>
        <v/>
      </c>
      <c r="M264" s="282" t="str">
        <f t="shared" ref="M264:M327" si="20">IF($H264="","",($K264+$J264+$I264)*$H264)</f>
        <v/>
      </c>
      <c r="N264" s="277" t="str">
        <f t="shared" ref="N264:N327" si="21">IF($L264="","",IF($M264&gt;$L264,"Le montant éligible ne peut etre supérieur au montant présenté",""))</f>
        <v/>
      </c>
      <c r="O264" s="298" t="str">
        <f t="shared" ref="O264:O327" si="22">M264</f>
        <v/>
      </c>
      <c r="P264" s="280" t="str">
        <f t="shared" ref="P264:P327" si="23">IF($M264="","",$M264)</f>
        <v/>
      </c>
      <c r="Q264" s="284" t="str">
        <f t="shared" ref="Q264:Q327" si="24">IF($P264 &gt; $M264, "Le montant éligible retenu ne peut pas être supérieur au montant éligible","")</f>
        <v/>
      </c>
      <c r="R264" s="285"/>
    </row>
    <row r="265" spans="1:18" ht="20.100000000000001" customHeight="1" x14ac:dyDescent="0.25">
      <c r="A265" s="170">
        <v>259</v>
      </c>
      <c r="B265" s="166" t="str">
        <f>IF(Forfaitaires!B264="","",Forfaitaires!B264)</f>
        <v/>
      </c>
      <c r="C265" s="166" t="str">
        <f>IF(Forfaitaires!C264="","",Forfaitaires!C264)</f>
        <v/>
      </c>
      <c r="D265" s="166" t="str">
        <f>IF(Forfaitaires!D264="","",Forfaitaires!D264)</f>
        <v/>
      </c>
      <c r="E265" s="166" t="str">
        <f>IF(Forfaitaires!E264="","",Forfaitaires!E264)</f>
        <v/>
      </c>
      <c r="F265" s="166" t="str">
        <f>IF(Forfaitaires!F264="","",Forfaitaires!F264)</f>
        <v/>
      </c>
      <c r="G265" s="166" t="str">
        <f>IF(Forfaitaires!G264="","",Forfaitaires!G264)</f>
        <v/>
      </c>
      <c r="H265" s="166" t="str">
        <f>IF(Forfaitaires!H264="","",Forfaitaires!H264)</f>
        <v/>
      </c>
      <c r="I265" s="166" t="str">
        <f>IF($G265="","",IF($C265=Listes!$B$32,IF('Instruction Forfaitaires'!$E265&lt;Listes!$B$53,('Instruction Forfaitaires'!$E265*(VLOOKUP('Instruction Forfaitaires'!$D265,Listes!$A$54:$E$60,2,FALSE))),IF('Instruction Forfaitaires'!$E265&gt;Listes!$E$53,('Instruction Forfaitaires'!$E265*(VLOOKUP('Instruction Forfaitaires'!$D265,Listes!$A$54:$E$60,5,FALSE))),('Instruction Forfaitaires'!$E265*(VLOOKUP('Instruction Forfaitaires'!$D265,Listes!$A$54:$E$60,3,FALSE))+(VLOOKUP('Instruction Forfaitaires'!$D265,Listes!$A$54:$E$60,4,FALSE)))))))</f>
        <v/>
      </c>
      <c r="J265" s="166" t="str">
        <f>IF($G265="","",IF($C265=Listes!$B$31,IF('Instruction Forfaitaires'!$E265&lt;Listes!$B$42,('Instruction Forfaitaires'!$E265*(VLOOKUP('Instruction Forfaitaires'!$D265,Listes!$A$43:$E$49,2,FALSE))),IF('Instruction Forfaitaires'!$E265&gt;Listes!$D$42,('Instruction Forfaitaires'!$E265*(VLOOKUP('Instruction Forfaitaires'!$D265,Listes!$A$43:$E$49,5,FALSE))),('Instruction Forfaitaires'!$E265*(VLOOKUP('Instruction Forfaitaires'!$D265,Listes!$A$43:$E$49,3,FALSE))+(VLOOKUP('Instruction Forfaitaires'!$D265,Listes!$A$43:$E$49,4,FALSE)))))))</f>
        <v/>
      </c>
      <c r="K265" s="257" t="str">
        <f>IF($G265="","",IF($C265=Listes!$B$34,Listes!$I$31,IF($C265=Listes!$B$35,(VLOOKUP('Instruction Forfaitaires'!$F265,Listes!$E$31:$F$36,2,FALSE)),IF($C265=Listes!$B$33,IF('Instruction Forfaitaires'!$E265&lt;Listes!$A$64,'Instruction Forfaitaires'!$E265*Listes!$A$65,IF('Instruction Forfaitaires'!$E265&gt;Listes!$D$64,'Instruction Forfaitaires'!$E265*Listes!$D$65,(('Instruction Forfaitaires'!$E265*Listes!$B$65)+Listes!$C$65)))))))</f>
        <v/>
      </c>
      <c r="L265" s="185" t="str">
        <f>IF(Forfaitaires!M264="","",Forfaitaires!M264)</f>
        <v/>
      </c>
      <c r="M265" s="282" t="str">
        <f t="shared" si="20"/>
        <v/>
      </c>
      <c r="N265" s="277" t="str">
        <f t="shared" si="21"/>
        <v/>
      </c>
      <c r="O265" s="298" t="str">
        <f t="shared" si="22"/>
        <v/>
      </c>
      <c r="P265" s="280" t="str">
        <f t="shared" si="23"/>
        <v/>
      </c>
      <c r="Q265" s="284" t="str">
        <f t="shared" si="24"/>
        <v/>
      </c>
      <c r="R265" s="285"/>
    </row>
    <row r="266" spans="1:18" ht="20.100000000000001" customHeight="1" x14ac:dyDescent="0.25">
      <c r="A266" s="170">
        <v>260</v>
      </c>
      <c r="B266" s="166" t="str">
        <f>IF(Forfaitaires!B265="","",Forfaitaires!B265)</f>
        <v/>
      </c>
      <c r="C266" s="166" t="str">
        <f>IF(Forfaitaires!C265="","",Forfaitaires!C265)</f>
        <v/>
      </c>
      <c r="D266" s="166" t="str">
        <f>IF(Forfaitaires!D265="","",Forfaitaires!D265)</f>
        <v/>
      </c>
      <c r="E266" s="166" t="str">
        <f>IF(Forfaitaires!E265="","",Forfaitaires!E265)</f>
        <v/>
      </c>
      <c r="F266" s="166" t="str">
        <f>IF(Forfaitaires!F265="","",Forfaitaires!F265)</f>
        <v/>
      </c>
      <c r="G266" s="166" t="str">
        <f>IF(Forfaitaires!G265="","",Forfaitaires!G265)</f>
        <v/>
      </c>
      <c r="H266" s="166" t="str">
        <f>IF(Forfaitaires!H265="","",Forfaitaires!H265)</f>
        <v/>
      </c>
      <c r="I266" s="166" t="str">
        <f>IF($G266="","",IF($C266=Listes!$B$32,IF('Instruction Forfaitaires'!$E266&lt;Listes!$B$53,('Instruction Forfaitaires'!$E266*(VLOOKUP('Instruction Forfaitaires'!$D266,Listes!$A$54:$E$60,2,FALSE))),IF('Instruction Forfaitaires'!$E266&gt;Listes!$E$53,('Instruction Forfaitaires'!$E266*(VLOOKUP('Instruction Forfaitaires'!$D266,Listes!$A$54:$E$60,5,FALSE))),('Instruction Forfaitaires'!$E266*(VLOOKUP('Instruction Forfaitaires'!$D266,Listes!$A$54:$E$60,3,FALSE))+(VLOOKUP('Instruction Forfaitaires'!$D266,Listes!$A$54:$E$60,4,FALSE)))))))</f>
        <v/>
      </c>
      <c r="J266" s="166" t="str">
        <f>IF($G266="","",IF($C266=Listes!$B$31,IF('Instruction Forfaitaires'!$E266&lt;Listes!$B$42,('Instruction Forfaitaires'!$E266*(VLOOKUP('Instruction Forfaitaires'!$D266,Listes!$A$43:$E$49,2,FALSE))),IF('Instruction Forfaitaires'!$E266&gt;Listes!$D$42,('Instruction Forfaitaires'!$E266*(VLOOKUP('Instruction Forfaitaires'!$D266,Listes!$A$43:$E$49,5,FALSE))),('Instruction Forfaitaires'!$E266*(VLOOKUP('Instruction Forfaitaires'!$D266,Listes!$A$43:$E$49,3,FALSE))+(VLOOKUP('Instruction Forfaitaires'!$D266,Listes!$A$43:$E$49,4,FALSE)))))))</f>
        <v/>
      </c>
      <c r="K266" s="257" t="str">
        <f>IF($G266="","",IF($C266=Listes!$B$34,Listes!$I$31,IF($C266=Listes!$B$35,(VLOOKUP('Instruction Forfaitaires'!$F266,Listes!$E$31:$F$36,2,FALSE)),IF($C266=Listes!$B$33,IF('Instruction Forfaitaires'!$E266&lt;Listes!$A$64,'Instruction Forfaitaires'!$E266*Listes!$A$65,IF('Instruction Forfaitaires'!$E266&gt;Listes!$D$64,'Instruction Forfaitaires'!$E266*Listes!$D$65,(('Instruction Forfaitaires'!$E266*Listes!$B$65)+Listes!$C$65)))))))</f>
        <v/>
      </c>
      <c r="L266" s="185" t="str">
        <f>IF(Forfaitaires!M265="","",Forfaitaires!M265)</f>
        <v/>
      </c>
      <c r="M266" s="282" t="str">
        <f t="shared" si="20"/>
        <v/>
      </c>
      <c r="N266" s="277" t="str">
        <f t="shared" si="21"/>
        <v/>
      </c>
      <c r="O266" s="298" t="str">
        <f t="shared" si="22"/>
        <v/>
      </c>
      <c r="P266" s="280" t="str">
        <f t="shared" si="23"/>
        <v/>
      </c>
      <c r="Q266" s="284" t="str">
        <f t="shared" si="24"/>
        <v/>
      </c>
      <c r="R266" s="285"/>
    </row>
    <row r="267" spans="1:18" ht="20.100000000000001" customHeight="1" x14ac:dyDescent="0.25">
      <c r="A267" s="170">
        <v>261</v>
      </c>
      <c r="B267" s="166" t="str">
        <f>IF(Forfaitaires!B266="","",Forfaitaires!B266)</f>
        <v/>
      </c>
      <c r="C267" s="166" t="str">
        <f>IF(Forfaitaires!C266="","",Forfaitaires!C266)</f>
        <v/>
      </c>
      <c r="D267" s="166" t="str">
        <f>IF(Forfaitaires!D266="","",Forfaitaires!D266)</f>
        <v/>
      </c>
      <c r="E267" s="166" t="str">
        <f>IF(Forfaitaires!E266="","",Forfaitaires!E266)</f>
        <v/>
      </c>
      <c r="F267" s="166" t="str">
        <f>IF(Forfaitaires!F266="","",Forfaitaires!F266)</f>
        <v/>
      </c>
      <c r="G267" s="166" t="str">
        <f>IF(Forfaitaires!G266="","",Forfaitaires!G266)</f>
        <v/>
      </c>
      <c r="H267" s="166" t="str">
        <f>IF(Forfaitaires!H266="","",Forfaitaires!H266)</f>
        <v/>
      </c>
      <c r="I267" s="166" t="str">
        <f>IF($G267="","",IF($C267=Listes!$B$32,IF('Instruction Forfaitaires'!$E267&lt;Listes!$B$53,('Instruction Forfaitaires'!$E267*(VLOOKUP('Instruction Forfaitaires'!$D267,Listes!$A$54:$E$60,2,FALSE))),IF('Instruction Forfaitaires'!$E267&gt;Listes!$E$53,('Instruction Forfaitaires'!$E267*(VLOOKUP('Instruction Forfaitaires'!$D267,Listes!$A$54:$E$60,5,FALSE))),('Instruction Forfaitaires'!$E267*(VLOOKUP('Instruction Forfaitaires'!$D267,Listes!$A$54:$E$60,3,FALSE))+(VLOOKUP('Instruction Forfaitaires'!$D267,Listes!$A$54:$E$60,4,FALSE)))))))</f>
        <v/>
      </c>
      <c r="J267" s="166" t="str">
        <f>IF($G267="","",IF($C267=Listes!$B$31,IF('Instruction Forfaitaires'!$E267&lt;Listes!$B$42,('Instruction Forfaitaires'!$E267*(VLOOKUP('Instruction Forfaitaires'!$D267,Listes!$A$43:$E$49,2,FALSE))),IF('Instruction Forfaitaires'!$E267&gt;Listes!$D$42,('Instruction Forfaitaires'!$E267*(VLOOKUP('Instruction Forfaitaires'!$D267,Listes!$A$43:$E$49,5,FALSE))),('Instruction Forfaitaires'!$E267*(VLOOKUP('Instruction Forfaitaires'!$D267,Listes!$A$43:$E$49,3,FALSE))+(VLOOKUP('Instruction Forfaitaires'!$D267,Listes!$A$43:$E$49,4,FALSE)))))))</f>
        <v/>
      </c>
      <c r="K267" s="257" t="str">
        <f>IF($G267="","",IF($C267=Listes!$B$34,Listes!$I$31,IF($C267=Listes!$B$35,(VLOOKUP('Instruction Forfaitaires'!$F267,Listes!$E$31:$F$36,2,FALSE)),IF($C267=Listes!$B$33,IF('Instruction Forfaitaires'!$E267&lt;Listes!$A$64,'Instruction Forfaitaires'!$E267*Listes!$A$65,IF('Instruction Forfaitaires'!$E267&gt;Listes!$D$64,'Instruction Forfaitaires'!$E267*Listes!$D$65,(('Instruction Forfaitaires'!$E267*Listes!$B$65)+Listes!$C$65)))))))</f>
        <v/>
      </c>
      <c r="L267" s="185" t="str">
        <f>IF(Forfaitaires!M266="","",Forfaitaires!M266)</f>
        <v/>
      </c>
      <c r="M267" s="282" t="str">
        <f t="shared" si="20"/>
        <v/>
      </c>
      <c r="N267" s="277" t="str">
        <f t="shared" si="21"/>
        <v/>
      </c>
      <c r="O267" s="298" t="str">
        <f t="shared" si="22"/>
        <v/>
      </c>
      <c r="P267" s="280" t="str">
        <f t="shared" si="23"/>
        <v/>
      </c>
      <c r="Q267" s="284" t="str">
        <f t="shared" si="24"/>
        <v/>
      </c>
      <c r="R267" s="285"/>
    </row>
    <row r="268" spans="1:18" ht="20.100000000000001" customHeight="1" x14ac:dyDescent="0.25">
      <c r="A268" s="170">
        <v>262</v>
      </c>
      <c r="B268" s="166" t="str">
        <f>IF(Forfaitaires!B267="","",Forfaitaires!B267)</f>
        <v/>
      </c>
      <c r="C268" s="166" t="str">
        <f>IF(Forfaitaires!C267="","",Forfaitaires!C267)</f>
        <v/>
      </c>
      <c r="D268" s="166" t="str">
        <f>IF(Forfaitaires!D267="","",Forfaitaires!D267)</f>
        <v/>
      </c>
      <c r="E268" s="166" t="str">
        <f>IF(Forfaitaires!E267="","",Forfaitaires!E267)</f>
        <v/>
      </c>
      <c r="F268" s="166" t="str">
        <f>IF(Forfaitaires!F267="","",Forfaitaires!F267)</f>
        <v/>
      </c>
      <c r="G268" s="166" t="str">
        <f>IF(Forfaitaires!G267="","",Forfaitaires!G267)</f>
        <v/>
      </c>
      <c r="H268" s="166" t="str">
        <f>IF(Forfaitaires!H267="","",Forfaitaires!H267)</f>
        <v/>
      </c>
      <c r="I268" s="166" t="str">
        <f>IF($G268="","",IF($C268=Listes!$B$32,IF('Instruction Forfaitaires'!$E268&lt;Listes!$B$53,('Instruction Forfaitaires'!$E268*(VLOOKUP('Instruction Forfaitaires'!$D268,Listes!$A$54:$E$60,2,FALSE))),IF('Instruction Forfaitaires'!$E268&gt;Listes!$E$53,('Instruction Forfaitaires'!$E268*(VLOOKUP('Instruction Forfaitaires'!$D268,Listes!$A$54:$E$60,5,FALSE))),('Instruction Forfaitaires'!$E268*(VLOOKUP('Instruction Forfaitaires'!$D268,Listes!$A$54:$E$60,3,FALSE))+(VLOOKUP('Instruction Forfaitaires'!$D268,Listes!$A$54:$E$60,4,FALSE)))))))</f>
        <v/>
      </c>
      <c r="J268" s="166" t="str">
        <f>IF($G268="","",IF($C268=Listes!$B$31,IF('Instruction Forfaitaires'!$E268&lt;Listes!$B$42,('Instruction Forfaitaires'!$E268*(VLOOKUP('Instruction Forfaitaires'!$D268,Listes!$A$43:$E$49,2,FALSE))),IF('Instruction Forfaitaires'!$E268&gt;Listes!$D$42,('Instruction Forfaitaires'!$E268*(VLOOKUP('Instruction Forfaitaires'!$D268,Listes!$A$43:$E$49,5,FALSE))),('Instruction Forfaitaires'!$E268*(VLOOKUP('Instruction Forfaitaires'!$D268,Listes!$A$43:$E$49,3,FALSE))+(VLOOKUP('Instruction Forfaitaires'!$D268,Listes!$A$43:$E$49,4,FALSE)))))))</f>
        <v/>
      </c>
      <c r="K268" s="257" t="str">
        <f>IF($G268="","",IF($C268=Listes!$B$34,Listes!$I$31,IF($C268=Listes!$B$35,(VLOOKUP('Instruction Forfaitaires'!$F268,Listes!$E$31:$F$36,2,FALSE)),IF($C268=Listes!$B$33,IF('Instruction Forfaitaires'!$E268&lt;Listes!$A$64,'Instruction Forfaitaires'!$E268*Listes!$A$65,IF('Instruction Forfaitaires'!$E268&gt;Listes!$D$64,'Instruction Forfaitaires'!$E268*Listes!$D$65,(('Instruction Forfaitaires'!$E268*Listes!$B$65)+Listes!$C$65)))))))</f>
        <v/>
      </c>
      <c r="L268" s="185" t="str">
        <f>IF(Forfaitaires!M267="","",Forfaitaires!M267)</f>
        <v/>
      </c>
      <c r="M268" s="282" t="str">
        <f t="shared" si="20"/>
        <v/>
      </c>
      <c r="N268" s="277" t="str">
        <f t="shared" si="21"/>
        <v/>
      </c>
      <c r="O268" s="298" t="str">
        <f t="shared" si="22"/>
        <v/>
      </c>
      <c r="P268" s="280" t="str">
        <f t="shared" si="23"/>
        <v/>
      </c>
      <c r="Q268" s="284" t="str">
        <f t="shared" si="24"/>
        <v/>
      </c>
      <c r="R268" s="285"/>
    </row>
    <row r="269" spans="1:18" ht="20.100000000000001" customHeight="1" x14ac:dyDescent="0.25">
      <c r="A269" s="170">
        <v>263</v>
      </c>
      <c r="B269" s="166" t="str">
        <f>IF(Forfaitaires!B268="","",Forfaitaires!B268)</f>
        <v/>
      </c>
      <c r="C269" s="166" t="str">
        <f>IF(Forfaitaires!C268="","",Forfaitaires!C268)</f>
        <v/>
      </c>
      <c r="D269" s="166" t="str">
        <f>IF(Forfaitaires!D268="","",Forfaitaires!D268)</f>
        <v/>
      </c>
      <c r="E269" s="166" t="str">
        <f>IF(Forfaitaires!E268="","",Forfaitaires!E268)</f>
        <v/>
      </c>
      <c r="F269" s="166" t="str">
        <f>IF(Forfaitaires!F268="","",Forfaitaires!F268)</f>
        <v/>
      </c>
      <c r="G269" s="166" t="str">
        <f>IF(Forfaitaires!G268="","",Forfaitaires!G268)</f>
        <v/>
      </c>
      <c r="H269" s="166" t="str">
        <f>IF(Forfaitaires!H268="","",Forfaitaires!H268)</f>
        <v/>
      </c>
      <c r="I269" s="166" t="str">
        <f>IF($G269="","",IF($C269=Listes!$B$32,IF('Instruction Forfaitaires'!$E269&lt;Listes!$B$53,('Instruction Forfaitaires'!$E269*(VLOOKUP('Instruction Forfaitaires'!$D269,Listes!$A$54:$E$60,2,FALSE))),IF('Instruction Forfaitaires'!$E269&gt;Listes!$E$53,('Instruction Forfaitaires'!$E269*(VLOOKUP('Instruction Forfaitaires'!$D269,Listes!$A$54:$E$60,5,FALSE))),('Instruction Forfaitaires'!$E269*(VLOOKUP('Instruction Forfaitaires'!$D269,Listes!$A$54:$E$60,3,FALSE))+(VLOOKUP('Instruction Forfaitaires'!$D269,Listes!$A$54:$E$60,4,FALSE)))))))</f>
        <v/>
      </c>
      <c r="J269" s="166" t="str">
        <f>IF($G269="","",IF($C269=Listes!$B$31,IF('Instruction Forfaitaires'!$E269&lt;Listes!$B$42,('Instruction Forfaitaires'!$E269*(VLOOKUP('Instruction Forfaitaires'!$D269,Listes!$A$43:$E$49,2,FALSE))),IF('Instruction Forfaitaires'!$E269&gt;Listes!$D$42,('Instruction Forfaitaires'!$E269*(VLOOKUP('Instruction Forfaitaires'!$D269,Listes!$A$43:$E$49,5,FALSE))),('Instruction Forfaitaires'!$E269*(VLOOKUP('Instruction Forfaitaires'!$D269,Listes!$A$43:$E$49,3,FALSE))+(VLOOKUP('Instruction Forfaitaires'!$D269,Listes!$A$43:$E$49,4,FALSE)))))))</f>
        <v/>
      </c>
      <c r="K269" s="257" t="str">
        <f>IF($G269="","",IF($C269=Listes!$B$34,Listes!$I$31,IF($C269=Listes!$B$35,(VLOOKUP('Instruction Forfaitaires'!$F269,Listes!$E$31:$F$36,2,FALSE)),IF($C269=Listes!$B$33,IF('Instruction Forfaitaires'!$E269&lt;Listes!$A$64,'Instruction Forfaitaires'!$E269*Listes!$A$65,IF('Instruction Forfaitaires'!$E269&gt;Listes!$D$64,'Instruction Forfaitaires'!$E269*Listes!$D$65,(('Instruction Forfaitaires'!$E269*Listes!$B$65)+Listes!$C$65)))))))</f>
        <v/>
      </c>
      <c r="L269" s="185" t="str">
        <f>IF(Forfaitaires!M268="","",Forfaitaires!M268)</f>
        <v/>
      </c>
      <c r="M269" s="282" t="str">
        <f t="shared" si="20"/>
        <v/>
      </c>
      <c r="N269" s="277" t="str">
        <f t="shared" si="21"/>
        <v/>
      </c>
      <c r="O269" s="298" t="str">
        <f t="shared" si="22"/>
        <v/>
      </c>
      <c r="P269" s="280" t="str">
        <f t="shared" si="23"/>
        <v/>
      </c>
      <c r="Q269" s="284" t="str">
        <f t="shared" si="24"/>
        <v/>
      </c>
      <c r="R269" s="285"/>
    </row>
    <row r="270" spans="1:18" ht="20.100000000000001" customHeight="1" x14ac:dyDescent="0.25">
      <c r="A270" s="170">
        <v>264</v>
      </c>
      <c r="B270" s="166" t="str">
        <f>IF(Forfaitaires!B269="","",Forfaitaires!B269)</f>
        <v/>
      </c>
      <c r="C270" s="166" t="str">
        <f>IF(Forfaitaires!C269="","",Forfaitaires!C269)</f>
        <v/>
      </c>
      <c r="D270" s="166" t="str">
        <f>IF(Forfaitaires!D269="","",Forfaitaires!D269)</f>
        <v/>
      </c>
      <c r="E270" s="166" t="str">
        <f>IF(Forfaitaires!E269="","",Forfaitaires!E269)</f>
        <v/>
      </c>
      <c r="F270" s="166" t="str">
        <f>IF(Forfaitaires!F269="","",Forfaitaires!F269)</f>
        <v/>
      </c>
      <c r="G270" s="166" t="str">
        <f>IF(Forfaitaires!G269="","",Forfaitaires!G269)</f>
        <v/>
      </c>
      <c r="H270" s="166" t="str">
        <f>IF(Forfaitaires!H269="","",Forfaitaires!H269)</f>
        <v/>
      </c>
      <c r="I270" s="166" t="str">
        <f>IF($G270="","",IF($C270=Listes!$B$32,IF('Instruction Forfaitaires'!$E270&lt;Listes!$B$53,('Instruction Forfaitaires'!$E270*(VLOOKUP('Instruction Forfaitaires'!$D270,Listes!$A$54:$E$60,2,FALSE))),IF('Instruction Forfaitaires'!$E270&gt;Listes!$E$53,('Instruction Forfaitaires'!$E270*(VLOOKUP('Instruction Forfaitaires'!$D270,Listes!$A$54:$E$60,5,FALSE))),('Instruction Forfaitaires'!$E270*(VLOOKUP('Instruction Forfaitaires'!$D270,Listes!$A$54:$E$60,3,FALSE))+(VLOOKUP('Instruction Forfaitaires'!$D270,Listes!$A$54:$E$60,4,FALSE)))))))</f>
        <v/>
      </c>
      <c r="J270" s="166" t="str">
        <f>IF($G270="","",IF($C270=Listes!$B$31,IF('Instruction Forfaitaires'!$E270&lt;Listes!$B$42,('Instruction Forfaitaires'!$E270*(VLOOKUP('Instruction Forfaitaires'!$D270,Listes!$A$43:$E$49,2,FALSE))),IF('Instruction Forfaitaires'!$E270&gt;Listes!$D$42,('Instruction Forfaitaires'!$E270*(VLOOKUP('Instruction Forfaitaires'!$D270,Listes!$A$43:$E$49,5,FALSE))),('Instruction Forfaitaires'!$E270*(VLOOKUP('Instruction Forfaitaires'!$D270,Listes!$A$43:$E$49,3,FALSE))+(VLOOKUP('Instruction Forfaitaires'!$D270,Listes!$A$43:$E$49,4,FALSE)))))))</f>
        <v/>
      </c>
      <c r="K270" s="257" t="str">
        <f>IF($G270="","",IF($C270=Listes!$B$34,Listes!$I$31,IF($C270=Listes!$B$35,(VLOOKUP('Instruction Forfaitaires'!$F270,Listes!$E$31:$F$36,2,FALSE)),IF($C270=Listes!$B$33,IF('Instruction Forfaitaires'!$E270&lt;Listes!$A$64,'Instruction Forfaitaires'!$E270*Listes!$A$65,IF('Instruction Forfaitaires'!$E270&gt;Listes!$D$64,'Instruction Forfaitaires'!$E270*Listes!$D$65,(('Instruction Forfaitaires'!$E270*Listes!$B$65)+Listes!$C$65)))))))</f>
        <v/>
      </c>
      <c r="L270" s="185" t="str">
        <f>IF(Forfaitaires!M269="","",Forfaitaires!M269)</f>
        <v/>
      </c>
      <c r="M270" s="282" t="str">
        <f t="shared" si="20"/>
        <v/>
      </c>
      <c r="N270" s="277" t="str">
        <f t="shared" si="21"/>
        <v/>
      </c>
      <c r="O270" s="298" t="str">
        <f t="shared" si="22"/>
        <v/>
      </c>
      <c r="P270" s="280" t="str">
        <f t="shared" si="23"/>
        <v/>
      </c>
      <c r="Q270" s="284" t="str">
        <f t="shared" si="24"/>
        <v/>
      </c>
      <c r="R270" s="285"/>
    </row>
    <row r="271" spans="1:18" ht="20.100000000000001" customHeight="1" x14ac:dyDescent="0.25">
      <c r="A271" s="170">
        <v>265</v>
      </c>
      <c r="B271" s="166" t="str">
        <f>IF(Forfaitaires!B270="","",Forfaitaires!B270)</f>
        <v/>
      </c>
      <c r="C271" s="166" t="str">
        <f>IF(Forfaitaires!C270="","",Forfaitaires!C270)</f>
        <v/>
      </c>
      <c r="D271" s="166" t="str">
        <f>IF(Forfaitaires!D270="","",Forfaitaires!D270)</f>
        <v/>
      </c>
      <c r="E271" s="166" t="str">
        <f>IF(Forfaitaires!E270="","",Forfaitaires!E270)</f>
        <v/>
      </c>
      <c r="F271" s="166" t="str">
        <f>IF(Forfaitaires!F270="","",Forfaitaires!F270)</f>
        <v/>
      </c>
      <c r="G271" s="166" t="str">
        <f>IF(Forfaitaires!G270="","",Forfaitaires!G270)</f>
        <v/>
      </c>
      <c r="H271" s="166" t="str">
        <f>IF(Forfaitaires!H270="","",Forfaitaires!H270)</f>
        <v/>
      </c>
      <c r="I271" s="166" t="str">
        <f>IF($G271="","",IF($C271=Listes!$B$32,IF('Instruction Forfaitaires'!$E271&lt;Listes!$B$53,('Instruction Forfaitaires'!$E271*(VLOOKUP('Instruction Forfaitaires'!$D271,Listes!$A$54:$E$60,2,FALSE))),IF('Instruction Forfaitaires'!$E271&gt;Listes!$E$53,('Instruction Forfaitaires'!$E271*(VLOOKUP('Instruction Forfaitaires'!$D271,Listes!$A$54:$E$60,5,FALSE))),('Instruction Forfaitaires'!$E271*(VLOOKUP('Instruction Forfaitaires'!$D271,Listes!$A$54:$E$60,3,FALSE))+(VLOOKUP('Instruction Forfaitaires'!$D271,Listes!$A$54:$E$60,4,FALSE)))))))</f>
        <v/>
      </c>
      <c r="J271" s="166" t="str">
        <f>IF($G271="","",IF($C271=Listes!$B$31,IF('Instruction Forfaitaires'!$E271&lt;Listes!$B$42,('Instruction Forfaitaires'!$E271*(VLOOKUP('Instruction Forfaitaires'!$D271,Listes!$A$43:$E$49,2,FALSE))),IF('Instruction Forfaitaires'!$E271&gt;Listes!$D$42,('Instruction Forfaitaires'!$E271*(VLOOKUP('Instruction Forfaitaires'!$D271,Listes!$A$43:$E$49,5,FALSE))),('Instruction Forfaitaires'!$E271*(VLOOKUP('Instruction Forfaitaires'!$D271,Listes!$A$43:$E$49,3,FALSE))+(VLOOKUP('Instruction Forfaitaires'!$D271,Listes!$A$43:$E$49,4,FALSE)))))))</f>
        <v/>
      </c>
      <c r="K271" s="257" t="str">
        <f>IF($G271="","",IF($C271=Listes!$B$34,Listes!$I$31,IF($C271=Listes!$B$35,(VLOOKUP('Instruction Forfaitaires'!$F271,Listes!$E$31:$F$36,2,FALSE)),IF($C271=Listes!$B$33,IF('Instruction Forfaitaires'!$E271&lt;Listes!$A$64,'Instruction Forfaitaires'!$E271*Listes!$A$65,IF('Instruction Forfaitaires'!$E271&gt;Listes!$D$64,'Instruction Forfaitaires'!$E271*Listes!$D$65,(('Instruction Forfaitaires'!$E271*Listes!$B$65)+Listes!$C$65)))))))</f>
        <v/>
      </c>
      <c r="L271" s="185" t="str">
        <f>IF(Forfaitaires!M270="","",Forfaitaires!M270)</f>
        <v/>
      </c>
      <c r="M271" s="282" t="str">
        <f t="shared" si="20"/>
        <v/>
      </c>
      <c r="N271" s="277" t="str">
        <f t="shared" si="21"/>
        <v/>
      </c>
      <c r="O271" s="298" t="str">
        <f t="shared" si="22"/>
        <v/>
      </c>
      <c r="P271" s="280" t="str">
        <f t="shared" si="23"/>
        <v/>
      </c>
      <c r="Q271" s="284" t="str">
        <f t="shared" si="24"/>
        <v/>
      </c>
      <c r="R271" s="285"/>
    </row>
    <row r="272" spans="1:18" ht="20.100000000000001" customHeight="1" x14ac:dyDescent="0.25">
      <c r="A272" s="170">
        <v>266</v>
      </c>
      <c r="B272" s="166" t="str">
        <f>IF(Forfaitaires!B271="","",Forfaitaires!B271)</f>
        <v/>
      </c>
      <c r="C272" s="166" t="str">
        <f>IF(Forfaitaires!C271="","",Forfaitaires!C271)</f>
        <v/>
      </c>
      <c r="D272" s="166" t="str">
        <f>IF(Forfaitaires!D271="","",Forfaitaires!D271)</f>
        <v/>
      </c>
      <c r="E272" s="166" t="str">
        <f>IF(Forfaitaires!E271="","",Forfaitaires!E271)</f>
        <v/>
      </c>
      <c r="F272" s="166" t="str">
        <f>IF(Forfaitaires!F271="","",Forfaitaires!F271)</f>
        <v/>
      </c>
      <c r="G272" s="166" t="str">
        <f>IF(Forfaitaires!G271="","",Forfaitaires!G271)</f>
        <v/>
      </c>
      <c r="H272" s="166" t="str">
        <f>IF(Forfaitaires!H271="","",Forfaitaires!H271)</f>
        <v/>
      </c>
      <c r="I272" s="166" t="str">
        <f>IF($G272="","",IF($C272=Listes!$B$32,IF('Instruction Forfaitaires'!$E272&lt;Listes!$B$53,('Instruction Forfaitaires'!$E272*(VLOOKUP('Instruction Forfaitaires'!$D272,Listes!$A$54:$E$60,2,FALSE))),IF('Instruction Forfaitaires'!$E272&gt;Listes!$E$53,('Instruction Forfaitaires'!$E272*(VLOOKUP('Instruction Forfaitaires'!$D272,Listes!$A$54:$E$60,5,FALSE))),('Instruction Forfaitaires'!$E272*(VLOOKUP('Instruction Forfaitaires'!$D272,Listes!$A$54:$E$60,3,FALSE))+(VLOOKUP('Instruction Forfaitaires'!$D272,Listes!$A$54:$E$60,4,FALSE)))))))</f>
        <v/>
      </c>
      <c r="J272" s="166" t="str">
        <f>IF($G272="","",IF($C272=Listes!$B$31,IF('Instruction Forfaitaires'!$E272&lt;Listes!$B$42,('Instruction Forfaitaires'!$E272*(VLOOKUP('Instruction Forfaitaires'!$D272,Listes!$A$43:$E$49,2,FALSE))),IF('Instruction Forfaitaires'!$E272&gt;Listes!$D$42,('Instruction Forfaitaires'!$E272*(VLOOKUP('Instruction Forfaitaires'!$D272,Listes!$A$43:$E$49,5,FALSE))),('Instruction Forfaitaires'!$E272*(VLOOKUP('Instruction Forfaitaires'!$D272,Listes!$A$43:$E$49,3,FALSE))+(VLOOKUP('Instruction Forfaitaires'!$D272,Listes!$A$43:$E$49,4,FALSE)))))))</f>
        <v/>
      </c>
      <c r="K272" s="257" t="str">
        <f>IF($G272="","",IF($C272=Listes!$B$34,Listes!$I$31,IF($C272=Listes!$B$35,(VLOOKUP('Instruction Forfaitaires'!$F272,Listes!$E$31:$F$36,2,FALSE)),IF($C272=Listes!$B$33,IF('Instruction Forfaitaires'!$E272&lt;Listes!$A$64,'Instruction Forfaitaires'!$E272*Listes!$A$65,IF('Instruction Forfaitaires'!$E272&gt;Listes!$D$64,'Instruction Forfaitaires'!$E272*Listes!$D$65,(('Instruction Forfaitaires'!$E272*Listes!$B$65)+Listes!$C$65)))))))</f>
        <v/>
      </c>
      <c r="L272" s="185" t="str">
        <f>IF(Forfaitaires!M271="","",Forfaitaires!M271)</f>
        <v/>
      </c>
      <c r="M272" s="282" t="str">
        <f t="shared" si="20"/>
        <v/>
      </c>
      <c r="N272" s="277" t="str">
        <f t="shared" si="21"/>
        <v/>
      </c>
      <c r="O272" s="298" t="str">
        <f t="shared" si="22"/>
        <v/>
      </c>
      <c r="P272" s="280" t="str">
        <f t="shared" si="23"/>
        <v/>
      </c>
      <c r="Q272" s="284" t="str">
        <f t="shared" si="24"/>
        <v/>
      </c>
      <c r="R272" s="285"/>
    </row>
    <row r="273" spans="1:18" ht="20.100000000000001" customHeight="1" x14ac:dyDescent="0.25">
      <c r="A273" s="170">
        <v>267</v>
      </c>
      <c r="B273" s="166" t="str">
        <f>IF(Forfaitaires!B272="","",Forfaitaires!B272)</f>
        <v/>
      </c>
      <c r="C273" s="166" t="str">
        <f>IF(Forfaitaires!C272="","",Forfaitaires!C272)</f>
        <v/>
      </c>
      <c r="D273" s="166" t="str">
        <f>IF(Forfaitaires!D272="","",Forfaitaires!D272)</f>
        <v/>
      </c>
      <c r="E273" s="166" t="str">
        <f>IF(Forfaitaires!E272="","",Forfaitaires!E272)</f>
        <v/>
      </c>
      <c r="F273" s="166" t="str">
        <f>IF(Forfaitaires!F272="","",Forfaitaires!F272)</f>
        <v/>
      </c>
      <c r="G273" s="166" t="str">
        <f>IF(Forfaitaires!G272="","",Forfaitaires!G272)</f>
        <v/>
      </c>
      <c r="H273" s="166" t="str">
        <f>IF(Forfaitaires!H272="","",Forfaitaires!H272)</f>
        <v/>
      </c>
      <c r="I273" s="166" t="str">
        <f>IF($G273="","",IF($C273=Listes!$B$32,IF('Instruction Forfaitaires'!$E273&lt;Listes!$B$53,('Instruction Forfaitaires'!$E273*(VLOOKUP('Instruction Forfaitaires'!$D273,Listes!$A$54:$E$60,2,FALSE))),IF('Instruction Forfaitaires'!$E273&gt;Listes!$E$53,('Instruction Forfaitaires'!$E273*(VLOOKUP('Instruction Forfaitaires'!$D273,Listes!$A$54:$E$60,5,FALSE))),('Instruction Forfaitaires'!$E273*(VLOOKUP('Instruction Forfaitaires'!$D273,Listes!$A$54:$E$60,3,FALSE))+(VLOOKUP('Instruction Forfaitaires'!$D273,Listes!$A$54:$E$60,4,FALSE)))))))</f>
        <v/>
      </c>
      <c r="J273" s="166" t="str">
        <f>IF($G273="","",IF($C273=Listes!$B$31,IF('Instruction Forfaitaires'!$E273&lt;Listes!$B$42,('Instruction Forfaitaires'!$E273*(VLOOKUP('Instruction Forfaitaires'!$D273,Listes!$A$43:$E$49,2,FALSE))),IF('Instruction Forfaitaires'!$E273&gt;Listes!$D$42,('Instruction Forfaitaires'!$E273*(VLOOKUP('Instruction Forfaitaires'!$D273,Listes!$A$43:$E$49,5,FALSE))),('Instruction Forfaitaires'!$E273*(VLOOKUP('Instruction Forfaitaires'!$D273,Listes!$A$43:$E$49,3,FALSE))+(VLOOKUP('Instruction Forfaitaires'!$D273,Listes!$A$43:$E$49,4,FALSE)))))))</f>
        <v/>
      </c>
      <c r="K273" s="257" t="str">
        <f>IF($G273="","",IF($C273=Listes!$B$34,Listes!$I$31,IF($C273=Listes!$B$35,(VLOOKUP('Instruction Forfaitaires'!$F273,Listes!$E$31:$F$36,2,FALSE)),IF($C273=Listes!$B$33,IF('Instruction Forfaitaires'!$E273&lt;Listes!$A$64,'Instruction Forfaitaires'!$E273*Listes!$A$65,IF('Instruction Forfaitaires'!$E273&gt;Listes!$D$64,'Instruction Forfaitaires'!$E273*Listes!$D$65,(('Instruction Forfaitaires'!$E273*Listes!$B$65)+Listes!$C$65)))))))</f>
        <v/>
      </c>
      <c r="L273" s="185" t="str">
        <f>IF(Forfaitaires!M272="","",Forfaitaires!M272)</f>
        <v/>
      </c>
      <c r="M273" s="282" t="str">
        <f t="shared" si="20"/>
        <v/>
      </c>
      <c r="N273" s="277" t="str">
        <f t="shared" si="21"/>
        <v/>
      </c>
      <c r="O273" s="298" t="str">
        <f t="shared" si="22"/>
        <v/>
      </c>
      <c r="P273" s="280" t="str">
        <f t="shared" si="23"/>
        <v/>
      </c>
      <c r="Q273" s="284" t="str">
        <f t="shared" si="24"/>
        <v/>
      </c>
      <c r="R273" s="285"/>
    </row>
    <row r="274" spans="1:18" ht="20.100000000000001" customHeight="1" x14ac:dyDescent="0.25">
      <c r="A274" s="170">
        <v>268</v>
      </c>
      <c r="B274" s="166" t="str">
        <f>IF(Forfaitaires!B273="","",Forfaitaires!B273)</f>
        <v/>
      </c>
      <c r="C274" s="166" t="str">
        <f>IF(Forfaitaires!C273="","",Forfaitaires!C273)</f>
        <v/>
      </c>
      <c r="D274" s="166" t="str">
        <f>IF(Forfaitaires!D273="","",Forfaitaires!D273)</f>
        <v/>
      </c>
      <c r="E274" s="166" t="str">
        <f>IF(Forfaitaires!E273="","",Forfaitaires!E273)</f>
        <v/>
      </c>
      <c r="F274" s="166" t="str">
        <f>IF(Forfaitaires!F273="","",Forfaitaires!F273)</f>
        <v/>
      </c>
      <c r="G274" s="166" t="str">
        <f>IF(Forfaitaires!G273="","",Forfaitaires!G273)</f>
        <v/>
      </c>
      <c r="H274" s="166" t="str">
        <f>IF(Forfaitaires!H273="","",Forfaitaires!H273)</f>
        <v/>
      </c>
      <c r="I274" s="166" t="str">
        <f>IF($G274="","",IF($C274=Listes!$B$32,IF('Instruction Forfaitaires'!$E274&lt;Listes!$B$53,('Instruction Forfaitaires'!$E274*(VLOOKUP('Instruction Forfaitaires'!$D274,Listes!$A$54:$E$60,2,FALSE))),IF('Instruction Forfaitaires'!$E274&gt;Listes!$E$53,('Instruction Forfaitaires'!$E274*(VLOOKUP('Instruction Forfaitaires'!$D274,Listes!$A$54:$E$60,5,FALSE))),('Instruction Forfaitaires'!$E274*(VLOOKUP('Instruction Forfaitaires'!$D274,Listes!$A$54:$E$60,3,FALSE))+(VLOOKUP('Instruction Forfaitaires'!$D274,Listes!$A$54:$E$60,4,FALSE)))))))</f>
        <v/>
      </c>
      <c r="J274" s="166" t="str">
        <f>IF($G274="","",IF($C274=Listes!$B$31,IF('Instruction Forfaitaires'!$E274&lt;Listes!$B$42,('Instruction Forfaitaires'!$E274*(VLOOKUP('Instruction Forfaitaires'!$D274,Listes!$A$43:$E$49,2,FALSE))),IF('Instruction Forfaitaires'!$E274&gt;Listes!$D$42,('Instruction Forfaitaires'!$E274*(VLOOKUP('Instruction Forfaitaires'!$D274,Listes!$A$43:$E$49,5,FALSE))),('Instruction Forfaitaires'!$E274*(VLOOKUP('Instruction Forfaitaires'!$D274,Listes!$A$43:$E$49,3,FALSE))+(VLOOKUP('Instruction Forfaitaires'!$D274,Listes!$A$43:$E$49,4,FALSE)))))))</f>
        <v/>
      </c>
      <c r="K274" s="257" t="str">
        <f>IF($G274="","",IF($C274=Listes!$B$34,Listes!$I$31,IF($C274=Listes!$B$35,(VLOOKUP('Instruction Forfaitaires'!$F274,Listes!$E$31:$F$36,2,FALSE)),IF($C274=Listes!$B$33,IF('Instruction Forfaitaires'!$E274&lt;Listes!$A$64,'Instruction Forfaitaires'!$E274*Listes!$A$65,IF('Instruction Forfaitaires'!$E274&gt;Listes!$D$64,'Instruction Forfaitaires'!$E274*Listes!$D$65,(('Instruction Forfaitaires'!$E274*Listes!$B$65)+Listes!$C$65)))))))</f>
        <v/>
      </c>
      <c r="L274" s="185" t="str">
        <f>IF(Forfaitaires!M273="","",Forfaitaires!M273)</f>
        <v/>
      </c>
      <c r="M274" s="282" t="str">
        <f t="shared" si="20"/>
        <v/>
      </c>
      <c r="N274" s="277" t="str">
        <f t="shared" si="21"/>
        <v/>
      </c>
      <c r="O274" s="298" t="str">
        <f t="shared" si="22"/>
        <v/>
      </c>
      <c r="P274" s="280" t="str">
        <f t="shared" si="23"/>
        <v/>
      </c>
      <c r="Q274" s="284" t="str">
        <f t="shared" si="24"/>
        <v/>
      </c>
      <c r="R274" s="285"/>
    </row>
    <row r="275" spans="1:18" ht="20.100000000000001" customHeight="1" x14ac:dyDescent="0.25">
      <c r="A275" s="170">
        <v>269</v>
      </c>
      <c r="B275" s="166" t="str">
        <f>IF(Forfaitaires!B274="","",Forfaitaires!B274)</f>
        <v/>
      </c>
      <c r="C275" s="166" t="str">
        <f>IF(Forfaitaires!C274="","",Forfaitaires!C274)</f>
        <v/>
      </c>
      <c r="D275" s="166" t="str">
        <f>IF(Forfaitaires!D274="","",Forfaitaires!D274)</f>
        <v/>
      </c>
      <c r="E275" s="166" t="str">
        <f>IF(Forfaitaires!E274="","",Forfaitaires!E274)</f>
        <v/>
      </c>
      <c r="F275" s="166" t="str">
        <f>IF(Forfaitaires!F274="","",Forfaitaires!F274)</f>
        <v/>
      </c>
      <c r="G275" s="166" t="str">
        <f>IF(Forfaitaires!G274="","",Forfaitaires!G274)</f>
        <v/>
      </c>
      <c r="H275" s="166" t="str">
        <f>IF(Forfaitaires!H274="","",Forfaitaires!H274)</f>
        <v/>
      </c>
      <c r="I275" s="166" t="str">
        <f>IF($G275="","",IF($C275=Listes!$B$32,IF('Instruction Forfaitaires'!$E275&lt;Listes!$B$53,('Instruction Forfaitaires'!$E275*(VLOOKUP('Instruction Forfaitaires'!$D275,Listes!$A$54:$E$60,2,FALSE))),IF('Instruction Forfaitaires'!$E275&gt;Listes!$E$53,('Instruction Forfaitaires'!$E275*(VLOOKUP('Instruction Forfaitaires'!$D275,Listes!$A$54:$E$60,5,FALSE))),('Instruction Forfaitaires'!$E275*(VLOOKUP('Instruction Forfaitaires'!$D275,Listes!$A$54:$E$60,3,FALSE))+(VLOOKUP('Instruction Forfaitaires'!$D275,Listes!$A$54:$E$60,4,FALSE)))))))</f>
        <v/>
      </c>
      <c r="J275" s="166" t="str">
        <f>IF($G275="","",IF($C275=Listes!$B$31,IF('Instruction Forfaitaires'!$E275&lt;Listes!$B$42,('Instruction Forfaitaires'!$E275*(VLOOKUP('Instruction Forfaitaires'!$D275,Listes!$A$43:$E$49,2,FALSE))),IF('Instruction Forfaitaires'!$E275&gt;Listes!$D$42,('Instruction Forfaitaires'!$E275*(VLOOKUP('Instruction Forfaitaires'!$D275,Listes!$A$43:$E$49,5,FALSE))),('Instruction Forfaitaires'!$E275*(VLOOKUP('Instruction Forfaitaires'!$D275,Listes!$A$43:$E$49,3,FALSE))+(VLOOKUP('Instruction Forfaitaires'!$D275,Listes!$A$43:$E$49,4,FALSE)))))))</f>
        <v/>
      </c>
      <c r="K275" s="257" t="str">
        <f>IF($G275="","",IF($C275=Listes!$B$34,Listes!$I$31,IF($C275=Listes!$B$35,(VLOOKUP('Instruction Forfaitaires'!$F275,Listes!$E$31:$F$36,2,FALSE)),IF($C275=Listes!$B$33,IF('Instruction Forfaitaires'!$E275&lt;Listes!$A$64,'Instruction Forfaitaires'!$E275*Listes!$A$65,IF('Instruction Forfaitaires'!$E275&gt;Listes!$D$64,'Instruction Forfaitaires'!$E275*Listes!$D$65,(('Instruction Forfaitaires'!$E275*Listes!$B$65)+Listes!$C$65)))))))</f>
        <v/>
      </c>
      <c r="L275" s="185" t="str">
        <f>IF(Forfaitaires!M274="","",Forfaitaires!M274)</f>
        <v/>
      </c>
      <c r="M275" s="282" t="str">
        <f t="shared" si="20"/>
        <v/>
      </c>
      <c r="N275" s="277" t="str">
        <f t="shared" si="21"/>
        <v/>
      </c>
      <c r="O275" s="298" t="str">
        <f t="shared" si="22"/>
        <v/>
      </c>
      <c r="P275" s="280" t="str">
        <f t="shared" si="23"/>
        <v/>
      </c>
      <c r="Q275" s="284" t="str">
        <f t="shared" si="24"/>
        <v/>
      </c>
      <c r="R275" s="285"/>
    </row>
    <row r="276" spans="1:18" ht="20.100000000000001" customHeight="1" x14ac:dyDescent="0.25">
      <c r="A276" s="170">
        <v>270</v>
      </c>
      <c r="B276" s="166" t="str">
        <f>IF(Forfaitaires!B275="","",Forfaitaires!B275)</f>
        <v/>
      </c>
      <c r="C276" s="166" t="str">
        <f>IF(Forfaitaires!C275="","",Forfaitaires!C275)</f>
        <v/>
      </c>
      <c r="D276" s="166" t="str">
        <f>IF(Forfaitaires!D275="","",Forfaitaires!D275)</f>
        <v/>
      </c>
      <c r="E276" s="166" t="str">
        <f>IF(Forfaitaires!E275="","",Forfaitaires!E275)</f>
        <v/>
      </c>
      <c r="F276" s="166" t="str">
        <f>IF(Forfaitaires!F275="","",Forfaitaires!F275)</f>
        <v/>
      </c>
      <c r="G276" s="166" t="str">
        <f>IF(Forfaitaires!G275="","",Forfaitaires!G275)</f>
        <v/>
      </c>
      <c r="H276" s="166" t="str">
        <f>IF(Forfaitaires!H275="","",Forfaitaires!H275)</f>
        <v/>
      </c>
      <c r="I276" s="166" t="str">
        <f>IF($G276="","",IF($C276=Listes!$B$32,IF('Instruction Forfaitaires'!$E276&lt;Listes!$B$53,('Instruction Forfaitaires'!$E276*(VLOOKUP('Instruction Forfaitaires'!$D276,Listes!$A$54:$E$60,2,FALSE))),IF('Instruction Forfaitaires'!$E276&gt;Listes!$E$53,('Instruction Forfaitaires'!$E276*(VLOOKUP('Instruction Forfaitaires'!$D276,Listes!$A$54:$E$60,5,FALSE))),('Instruction Forfaitaires'!$E276*(VLOOKUP('Instruction Forfaitaires'!$D276,Listes!$A$54:$E$60,3,FALSE))+(VLOOKUP('Instruction Forfaitaires'!$D276,Listes!$A$54:$E$60,4,FALSE)))))))</f>
        <v/>
      </c>
      <c r="J276" s="166" t="str">
        <f>IF($G276="","",IF($C276=Listes!$B$31,IF('Instruction Forfaitaires'!$E276&lt;Listes!$B$42,('Instruction Forfaitaires'!$E276*(VLOOKUP('Instruction Forfaitaires'!$D276,Listes!$A$43:$E$49,2,FALSE))),IF('Instruction Forfaitaires'!$E276&gt;Listes!$D$42,('Instruction Forfaitaires'!$E276*(VLOOKUP('Instruction Forfaitaires'!$D276,Listes!$A$43:$E$49,5,FALSE))),('Instruction Forfaitaires'!$E276*(VLOOKUP('Instruction Forfaitaires'!$D276,Listes!$A$43:$E$49,3,FALSE))+(VLOOKUP('Instruction Forfaitaires'!$D276,Listes!$A$43:$E$49,4,FALSE)))))))</f>
        <v/>
      </c>
      <c r="K276" s="257" t="str">
        <f>IF($G276="","",IF($C276=Listes!$B$34,Listes!$I$31,IF($C276=Listes!$B$35,(VLOOKUP('Instruction Forfaitaires'!$F276,Listes!$E$31:$F$36,2,FALSE)),IF($C276=Listes!$B$33,IF('Instruction Forfaitaires'!$E276&lt;Listes!$A$64,'Instruction Forfaitaires'!$E276*Listes!$A$65,IF('Instruction Forfaitaires'!$E276&gt;Listes!$D$64,'Instruction Forfaitaires'!$E276*Listes!$D$65,(('Instruction Forfaitaires'!$E276*Listes!$B$65)+Listes!$C$65)))))))</f>
        <v/>
      </c>
      <c r="L276" s="185" t="str">
        <f>IF(Forfaitaires!M275="","",Forfaitaires!M275)</f>
        <v/>
      </c>
      <c r="M276" s="282" t="str">
        <f t="shared" si="20"/>
        <v/>
      </c>
      <c r="N276" s="277" t="str">
        <f t="shared" si="21"/>
        <v/>
      </c>
      <c r="O276" s="298" t="str">
        <f t="shared" si="22"/>
        <v/>
      </c>
      <c r="P276" s="280" t="str">
        <f t="shared" si="23"/>
        <v/>
      </c>
      <c r="Q276" s="284" t="str">
        <f t="shared" si="24"/>
        <v/>
      </c>
      <c r="R276" s="285"/>
    </row>
    <row r="277" spans="1:18" ht="20.100000000000001" customHeight="1" x14ac:dyDescent="0.25">
      <c r="A277" s="170">
        <v>271</v>
      </c>
      <c r="B277" s="166" t="str">
        <f>IF(Forfaitaires!B276="","",Forfaitaires!B276)</f>
        <v/>
      </c>
      <c r="C277" s="166" t="str">
        <f>IF(Forfaitaires!C276="","",Forfaitaires!C276)</f>
        <v/>
      </c>
      <c r="D277" s="166" t="str">
        <f>IF(Forfaitaires!D276="","",Forfaitaires!D276)</f>
        <v/>
      </c>
      <c r="E277" s="166" t="str">
        <f>IF(Forfaitaires!E276="","",Forfaitaires!E276)</f>
        <v/>
      </c>
      <c r="F277" s="166" t="str">
        <f>IF(Forfaitaires!F276="","",Forfaitaires!F276)</f>
        <v/>
      </c>
      <c r="G277" s="166" t="str">
        <f>IF(Forfaitaires!G276="","",Forfaitaires!G276)</f>
        <v/>
      </c>
      <c r="H277" s="166" t="str">
        <f>IF(Forfaitaires!H276="","",Forfaitaires!H276)</f>
        <v/>
      </c>
      <c r="I277" s="166" t="str">
        <f>IF($G277="","",IF($C277=Listes!$B$32,IF('Instruction Forfaitaires'!$E277&lt;Listes!$B$53,('Instruction Forfaitaires'!$E277*(VLOOKUP('Instruction Forfaitaires'!$D277,Listes!$A$54:$E$60,2,FALSE))),IF('Instruction Forfaitaires'!$E277&gt;Listes!$E$53,('Instruction Forfaitaires'!$E277*(VLOOKUP('Instruction Forfaitaires'!$D277,Listes!$A$54:$E$60,5,FALSE))),('Instruction Forfaitaires'!$E277*(VLOOKUP('Instruction Forfaitaires'!$D277,Listes!$A$54:$E$60,3,FALSE))+(VLOOKUP('Instruction Forfaitaires'!$D277,Listes!$A$54:$E$60,4,FALSE)))))))</f>
        <v/>
      </c>
      <c r="J277" s="166" t="str">
        <f>IF($G277="","",IF($C277=Listes!$B$31,IF('Instruction Forfaitaires'!$E277&lt;Listes!$B$42,('Instruction Forfaitaires'!$E277*(VLOOKUP('Instruction Forfaitaires'!$D277,Listes!$A$43:$E$49,2,FALSE))),IF('Instruction Forfaitaires'!$E277&gt;Listes!$D$42,('Instruction Forfaitaires'!$E277*(VLOOKUP('Instruction Forfaitaires'!$D277,Listes!$A$43:$E$49,5,FALSE))),('Instruction Forfaitaires'!$E277*(VLOOKUP('Instruction Forfaitaires'!$D277,Listes!$A$43:$E$49,3,FALSE))+(VLOOKUP('Instruction Forfaitaires'!$D277,Listes!$A$43:$E$49,4,FALSE)))))))</f>
        <v/>
      </c>
      <c r="K277" s="257" t="str">
        <f>IF($G277="","",IF($C277=Listes!$B$34,Listes!$I$31,IF($C277=Listes!$B$35,(VLOOKUP('Instruction Forfaitaires'!$F277,Listes!$E$31:$F$36,2,FALSE)),IF($C277=Listes!$B$33,IF('Instruction Forfaitaires'!$E277&lt;Listes!$A$64,'Instruction Forfaitaires'!$E277*Listes!$A$65,IF('Instruction Forfaitaires'!$E277&gt;Listes!$D$64,'Instruction Forfaitaires'!$E277*Listes!$D$65,(('Instruction Forfaitaires'!$E277*Listes!$B$65)+Listes!$C$65)))))))</f>
        <v/>
      </c>
      <c r="L277" s="185" t="str">
        <f>IF(Forfaitaires!M276="","",Forfaitaires!M276)</f>
        <v/>
      </c>
      <c r="M277" s="282" t="str">
        <f t="shared" si="20"/>
        <v/>
      </c>
      <c r="N277" s="277" t="str">
        <f t="shared" si="21"/>
        <v/>
      </c>
      <c r="O277" s="298" t="str">
        <f t="shared" si="22"/>
        <v/>
      </c>
      <c r="P277" s="280" t="str">
        <f t="shared" si="23"/>
        <v/>
      </c>
      <c r="Q277" s="284" t="str">
        <f t="shared" si="24"/>
        <v/>
      </c>
      <c r="R277" s="285"/>
    </row>
    <row r="278" spans="1:18" ht="20.100000000000001" customHeight="1" x14ac:dyDescent="0.25">
      <c r="A278" s="170">
        <v>272</v>
      </c>
      <c r="B278" s="166" t="str">
        <f>IF(Forfaitaires!B277="","",Forfaitaires!B277)</f>
        <v/>
      </c>
      <c r="C278" s="166" t="str">
        <f>IF(Forfaitaires!C277="","",Forfaitaires!C277)</f>
        <v/>
      </c>
      <c r="D278" s="166" t="str">
        <f>IF(Forfaitaires!D277="","",Forfaitaires!D277)</f>
        <v/>
      </c>
      <c r="E278" s="166" t="str">
        <f>IF(Forfaitaires!E277="","",Forfaitaires!E277)</f>
        <v/>
      </c>
      <c r="F278" s="166" t="str">
        <f>IF(Forfaitaires!F277="","",Forfaitaires!F277)</f>
        <v/>
      </c>
      <c r="G278" s="166" t="str">
        <f>IF(Forfaitaires!G277="","",Forfaitaires!G277)</f>
        <v/>
      </c>
      <c r="H278" s="166" t="str">
        <f>IF(Forfaitaires!H277="","",Forfaitaires!H277)</f>
        <v/>
      </c>
      <c r="I278" s="166" t="str">
        <f>IF($G278="","",IF($C278=Listes!$B$32,IF('Instruction Forfaitaires'!$E278&lt;Listes!$B$53,('Instruction Forfaitaires'!$E278*(VLOOKUP('Instruction Forfaitaires'!$D278,Listes!$A$54:$E$60,2,FALSE))),IF('Instruction Forfaitaires'!$E278&gt;Listes!$E$53,('Instruction Forfaitaires'!$E278*(VLOOKUP('Instruction Forfaitaires'!$D278,Listes!$A$54:$E$60,5,FALSE))),('Instruction Forfaitaires'!$E278*(VLOOKUP('Instruction Forfaitaires'!$D278,Listes!$A$54:$E$60,3,FALSE))+(VLOOKUP('Instruction Forfaitaires'!$D278,Listes!$A$54:$E$60,4,FALSE)))))))</f>
        <v/>
      </c>
      <c r="J278" s="166" t="str">
        <f>IF($G278="","",IF($C278=Listes!$B$31,IF('Instruction Forfaitaires'!$E278&lt;Listes!$B$42,('Instruction Forfaitaires'!$E278*(VLOOKUP('Instruction Forfaitaires'!$D278,Listes!$A$43:$E$49,2,FALSE))),IF('Instruction Forfaitaires'!$E278&gt;Listes!$D$42,('Instruction Forfaitaires'!$E278*(VLOOKUP('Instruction Forfaitaires'!$D278,Listes!$A$43:$E$49,5,FALSE))),('Instruction Forfaitaires'!$E278*(VLOOKUP('Instruction Forfaitaires'!$D278,Listes!$A$43:$E$49,3,FALSE))+(VLOOKUP('Instruction Forfaitaires'!$D278,Listes!$A$43:$E$49,4,FALSE)))))))</f>
        <v/>
      </c>
      <c r="K278" s="257" t="str">
        <f>IF($G278="","",IF($C278=Listes!$B$34,Listes!$I$31,IF($C278=Listes!$B$35,(VLOOKUP('Instruction Forfaitaires'!$F278,Listes!$E$31:$F$36,2,FALSE)),IF($C278=Listes!$B$33,IF('Instruction Forfaitaires'!$E278&lt;Listes!$A$64,'Instruction Forfaitaires'!$E278*Listes!$A$65,IF('Instruction Forfaitaires'!$E278&gt;Listes!$D$64,'Instruction Forfaitaires'!$E278*Listes!$D$65,(('Instruction Forfaitaires'!$E278*Listes!$B$65)+Listes!$C$65)))))))</f>
        <v/>
      </c>
      <c r="L278" s="185" t="str">
        <f>IF(Forfaitaires!M277="","",Forfaitaires!M277)</f>
        <v/>
      </c>
      <c r="M278" s="282" t="str">
        <f t="shared" si="20"/>
        <v/>
      </c>
      <c r="N278" s="277" t="str">
        <f t="shared" si="21"/>
        <v/>
      </c>
      <c r="O278" s="298" t="str">
        <f t="shared" si="22"/>
        <v/>
      </c>
      <c r="P278" s="280" t="str">
        <f t="shared" si="23"/>
        <v/>
      </c>
      <c r="Q278" s="284" t="str">
        <f t="shared" si="24"/>
        <v/>
      </c>
      <c r="R278" s="285"/>
    </row>
    <row r="279" spans="1:18" ht="20.100000000000001" customHeight="1" x14ac:dyDescent="0.25">
      <c r="A279" s="170">
        <v>273</v>
      </c>
      <c r="B279" s="166" t="str">
        <f>IF(Forfaitaires!B278="","",Forfaitaires!B278)</f>
        <v/>
      </c>
      <c r="C279" s="166" t="str">
        <f>IF(Forfaitaires!C278="","",Forfaitaires!C278)</f>
        <v/>
      </c>
      <c r="D279" s="166" t="str">
        <f>IF(Forfaitaires!D278="","",Forfaitaires!D278)</f>
        <v/>
      </c>
      <c r="E279" s="166" t="str">
        <f>IF(Forfaitaires!E278="","",Forfaitaires!E278)</f>
        <v/>
      </c>
      <c r="F279" s="166" t="str">
        <f>IF(Forfaitaires!F278="","",Forfaitaires!F278)</f>
        <v/>
      </c>
      <c r="G279" s="166" t="str">
        <f>IF(Forfaitaires!G278="","",Forfaitaires!G278)</f>
        <v/>
      </c>
      <c r="H279" s="166" t="str">
        <f>IF(Forfaitaires!H278="","",Forfaitaires!H278)</f>
        <v/>
      </c>
      <c r="I279" s="166" t="str">
        <f>IF($G279="","",IF($C279=Listes!$B$32,IF('Instruction Forfaitaires'!$E279&lt;Listes!$B$53,('Instruction Forfaitaires'!$E279*(VLOOKUP('Instruction Forfaitaires'!$D279,Listes!$A$54:$E$60,2,FALSE))),IF('Instruction Forfaitaires'!$E279&gt;Listes!$E$53,('Instruction Forfaitaires'!$E279*(VLOOKUP('Instruction Forfaitaires'!$D279,Listes!$A$54:$E$60,5,FALSE))),('Instruction Forfaitaires'!$E279*(VLOOKUP('Instruction Forfaitaires'!$D279,Listes!$A$54:$E$60,3,FALSE))+(VLOOKUP('Instruction Forfaitaires'!$D279,Listes!$A$54:$E$60,4,FALSE)))))))</f>
        <v/>
      </c>
      <c r="J279" s="166" t="str">
        <f>IF($G279="","",IF($C279=Listes!$B$31,IF('Instruction Forfaitaires'!$E279&lt;Listes!$B$42,('Instruction Forfaitaires'!$E279*(VLOOKUP('Instruction Forfaitaires'!$D279,Listes!$A$43:$E$49,2,FALSE))),IF('Instruction Forfaitaires'!$E279&gt;Listes!$D$42,('Instruction Forfaitaires'!$E279*(VLOOKUP('Instruction Forfaitaires'!$D279,Listes!$A$43:$E$49,5,FALSE))),('Instruction Forfaitaires'!$E279*(VLOOKUP('Instruction Forfaitaires'!$D279,Listes!$A$43:$E$49,3,FALSE))+(VLOOKUP('Instruction Forfaitaires'!$D279,Listes!$A$43:$E$49,4,FALSE)))))))</f>
        <v/>
      </c>
      <c r="K279" s="257" t="str">
        <f>IF($G279="","",IF($C279=Listes!$B$34,Listes!$I$31,IF($C279=Listes!$B$35,(VLOOKUP('Instruction Forfaitaires'!$F279,Listes!$E$31:$F$36,2,FALSE)),IF($C279=Listes!$B$33,IF('Instruction Forfaitaires'!$E279&lt;Listes!$A$64,'Instruction Forfaitaires'!$E279*Listes!$A$65,IF('Instruction Forfaitaires'!$E279&gt;Listes!$D$64,'Instruction Forfaitaires'!$E279*Listes!$D$65,(('Instruction Forfaitaires'!$E279*Listes!$B$65)+Listes!$C$65)))))))</f>
        <v/>
      </c>
      <c r="L279" s="185" t="str">
        <f>IF(Forfaitaires!M278="","",Forfaitaires!M278)</f>
        <v/>
      </c>
      <c r="M279" s="282" t="str">
        <f t="shared" si="20"/>
        <v/>
      </c>
      <c r="N279" s="277" t="str">
        <f t="shared" si="21"/>
        <v/>
      </c>
      <c r="O279" s="298" t="str">
        <f t="shared" si="22"/>
        <v/>
      </c>
      <c r="P279" s="280" t="str">
        <f t="shared" si="23"/>
        <v/>
      </c>
      <c r="Q279" s="284" t="str">
        <f t="shared" si="24"/>
        <v/>
      </c>
      <c r="R279" s="285"/>
    </row>
    <row r="280" spans="1:18" ht="20.100000000000001" customHeight="1" x14ac:dyDescent="0.25">
      <c r="A280" s="170">
        <v>274</v>
      </c>
      <c r="B280" s="166" t="str">
        <f>IF(Forfaitaires!B279="","",Forfaitaires!B279)</f>
        <v/>
      </c>
      <c r="C280" s="166" t="str">
        <f>IF(Forfaitaires!C279="","",Forfaitaires!C279)</f>
        <v/>
      </c>
      <c r="D280" s="166" t="str">
        <f>IF(Forfaitaires!D279="","",Forfaitaires!D279)</f>
        <v/>
      </c>
      <c r="E280" s="166" t="str">
        <f>IF(Forfaitaires!E279="","",Forfaitaires!E279)</f>
        <v/>
      </c>
      <c r="F280" s="166" t="str">
        <f>IF(Forfaitaires!F279="","",Forfaitaires!F279)</f>
        <v/>
      </c>
      <c r="G280" s="166" t="str">
        <f>IF(Forfaitaires!G279="","",Forfaitaires!G279)</f>
        <v/>
      </c>
      <c r="H280" s="166" t="str">
        <f>IF(Forfaitaires!H279="","",Forfaitaires!H279)</f>
        <v/>
      </c>
      <c r="I280" s="166" t="str">
        <f>IF($G280="","",IF($C280=Listes!$B$32,IF('Instruction Forfaitaires'!$E280&lt;Listes!$B$53,('Instruction Forfaitaires'!$E280*(VLOOKUP('Instruction Forfaitaires'!$D280,Listes!$A$54:$E$60,2,FALSE))),IF('Instruction Forfaitaires'!$E280&gt;Listes!$E$53,('Instruction Forfaitaires'!$E280*(VLOOKUP('Instruction Forfaitaires'!$D280,Listes!$A$54:$E$60,5,FALSE))),('Instruction Forfaitaires'!$E280*(VLOOKUP('Instruction Forfaitaires'!$D280,Listes!$A$54:$E$60,3,FALSE))+(VLOOKUP('Instruction Forfaitaires'!$D280,Listes!$A$54:$E$60,4,FALSE)))))))</f>
        <v/>
      </c>
      <c r="J280" s="166" t="str">
        <f>IF($G280="","",IF($C280=Listes!$B$31,IF('Instruction Forfaitaires'!$E280&lt;Listes!$B$42,('Instruction Forfaitaires'!$E280*(VLOOKUP('Instruction Forfaitaires'!$D280,Listes!$A$43:$E$49,2,FALSE))),IF('Instruction Forfaitaires'!$E280&gt;Listes!$D$42,('Instruction Forfaitaires'!$E280*(VLOOKUP('Instruction Forfaitaires'!$D280,Listes!$A$43:$E$49,5,FALSE))),('Instruction Forfaitaires'!$E280*(VLOOKUP('Instruction Forfaitaires'!$D280,Listes!$A$43:$E$49,3,FALSE))+(VLOOKUP('Instruction Forfaitaires'!$D280,Listes!$A$43:$E$49,4,FALSE)))))))</f>
        <v/>
      </c>
      <c r="K280" s="257" t="str">
        <f>IF($G280="","",IF($C280=Listes!$B$34,Listes!$I$31,IF($C280=Listes!$B$35,(VLOOKUP('Instruction Forfaitaires'!$F280,Listes!$E$31:$F$36,2,FALSE)),IF($C280=Listes!$B$33,IF('Instruction Forfaitaires'!$E280&lt;Listes!$A$64,'Instruction Forfaitaires'!$E280*Listes!$A$65,IF('Instruction Forfaitaires'!$E280&gt;Listes!$D$64,'Instruction Forfaitaires'!$E280*Listes!$D$65,(('Instruction Forfaitaires'!$E280*Listes!$B$65)+Listes!$C$65)))))))</f>
        <v/>
      </c>
      <c r="L280" s="185" t="str">
        <f>IF(Forfaitaires!M279="","",Forfaitaires!M279)</f>
        <v/>
      </c>
      <c r="M280" s="282" t="str">
        <f t="shared" si="20"/>
        <v/>
      </c>
      <c r="N280" s="277" t="str">
        <f t="shared" si="21"/>
        <v/>
      </c>
      <c r="O280" s="298" t="str">
        <f t="shared" si="22"/>
        <v/>
      </c>
      <c r="P280" s="280" t="str">
        <f t="shared" si="23"/>
        <v/>
      </c>
      <c r="Q280" s="284" t="str">
        <f t="shared" si="24"/>
        <v/>
      </c>
      <c r="R280" s="285"/>
    </row>
    <row r="281" spans="1:18" ht="20.100000000000001" customHeight="1" x14ac:dyDescent="0.25">
      <c r="A281" s="170">
        <v>275</v>
      </c>
      <c r="B281" s="166" t="str">
        <f>IF(Forfaitaires!B280="","",Forfaitaires!B280)</f>
        <v/>
      </c>
      <c r="C281" s="166" t="str">
        <f>IF(Forfaitaires!C280="","",Forfaitaires!C280)</f>
        <v/>
      </c>
      <c r="D281" s="166" t="str">
        <f>IF(Forfaitaires!D280="","",Forfaitaires!D280)</f>
        <v/>
      </c>
      <c r="E281" s="166" t="str">
        <f>IF(Forfaitaires!E280="","",Forfaitaires!E280)</f>
        <v/>
      </c>
      <c r="F281" s="166" t="str">
        <f>IF(Forfaitaires!F280="","",Forfaitaires!F280)</f>
        <v/>
      </c>
      <c r="G281" s="166" t="str">
        <f>IF(Forfaitaires!G280="","",Forfaitaires!G280)</f>
        <v/>
      </c>
      <c r="H281" s="166" t="str">
        <f>IF(Forfaitaires!H280="","",Forfaitaires!H280)</f>
        <v/>
      </c>
      <c r="I281" s="166" t="str">
        <f>IF($G281="","",IF($C281=Listes!$B$32,IF('Instruction Forfaitaires'!$E281&lt;Listes!$B$53,('Instruction Forfaitaires'!$E281*(VLOOKUP('Instruction Forfaitaires'!$D281,Listes!$A$54:$E$60,2,FALSE))),IF('Instruction Forfaitaires'!$E281&gt;Listes!$E$53,('Instruction Forfaitaires'!$E281*(VLOOKUP('Instruction Forfaitaires'!$D281,Listes!$A$54:$E$60,5,FALSE))),('Instruction Forfaitaires'!$E281*(VLOOKUP('Instruction Forfaitaires'!$D281,Listes!$A$54:$E$60,3,FALSE))+(VLOOKUP('Instruction Forfaitaires'!$D281,Listes!$A$54:$E$60,4,FALSE)))))))</f>
        <v/>
      </c>
      <c r="J281" s="166" t="str">
        <f>IF($G281="","",IF($C281=Listes!$B$31,IF('Instruction Forfaitaires'!$E281&lt;Listes!$B$42,('Instruction Forfaitaires'!$E281*(VLOOKUP('Instruction Forfaitaires'!$D281,Listes!$A$43:$E$49,2,FALSE))),IF('Instruction Forfaitaires'!$E281&gt;Listes!$D$42,('Instruction Forfaitaires'!$E281*(VLOOKUP('Instruction Forfaitaires'!$D281,Listes!$A$43:$E$49,5,FALSE))),('Instruction Forfaitaires'!$E281*(VLOOKUP('Instruction Forfaitaires'!$D281,Listes!$A$43:$E$49,3,FALSE))+(VLOOKUP('Instruction Forfaitaires'!$D281,Listes!$A$43:$E$49,4,FALSE)))))))</f>
        <v/>
      </c>
      <c r="K281" s="257" t="str">
        <f>IF($G281="","",IF($C281=Listes!$B$34,Listes!$I$31,IF($C281=Listes!$B$35,(VLOOKUP('Instruction Forfaitaires'!$F281,Listes!$E$31:$F$36,2,FALSE)),IF($C281=Listes!$B$33,IF('Instruction Forfaitaires'!$E281&lt;Listes!$A$64,'Instruction Forfaitaires'!$E281*Listes!$A$65,IF('Instruction Forfaitaires'!$E281&gt;Listes!$D$64,'Instruction Forfaitaires'!$E281*Listes!$D$65,(('Instruction Forfaitaires'!$E281*Listes!$B$65)+Listes!$C$65)))))))</f>
        <v/>
      </c>
      <c r="L281" s="185" t="str">
        <f>IF(Forfaitaires!M280="","",Forfaitaires!M280)</f>
        <v/>
      </c>
      <c r="M281" s="282" t="str">
        <f t="shared" si="20"/>
        <v/>
      </c>
      <c r="N281" s="277" t="str">
        <f t="shared" si="21"/>
        <v/>
      </c>
      <c r="O281" s="298" t="str">
        <f t="shared" si="22"/>
        <v/>
      </c>
      <c r="P281" s="280" t="str">
        <f t="shared" si="23"/>
        <v/>
      </c>
      <c r="Q281" s="284" t="str">
        <f t="shared" si="24"/>
        <v/>
      </c>
      <c r="R281" s="285"/>
    </row>
    <row r="282" spans="1:18" ht="20.100000000000001" customHeight="1" x14ac:dyDescent="0.25">
      <c r="A282" s="170">
        <v>276</v>
      </c>
      <c r="B282" s="166" t="str">
        <f>IF(Forfaitaires!B281="","",Forfaitaires!B281)</f>
        <v/>
      </c>
      <c r="C282" s="166" t="str">
        <f>IF(Forfaitaires!C281="","",Forfaitaires!C281)</f>
        <v/>
      </c>
      <c r="D282" s="166" t="str">
        <f>IF(Forfaitaires!D281="","",Forfaitaires!D281)</f>
        <v/>
      </c>
      <c r="E282" s="166" t="str">
        <f>IF(Forfaitaires!E281="","",Forfaitaires!E281)</f>
        <v/>
      </c>
      <c r="F282" s="166" t="str">
        <f>IF(Forfaitaires!F281="","",Forfaitaires!F281)</f>
        <v/>
      </c>
      <c r="G282" s="166" t="str">
        <f>IF(Forfaitaires!G281="","",Forfaitaires!G281)</f>
        <v/>
      </c>
      <c r="H282" s="166" t="str">
        <f>IF(Forfaitaires!H281="","",Forfaitaires!H281)</f>
        <v/>
      </c>
      <c r="I282" s="166" t="str">
        <f>IF($G282="","",IF($C282=Listes!$B$32,IF('Instruction Forfaitaires'!$E282&lt;Listes!$B$53,('Instruction Forfaitaires'!$E282*(VLOOKUP('Instruction Forfaitaires'!$D282,Listes!$A$54:$E$60,2,FALSE))),IF('Instruction Forfaitaires'!$E282&gt;Listes!$E$53,('Instruction Forfaitaires'!$E282*(VLOOKUP('Instruction Forfaitaires'!$D282,Listes!$A$54:$E$60,5,FALSE))),('Instruction Forfaitaires'!$E282*(VLOOKUP('Instruction Forfaitaires'!$D282,Listes!$A$54:$E$60,3,FALSE))+(VLOOKUP('Instruction Forfaitaires'!$D282,Listes!$A$54:$E$60,4,FALSE)))))))</f>
        <v/>
      </c>
      <c r="J282" s="166" t="str">
        <f>IF($G282="","",IF($C282=Listes!$B$31,IF('Instruction Forfaitaires'!$E282&lt;Listes!$B$42,('Instruction Forfaitaires'!$E282*(VLOOKUP('Instruction Forfaitaires'!$D282,Listes!$A$43:$E$49,2,FALSE))),IF('Instruction Forfaitaires'!$E282&gt;Listes!$D$42,('Instruction Forfaitaires'!$E282*(VLOOKUP('Instruction Forfaitaires'!$D282,Listes!$A$43:$E$49,5,FALSE))),('Instruction Forfaitaires'!$E282*(VLOOKUP('Instruction Forfaitaires'!$D282,Listes!$A$43:$E$49,3,FALSE))+(VLOOKUP('Instruction Forfaitaires'!$D282,Listes!$A$43:$E$49,4,FALSE)))))))</f>
        <v/>
      </c>
      <c r="K282" s="257" t="str">
        <f>IF($G282="","",IF($C282=Listes!$B$34,Listes!$I$31,IF($C282=Listes!$B$35,(VLOOKUP('Instruction Forfaitaires'!$F282,Listes!$E$31:$F$36,2,FALSE)),IF($C282=Listes!$B$33,IF('Instruction Forfaitaires'!$E282&lt;Listes!$A$64,'Instruction Forfaitaires'!$E282*Listes!$A$65,IF('Instruction Forfaitaires'!$E282&gt;Listes!$D$64,'Instruction Forfaitaires'!$E282*Listes!$D$65,(('Instruction Forfaitaires'!$E282*Listes!$B$65)+Listes!$C$65)))))))</f>
        <v/>
      </c>
      <c r="L282" s="185" t="str">
        <f>IF(Forfaitaires!M281="","",Forfaitaires!M281)</f>
        <v/>
      </c>
      <c r="M282" s="282" t="str">
        <f t="shared" si="20"/>
        <v/>
      </c>
      <c r="N282" s="277" t="str">
        <f t="shared" si="21"/>
        <v/>
      </c>
      <c r="O282" s="298" t="str">
        <f t="shared" si="22"/>
        <v/>
      </c>
      <c r="P282" s="280" t="str">
        <f t="shared" si="23"/>
        <v/>
      </c>
      <c r="Q282" s="284" t="str">
        <f t="shared" si="24"/>
        <v/>
      </c>
      <c r="R282" s="285"/>
    </row>
    <row r="283" spans="1:18" ht="20.100000000000001" customHeight="1" x14ac:dyDescent="0.25">
      <c r="A283" s="170">
        <v>277</v>
      </c>
      <c r="B283" s="166" t="str">
        <f>IF(Forfaitaires!B282="","",Forfaitaires!B282)</f>
        <v/>
      </c>
      <c r="C283" s="166" t="str">
        <f>IF(Forfaitaires!C282="","",Forfaitaires!C282)</f>
        <v/>
      </c>
      <c r="D283" s="166" t="str">
        <f>IF(Forfaitaires!D282="","",Forfaitaires!D282)</f>
        <v/>
      </c>
      <c r="E283" s="166" t="str">
        <f>IF(Forfaitaires!E282="","",Forfaitaires!E282)</f>
        <v/>
      </c>
      <c r="F283" s="166" t="str">
        <f>IF(Forfaitaires!F282="","",Forfaitaires!F282)</f>
        <v/>
      </c>
      <c r="G283" s="166" t="str">
        <f>IF(Forfaitaires!G282="","",Forfaitaires!G282)</f>
        <v/>
      </c>
      <c r="H283" s="166" t="str">
        <f>IF(Forfaitaires!H282="","",Forfaitaires!H282)</f>
        <v/>
      </c>
      <c r="I283" s="166" t="str">
        <f>IF($G283="","",IF($C283=Listes!$B$32,IF('Instruction Forfaitaires'!$E283&lt;Listes!$B$53,('Instruction Forfaitaires'!$E283*(VLOOKUP('Instruction Forfaitaires'!$D283,Listes!$A$54:$E$60,2,FALSE))),IF('Instruction Forfaitaires'!$E283&gt;Listes!$E$53,('Instruction Forfaitaires'!$E283*(VLOOKUP('Instruction Forfaitaires'!$D283,Listes!$A$54:$E$60,5,FALSE))),('Instruction Forfaitaires'!$E283*(VLOOKUP('Instruction Forfaitaires'!$D283,Listes!$A$54:$E$60,3,FALSE))+(VLOOKUP('Instruction Forfaitaires'!$D283,Listes!$A$54:$E$60,4,FALSE)))))))</f>
        <v/>
      </c>
      <c r="J283" s="166" t="str">
        <f>IF($G283="","",IF($C283=Listes!$B$31,IF('Instruction Forfaitaires'!$E283&lt;Listes!$B$42,('Instruction Forfaitaires'!$E283*(VLOOKUP('Instruction Forfaitaires'!$D283,Listes!$A$43:$E$49,2,FALSE))),IF('Instruction Forfaitaires'!$E283&gt;Listes!$D$42,('Instruction Forfaitaires'!$E283*(VLOOKUP('Instruction Forfaitaires'!$D283,Listes!$A$43:$E$49,5,FALSE))),('Instruction Forfaitaires'!$E283*(VLOOKUP('Instruction Forfaitaires'!$D283,Listes!$A$43:$E$49,3,FALSE))+(VLOOKUP('Instruction Forfaitaires'!$D283,Listes!$A$43:$E$49,4,FALSE)))))))</f>
        <v/>
      </c>
      <c r="K283" s="257" t="str">
        <f>IF($G283="","",IF($C283=Listes!$B$34,Listes!$I$31,IF($C283=Listes!$B$35,(VLOOKUP('Instruction Forfaitaires'!$F283,Listes!$E$31:$F$36,2,FALSE)),IF($C283=Listes!$B$33,IF('Instruction Forfaitaires'!$E283&lt;Listes!$A$64,'Instruction Forfaitaires'!$E283*Listes!$A$65,IF('Instruction Forfaitaires'!$E283&gt;Listes!$D$64,'Instruction Forfaitaires'!$E283*Listes!$D$65,(('Instruction Forfaitaires'!$E283*Listes!$B$65)+Listes!$C$65)))))))</f>
        <v/>
      </c>
      <c r="L283" s="185" t="str">
        <f>IF(Forfaitaires!M282="","",Forfaitaires!M282)</f>
        <v/>
      </c>
      <c r="M283" s="282" t="str">
        <f t="shared" si="20"/>
        <v/>
      </c>
      <c r="N283" s="277" t="str">
        <f t="shared" si="21"/>
        <v/>
      </c>
      <c r="O283" s="298" t="str">
        <f t="shared" si="22"/>
        <v/>
      </c>
      <c r="P283" s="280" t="str">
        <f t="shared" si="23"/>
        <v/>
      </c>
      <c r="Q283" s="284" t="str">
        <f t="shared" si="24"/>
        <v/>
      </c>
      <c r="R283" s="285"/>
    </row>
    <row r="284" spans="1:18" ht="20.100000000000001" customHeight="1" x14ac:dyDescent="0.25">
      <c r="A284" s="170">
        <v>278</v>
      </c>
      <c r="B284" s="166" t="str">
        <f>IF(Forfaitaires!B283="","",Forfaitaires!B283)</f>
        <v/>
      </c>
      <c r="C284" s="166" t="str">
        <f>IF(Forfaitaires!C283="","",Forfaitaires!C283)</f>
        <v/>
      </c>
      <c r="D284" s="166" t="str">
        <f>IF(Forfaitaires!D283="","",Forfaitaires!D283)</f>
        <v/>
      </c>
      <c r="E284" s="166" t="str">
        <f>IF(Forfaitaires!E283="","",Forfaitaires!E283)</f>
        <v/>
      </c>
      <c r="F284" s="166" t="str">
        <f>IF(Forfaitaires!F283="","",Forfaitaires!F283)</f>
        <v/>
      </c>
      <c r="G284" s="166" t="str">
        <f>IF(Forfaitaires!G283="","",Forfaitaires!G283)</f>
        <v/>
      </c>
      <c r="H284" s="166" t="str">
        <f>IF(Forfaitaires!H283="","",Forfaitaires!H283)</f>
        <v/>
      </c>
      <c r="I284" s="166" t="str">
        <f>IF($G284="","",IF($C284=Listes!$B$32,IF('Instruction Forfaitaires'!$E284&lt;Listes!$B$53,('Instruction Forfaitaires'!$E284*(VLOOKUP('Instruction Forfaitaires'!$D284,Listes!$A$54:$E$60,2,FALSE))),IF('Instruction Forfaitaires'!$E284&gt;Listes!$E$53,('Instruction Forfaitaires'!$E284*(VLOOKUP('Instruction Forfaitaires'!$D284,Listes!$A$54:$E$60,5,FALSE))),('Instruction Forfaitaires'!$E284*(VLOOKUP('Instruction Forfaitaires'!$D284,Listes!$A$54:$E$60,3,FALSE))+(VLOOKUP('Instruction Forfaitaires'!$D284,Listes!$A$54:$E$60,4,FALSE)))))))</f>
        <v/>
      </c>
      <c r="J284" s="166" t="str">
        <f>IF($G284="","",IF($C284=Listes!$B$31,IF('Instruction Forfaitaires'!$E284&lt;Listes!$B$42,('Instruction Forfaitaires'!$E284*(VLOOKUP('Instruction Forfaitaires'!$D284,Listes!$A$43:$E$49,2,FALSE))),IF('Instruction Forfaitaires'!$E284&gt;Listes!$D$42,('Instruction Forfaitaires'!$E284*(VLOOKUP('Instruction Forfaitaires'!$D284,Listes!$A$43:$E$49,5,FALSE))),('Instruction Forfaitaires'!$E284*(VLOOKUP('Instruction Forfaitaires'!$D284,Listes!$A$43:$E$49,3,FALSE))+(VLOOKUP('Instruction Forfaitaires'!$D284,Listes!$A$43:$E$49,4,FALSE)))))))</f>
        <v/>
      </c>
      <c r="K284" s="257" t="str">
        <f>IF($G284="","",IF($C284=Listes!$B$34,Listes!$I$31,IF($C284=Listes!$B$35,(VLOOKUP('Instruction Forfaitaires'!$F284,Listes!$E$31:$F$36,2,FALSE)),IF($C284=Listes!$B$33,IF('Instruction Forfaitaires'!$E284&lt;Listes!$A$64,'Instruction Forfaitaires'!$E284*Listes!$A$65,IF('Instruction Forfaitaires'!$E284&gt;Listes!$D$64,'Instruction Forfaitaires'!$E284*Listes!$D$65,(('Instruction Forfaitaires'!$E284*Listes!$B$65)+Listes!$C$65)))))))</f>
        <v/>
      </c>
      <c r="L284" s="185" t="str">
        <f>IF(Forfaitaires!M283="","",Forfaitaires!M283)</f>
        <v/>
      </c>
      <c r="M284" s="282" t="str">
        <f t="shared" si="20"/>
        <v/>
      </c>
      <c r="N284" s="277" t="str">
        <f t="shared" si="21"/>
        <v/>
      </c>
      <c r="O284" s="298" t="str">
        <f t="shared" si="22"/>
        <v/>
      </c>
      <c r="P284" s="280" t="str">
        <f t="shared" si="23"/>
        <v/>
      </c>
      <c r="Q284" s="284" t="str">
        <f t="shared" si="24"/>
        <v/>
      </c>
      <c r="R284" s="285"/>
    </row>
    <row r="285" spans="1:18" ht="20.100000000000001" customHeight="1" x14ac:dyDescent="0.25">
      <c r="A285" s="170">
        <v>279</v>
      </c>
      <c r="B285" s="166" t="str">
        <f>IF(Forfaitaires!B284="","",Forfaitaires!B284)</f>
        <v/>
      </c>
      <c r="C285" s="166" t="str">
        <f>IF(Forfaitaires!C284="","",Forfaitaires!C284)</f>
        <v/>
      </c>
      <c r="D285" s="166" t="str">
        <f>IF(Forfaitaires!D284="","",Forfaitaires!D284)</f>
        <v/>
      </c>
      <c r="E285" s="166" t="str">
        <f>IF(Forfaitaires!E284="","",Forfaitaires!E284)</f>
        <v/>
      </c>
      <c r="F285" s="166" t="str">
        <f>IF(Forfaitaires!F284="","",Forfaitaires!F284)</f>
        <v/>
      </c>
      <c r="G285" s="166" t="str">
        <f>IF(Forfaitaires!G284="","",Forfaitaires!G284)</f>
        <v/>
      </c>
      <c r="H285" s="166" t="str">
        <f>IF(Forfaitaires!H284="","",Forfaitaires!H284)</f>
        <v/>
      </c>
      <c r="I285" s="166" t="str">
        <f>IF($G285="","",IF($C285=Listes!$B$32,IF('Instruction Forfaitaires'!$E285&lt;Listes!$B$53,('Instruction Forfaitaires'!$E285*(VLOOKUP('Instruction Forfaitaires'!$D285,Listes!$A$54:$E$60,2,FALSE))),IF('Instruction Forfaitaires'!$E285&gt;Listes!$E$53,('Instruction Forfaitaires'!$E285*(VLOOKUP('Instruction Forfaitaires'!$D285,Listes!$A$54:$E$60,5,FALSE))),('Instruction Forfaitaires'!$E285*(VLOOKUP('Instruction Forfaitaires'!$D285,Listes!$A$54:$E$60,3,FALSE))+(VLOOKUP('Instruction Forfaitaires'!$D285,Listes!$A$54:$E$60,4,FALSE)))))))</f>
        <v/>
      </c>
      <c r="J285" s="166" t="str">
        <f>IF($G285="","",IF($C285=Listes!$B$31,IF('Instruction Forfaitaires'!$E285&lt;Listes!$B$42,('Instruction Forfaitaires'!$E285*(VLOOKUP('Instruction Forfaitaires'!$D285,Listes!$A$43:$E$49,2,FALSE))),IF('Instruction Forfaitaires'!$E285&gt;Listes!$D$42,('Instruction Forfaitaires'!$E285*(VLOOKUP('Instruction Forfaitaires'!$D285,Listes!$A$43:$E$49,5,FALSE))),('Instruction Forfaitaires'!$E285*(VLOOKUP('Instruction Forfaitaires'!$D285,Listes!$A$43:$E$49,3,FALSE))+(VLOOKUP('Instruction Forfaitaires'!$D285,Listes!$A$43:$E$49,4,FALSE)))))))</f>
        <v/>
      </c>
      <c r="K285" s="257" t="str">
        <f>IF($G285="","",IF($C285=Listes!$B$34,Listes!$I$31,IF($C285=Listes!$B$35,(VLOOKUP('Instruction Forfaitaires'!$F285,Listes!$E$31:$F$36,2,FALSE)),IF($C285=Listes!$B$33,IF('Instruction Forfaitaires'!$E285&lt;Listes!$A$64,'Instruction Forfaitaires'!$E285*Listes!$A$65,IF('Instruction Forfaitaires'!$E285&gt;Listes!$D$64,'Instruction Forfaitaires'!$E285*Listes!$D$65,(('Instruction Forfaitaires'!$E285*Listes!$B$65)+Listes!$C$65)))))))</f>
        <v/>
      </c>
      <c r="L285" s="185" t="str">
        <f>IF(Forfaitaires!M284="","",Forfaitaires!M284)</f>
        <v/>
      </c>
      <c r="M285" s="282" t="str">
        <f t="shared" si="20"/>
        <v/>
      </c>
      <c r="N285" s="277" t="str">
        <f t="shared" si="21"/>
        <v/>
      </c>
      <c r="O285" s="298" t="str">
        <f t="shared" si="22"/>
        <v/>
      </c>
      <c r="P285" s="280" t="str">
        <f t="shared" si="23"/>
        <v/>
      </c>
      <c r="Q285" s="284" t="str">
        <f t="shared" si="24"/>
        <v/>
      </c>
      <c r="R285" s="285"/>
    </row>
    <row r="286" spans="1:18" ht="20.100000000000001" customHeight="1" x14ac:dyDescent="0.25">
      <c r="A286" s="170">
        <v>280</v>
      </c>
      <c r="B286" s="166" t="str">
        <f>IF(Forfaitaires!B285="","",Forfaitaires!B285)</f>
        <v/>
      </c>
      <c r="C286" s="166" t="str">
        <f>IF(Forfaitaires!C285="","",Forfaitaires!C285)</f>
        <v/>
      </c>
      <c r="D286" s="166" t="str">
        <f>IF(Forfaitaires!D285="","",Forfaitaires!D285)</f>
        <v/>
      </c>
      <c r="E286" s="166" t="str">
        <f>IF(Forfaitaires!E285="","",Forfaitaires!E285)</f>
        <v/>
      </c>
      <c r="F286" s="166" t="str">
        <f>IF(Forfaitaires!F285="","",Forfaitaires!F285)</f>
        <v/>
      </c>
      <c r="G286" s="166" t="str">
        <f>IF(Forfaitaires!G285="","",Forfaitaires!G285)</f>
        <v/>
      </c>
      <c r="H286" s="166" t="str">
        <f>IF(Forfaitaires!H285="","",Forfaitaires!H285)</f>
        <v/>
      </c>
      <c r="I286" s="166" t="str">
        <f>IF($G286="","",IF($C286=Listes!$B$32,IF('Instruction Forfaitaires'!$E286&lt;Listes!$B$53,('Instruction Forfaitaires'!$E286*(VLOOKUP('Instruction Forfaitaires'!$D286,Listes!$A$54:$E$60,2,FALSE))),IF('Instruction Forfaitaires'!$E286&gt;Listes!$E$53,('Instruction Forfaitaires'!$E286*(VLOOKUP('Instruction Forfaitaires'!$D286,Listes!$A$54:$E$60,5,FALSE))),('Instruction Forfaitaires'!$E286*(VLOOKUP('Instruction Forfaitaires'!$D286,Listes!$A$54:$E$60,3,FALSE))+(VLOOKUP('Instruction Forfaitaires'!$D286,Listes!$A$54:$E$60,4,FALSE)))))))</f>
        <v/>
      </c>
      <c r="J286" s="166" t="str">
        <f>IF($G286="","",IF($C286=Listes!$B$31,IF('Instruction Forfaitaires'!$E286&lt;Listes!$B$42,('Instruction Forfaitaires'!$E286*(VLOOKUP('Instruction Forfaitaires'!$D286,Listes!$A$43:$E$49,2,FALSE))),IF('Instruction Forfaitaires'!$E286&gt;Listes!$D$42,('Instruction Forfaitaires'!$E286*(VLOOKUP('Instruction Forfaitaires'!$D286,Listes!$A$43:$E$49,5,FALSE))),('Instruction Forfaitaires'!$E286*(VLOOKUP('Instruction Forfaitaires'!$D286,Listes!$A$43:$E$49,3,FALSE))+(VLOOKUP('Instruction Forfaitaires'!$D286,Listes!$A$43:$E$49,4,FALSE)))))))</f>
        <v/>
      </c>
      <c r="K286" s="257" t="str">
        <f>IF($G286="","",IF($C286=Listes!$B$34,Listes!$I$31,IF($C286=Listes!$B$35,(VLOOKUP('Instruction Forfaitaires'!$F286,Listes!$E$31:$F$36,2,FALSE)),IF($C286=Listes!$B$33,IF('Instruction Forfaitaires'!$E286&lt;Listes!$A$64,'Instruction Forfaitaires'!$E286*Listes!$A$65,IF('Instruction Forfaitaires'!$E286&gt;Listes!$D$64,'Instruction Forfaitaires'!$E286*Listes!$D$65,(('Instruction Forfaitaires'!$E286*Listes!$B$65)+Listes!$C$65)))))))</f>
        <v/>
      </c>
      <c r="L286" s="185" t="str">
        <f>IF(Forfaitaires!M285="","",Forfaitaires!M285)</f>
        <v/>
      </c>
      <c r="M286" s="282" t="str">
        <f t="shared" si="20"/>
        <v/>
      </c>
      <c r="N286" s="277" t="str">
        <f t="shared" si="21"/>
        <v/>
      </c>
      <c r="O286" s="298" t="str">
        <f t="shared" si="22"/>
        <v/>
      </c>
      <c r="P286" s="280" t="str">
        <f t="shared" si="23"/>
        <v/>
      </c>
      <c r="Q286" s="284" t="str">
        <f t="shared" si="24"/>
        <v/>
      </c>
      <c r="R286" s="285"/>
    </row>
    <row r="287" spans="1:18" ht="20.100000000000001" customHeight="1" x14ac:dyDescent="0.25">
      <c r="A287" s="170">
        <v>281</v>
      </c>
      <c r="B287" s="166" t="str">
        <f>IF(Forfaitaires!B286="","",Forfaitaires!B286)</f>
        <v/>
      </c>
      <c r="C287" s="166" t="str">
        <f>IF(Forfaitaires!C286="","",Forfaitaires!C286)</f>
        <v/>
      </c>
      <c r="D287" s="166" t="str">
        <f>IF(Forfaitaires!D286="","",Forfaitaires!D286)</f>
        <v/>
      </c>
      <c r="E287" s="166" t="str">
        <f>IF(Forfaitaires!E286="","",Forfaitaires!E286)</f>
        <v/>
      </c>
      <c r="F287" s="166" t="str">
        <f>IF(Forfaitaires!F286="","",Forfaitaires!F286)</f>
        <v/>
      </c>
      <c r="G287" s="166" t="str">
        <f>IF(Forfaitaires!G286="","",Forfaitaires!G286)</f>
        <v/>
      </c>
      <c r="H287" s="166" t="str">
        <f>IF(Forfaitaires!H286="","",Forfaitaires!H286)</f>
        <v/>
      </c>
      <c r="I287" s="166" t="str">
        <f>IF($G287="","",IF($C287=Listes!$B$32,IF('Instruction Forfaitaires'!$E287&lt;Listes!$B$53,('Instruction Forfaitaires'!$E287*(VLOOKUP('Instruction Forfaitaires'!$D287,Listes!$A$54:$E$60,2,FALSE))),IF('Instruction Forfaitaires'!$E287&gt;Listes!$E$53,('Instruction Forfaitaires'!$E287*(VLOOKUP('Instruction Forfaitaires'!$D287,Listes!$A$54:$E$60,5,FALSE))),('Instruction Forfaitaires'!$E287*(VLOOKUP('Instruction Forfaitaires'!$D287,Listes!$A$54:$E$60,3,FALSE))+(VLOOKUP('Instruction Forfaitaires'!$D287,Listes!$A$54:$E$60,4,FALSE)))))))</f>
        <v/>
      </c>
      <c r="J287" s="166" t="str">
        <f>IF($G287="","",IF($C287=Listes!$B$31,IF('Instruction Forfaitaires'!$E287&lt;Listes!$B$42,('Instruction Forfaitaires'!$E287*(VLOOKUP('Instruction Forfaitaires'!$D287,Listes!$A$43:$E$49,2,FALSE))),IF('Instruction Forfaitaires'!$E287&gt;Listes!$D$42,('Instruction Forfaitaires'!$E287*(VLOOKUP('Instruction Forfaitaires'!$D287,Listes!$A$43:$E$49,5,FALSE))),('Instruction Forfaitaires'!$E287*(VLOOKUP('Instruction Forfaitaires'!$D287,Listes!$A$43:$E$49,3,FALSE))+(VLOOKUP('Instruction Forfaitaires'!$D287,Listes!$A$43:$E$49,4,FALSE)))))))</f>
        <v/>
      </c>
      <c r="K287" s="257" t="str">
        <f>IF($G287="","",IF($C287=Listes!$B$34,Listes!$I$31,IF($C287=Listes!$B$35,(VLOOKUP('Instruction Forfaitaires'!$F287,Listes!$E$31:$F$36,2,FALSE)),IF($C287=Listes!$B$33,IF('Instruction Forfaitaires'!$E287&lt;Listes!$A$64,'Instruction Forfaitaires'!$E287*Listes!$A$65,IF('Instruction Forfaitaires'!$E287&gt;Listes!$D$64,'Instruction Forfaitaires'!$E287*Listes!$D$65,(('Instruction Forfaitaires'!$E287*Listes!$B$65)+Listes!$C$65)))))))</f>
        <v/>
      </c>
      <c r="L287" s="185" t="str">
        <f>IF(Forfaitaires!M286="","",Forfaitaires!M286)</f>
        <v/>
      </c>
      <c r="M287" s="282" t="str">
        <f t="shared" si="20"/>
        <v/>
      </c>
      <c r="N287" s="277" t="str">
        <f t="shared" si="21"/>
        <v/>
      </c>
      <c r="O287" s="298" t="str">
        <f t="shared" si="22"/>
        <v/>
      </c>
      <c r="P287" s="280" t="str">
        <f t="shared" si="23"/>
        <v/>
      </c>
      <c r="Q287" s="284" t="str">
        <f t="shared" si="24"/>
        <v/>
      </c>
      <c r="R287" s="285"/>
    </row>
    <row r="288" spans="1:18" ht="20.100000000000001" customHeight="1" x14ac:dyDescent="0.25">
      <c r="A288" s="170">
        <v>282</v>
      </c>
      <c r="B288" s="166" t="str">
        <f>IF(Forfaitaires!B287="","",Forfaitaires!B287)</f>
        <v/>
      </c>
      <c r="C288" s="166" t="str">
        <f>IF(Forfaitaires!C287="","",Forfaitaires!C287)</f>
        <v/>
      </c>
      <c r="D288" s="166" t="str">
        <f>IF(Forfaitaires!D287="","",Forfaitaires!D287)</f>
        <v/>
      </c>
      <c r="E288" s="166" t="str">
        <f>IF(Forfaitaires!E287="","",Forfaitaires!E287)</f>
        <v/>
      </c>
      <c r="F288" s="166" t="str">
        <f>IF(Forfaitaires!F287="","",Forfaitaires!F287)</f>
        <v/>
      </c>
      <c r="G288" s="166" t="str">
        <f>IF(Forfaitaires!G287="","",Forfaitaires!G287)</f>
        <v/>
      </c>
      <c r="H288" s="166" t="str">
        <f>IF(Forfaitaires!H287="","",Forfaitaires!H287)</f>
        <v/>
      </c>
      <c r="I288" s="166" t="str">
        <f>IF($G288="","",IF($C288=Listes!$B$32,IF('Instruction Forfaitaires'!$E288&lt;Listes!$B$53,('Instruction Forfaitaires'!$E288*(VLOOKUP('Instruction Forfaitaires'!$D288,Listes!$A$54:$E$60,2,FALSE))),IF('Instruction Forfaitaires'!$E288&gt;Listes!$E$53,('Instruction Forfaitaires'!$E288*(VLOOKUP('Instruction Forfaitaires'!$D288,Listes!$A$54:$E$60,5,FALSE))),('Instruction Forfaitaires'!$E288*(VLOOKUP('Instruction Forfaitaires'!$D288,Listes!$A$54:$E$60,3,FALSE))+(VLOOKUP('Instruction Forfaitaires'!$D288,Listes!$A$54:$E$60,4,FALSE)))))))</f>
        <v/>
      </c>
      <c r="J288" s="166" t="str">
        <f>IF($G288="","",IF($C288=Listes!$B$31,IF('Instruction Forfaitaires'!$E288&lt;Listes!$B$42,('Instruction Forfaitaires'!$E288*(VLOOKUP('Instruction Forfaitaires'!$D288,Listes!$A$43:$E$49,2,FALSE))),IF('Instruction Forfaitaires'!$E288&gt;Listes!$D$42,('Instruction Forfaitaires'!$E288*(VLOOKUP('Instruction Forfaitaires'!$D288,Listes!$A$43:$E$49,5,FALSE))),('Instruction Forfaitaires'!$E288*(VLOOKUP('Instruction Forfaitaires'!$D288,Listes!$A$43:$E$49,3,FALSE))+(VLOOKUP('Instruction Forfaitaires'!$D288,Listes!$A$43:$E$49,4,FALSE)))))))</f>
        <v/>
      </c>
      <c r="K288" s="257" t="str">
        <f>IF($G288="","",IF($C288=Listes!$B$34,Listes!$I$31,IF($C288=Listes!$B$35,(VLOOKUP('Instruction Forfaitaires'!$F288,Listes!$E$31:$F$36,2,FALSE)),IF($C288=Listes!$B$33,IF('Instruction Forfaitaires'!$E288&lt;Listes!$A$64,'Instruction Forfaitaires'!$E288*Listes!$A$65,IF('Instruction Forfaitaires'!$E288&gt;Listes!$D$64,'Instruction Forfaitaires'!$E288*Listes!$D$65,(('Instruction Forfaitaires'!$E288*Listes!$B$65)+Listes!$C$65)))))))</f>
        <v/>
      </c>
      <c r="L288" s="185" t="str">
        <f>IF(Forfaitaires!M287="","",Forfaitaires!M287)</f>
        <v/>
      </c>
      <c r="M288" s="282" t="str">
        <f t="shared" si="20"/>
        <v/>
      </c>
      <c r="N288" s="277" t="str">
        <f t="shared" si="21"/>
        <v/>
      </c>
      <c r="O288" s="298" t="str">
        <f t="shared" si="22"/>
        <v/>
      </c>
      <c r="P288" s="280" t="str">
        <f t="shared" si="23"/>
        <v/>
      </c>
      <c r="Q288" s="284" t="str">
        <f t="shared" si="24"/>
        <v/>
      </c>
      <c r="R288" s="285"/>
    </row>
    <row r="289" spans="1:18" ht="20.100000000000001" customHeight="1" x14ac:dyDescent="0.25">
      <c r="A289" s="170">
        <v>283</v>
      </c>
      <c r="B289" s="166" t="str">
        <f>IF(Forfaitaires!B288="","",Forfaitaires!B288)</f>
        <v/>
      </c>
      <c r="C289" s="166" t="str">
        <f>IF(Forfaitaires!C288="","",Forfaitaires!C288)</f>
        <v/>
      </c>
      <c r="D289" s="166" t="str">
        <f>IF(Forfaitaires!D288="","",Forfaitaires!D288)</f>
        <v/>
      </c>
      <c r="E289" s="166" t="str">
        <f>IF(Forfaitaires!E288="","",Forfaitaires!E288)</f>
        <v/>
      </c>
      <c r="F289" s="166" t="str">
        <f>IF(Forfaitaires!F288="","",Forfaitaires!F288)</f>
        <v/>
      </c>
      <c r="G289" s="166" t="str">
        <f>IF(Forfaitaires!G288="","",Forfaitaires!G288)</f>
        <v/>
      </c>
      <c r="H289" s="166" t="str">
        <f>IF(Forfaitaires!H288="","",Forfaitaires!H288)</f>
        <v/>
      </c>
      <c r="I289" s="166" t="str">
        <f>IF($G289="","",IF($C289=Listes!$B$32,IF('Instruction Forfaitaires'!$E289&lt;Listes!$B$53,('Instruction Forfaitaires'!$E289*(VLOOKUP('Instruction Forfaitaires'!$D289,Listes!$A$54:$E$60,2,FALSE))),IF('Instruction Forfaitaires'!$E289&gt;Listes!$E$53,('Instruction Forfaitaires'!$E289*(VLOOKUP('Instruction Forfaitaires'!$D289,Listes!$A$54:$E$60,5,FALSE))),('Instruction Forfaitaires'!$E289*(VLOOKUP('Instruction Forfaitaires'!$D289,Listes!$A$54:$E$60,3,FALSE))+(VLOOKUP('Instruction Forfaitaires'!$D289,Listes!$A$54:$E$60,4,FALSE)))))))</f>
        <v/>
      </c>
      <c r="J289" s="166" t="str">
        <f>IF($G289="","",IF($C289=Listes!$B$31,IF('Instruction Forfaitaires'!$E289&lt;Listes!$B$42,('Instruction Forfaitaires'!$E289*(VLOOKUP('Instruction Forfaitaires'!$D289,Listes!$A$43:$E$49,2,FALSE))),IF('Instruction Forfaitaires'!$E289&gt;Listes!$D$42,('Instruction Forfaitaires'!$E289*(VLOOKUP('Instruction Forfaitaires'!$D289,Listes!$A$43:$E$49,5,FALSE))),('Instruction Forfaitaires'!$E289*(VLOOKUP('Instruction Forfaitaires'!$D289,Listes!$A$43:$E$49,3,FALSE))+(VLOOKUP('Instruction Forfaitaires'!$D289,Listes!$A$43:$E$49,4,FALSE)))))))</f>
        <v/>
      </c>
      <c r="K289" s="257" t="str">
        <f>IF($G289="","",IF($C289=Listes!$B$34,Listes!$I$31,IF($C289=Listes!$B$35,(VLOOKUP('Instruction Forfaitaires'!$F289,Listes!$E$31:$F$36,2,FALSE)),IF($C289=Listes!$B$33,IF('Instruction Forfaitaires'!$E289&lt;Listes!$A$64,'Instruction Forfaitaires'!$E289*Listes!$A$65,IF('Instruction Forfaitaires'!$E289&gt;Listes!$D$64,'Instruction Forfaitaires'!$E289*Listes!$D$65,(('Instruction Forfaitaires'!$E289*Listes!$B$65)+Listes!$C$65)))))))</f>
        <v/>
      </c>
      <c r="L289" s="185" t="str">
        <f>IF(Forfaitaires!M288="","",Forfaitaires!M288)</f>
        <v/>
      </c>
      <c r="M289" s="282" t="str">
        <f t="shared" si="20"/>
        <v/>
      </c>
      <c r="N289" s="277" t="str">
        <f t="shared" si="21"/>
        <v/>
      </c>
      <c r="O289" s="298" t="str">
        <f t="shared" si="22"/>
        <v/>
      </c>
      <c r="P289" s="280" t="str">
        <f t="shared" si="23"/>
        <v/>
      </c>
      <c r="Q289" s="284" t="str">
        <f t="shared" si="24"/>
        <v/>
      </c>
      <c r="R289" s="285"/>
    </row>
    <row r="290" spans="1:18" ht="20.100000000000001" customHeight="1" x14ac:dyDescent="0.25">
      <c r="A290" s="170">
        <v>284</v>
      </c>
      <c r="B290" s="166" t="str">
        <f>IF(Forfaitaires!B289="","",Forfaitaires!B289)</f>
        <v/>
      </c>
      <c r="C290" s="166" t="str">
        <f>IF(Forfaitaires!C289="","",Forfaitaires!C289)</f>
        <v/>
      </c>
      <c r="D290" s="166" t="str">
        <f>IF(Forfaitaires!D289="","",Forfaitaires!D289)</f>
        <v/>
      </c>
      <c r="E290" s="166" t="str">
        <f>IF(Forfaitaires!E289="","",Forfaitaires!E289)</f>
        <v/>
      </c>
      <c r="F290" s="166" t="str">
        <f>IF(Forfaitaires!F289="","",Forfaitaires!F289)</f>
        <v/>
      </c>
      <c r="G290" s="166" t="str">
        <f>IF(Forfaitaires!G289="","",Forfaitaires!G289)</f>
        <v/>
      </c>
      <c r="H290" s="166" t="str">
        <f>IF(Forfaitaires!H289="","",Forfaitaires!H289)</f>
        <v/>
      </c>
      <c r="I290" s="166" t="str">
        <f>IF($G290="","",IF($C290=Listes!$B$32,IF('Instruction Forfaitaires'!$E290&lt;Listes!$B$53,('Instruction Forfaitaires'!$E290*(VLOOKUP('Instruction Forfaitaires'!$D290,Listes!$A$54:$E$60,2,FALSE))),IF('Instruction Forfaitaires'!$E290&gt;Listes!$E$53,('Instruction Forfaitaires'!$E290*(VLOOKUP('Instruction Forfaitaires'!$D290,Listes!$A$54:$E$60,5,FALSE))),('Instruction Forfaitaires'!$E290*(VLOOKUP('Instruction Forfaitaires'!$D290,Listes!$A$54:$E$60,3,FALSE))+(VLOOKUP('Instruction Forfaitaires'!$D290,Listes!$A$54:$E$60,4,FALSE)))))))</f>
        <v/>
      </c>
      <c r="J290" s="166" t="str">
        <f>IF($G290="","",IF($C290=Listes!$B$31,IF('Instruction Forfaitaires'!$E290&lt;Listes!$B$42,('Instruction Forfaitaires'!$E290*(VLOOKUP('Instruction Forfaitaires'!$D290,Listes!$A$43:$E$49,2,FALSE))),IF('Instruction Forfaitaires'!$E290&gt;Listes!$D$42,('Instruction Forfaitaires'!$E290*(VLOOKUP('Instruction Forfaitaires'!$D290,Listes!$A$43:$E$49,5,FALSE))),('Instruction Forfaitaires'!$E290*(VLOOKUP('Instruction Forfaitaires'!$D290,Listes!$A$43:$E$49,3,FALSE))+(VLOOKUP('Instruction Forfaitaires'!$D290,Listes!$A$43:$E$49,4,FALSE)))))))</f>
        <v/>
      </c>
      <c r="K290" s="257" t="str">
        <f>IF($G290="","",IF($C290=Listes!$B$34,Listes!$I$31,IF($C290=Listes!$B$35,(VLOOKUP('Instruction Forfaitaires'!$F290,Listes!$E$31:$F$36,2,FALSE)),IF($C290=Listes!$B$33,IF('Instruction Forfaitaires'!$E290&lt;Listes!$A$64,'Instruction Forfaitaires'!$E290*Listes!$A$65,IF('Instruction Forfaitaires'!$E290&gt;Listes!$D$64,'Instruction Forfaitaires'!$E290*Listes!$D$65,(('Instruction Forfaitaires'!$E290*Listes!$B$65)+Listes!$C$65)))))))</f>
        <v/>
      </c>
      <c r="L290" s="185" t="str">
        <f>IF(Forfaitaires!M289="","",Forfaitaires!M289)</f>
        <v/>
      </c>
      <c r="M290" s="282" t="str">
        <f t="shared" si="20"/>
        <v/>
      </c>
      <c r="N290" s="277" t="str">
        <f t="shared" si="21"/>
        <v/>
      </c>
      <c r="O290" s="298" t="str">
        <f t="shared" si="22"/>
        <v/>
      </c>
      <c r="P290" s="280" t="str">
        <f t="shared" si="23"/>
        <v/>
      </c>
      <c r="Q290" s="284" t="str">
        <f t="shared" si="24"/>
        <v/>
      </c>
      <c r="R290" s="285"/>
    </row>
    <row r="291" spans="1:18" ht="20.100000000000001" customHeight="1" x14ac:dyDescent="0.25">
      <c r="A291" s="170">
        <v>285</v>
      </c>
      <c r="B291" s="166" t="str">
        <f>IF(Forfaitaires!B290="","",Forfaitaires!B290)</f>
        <v/>
      </c>
      <c r="C291" s="166" t="str">
        <f>IF(Forfaitaires!C290="","",Forfaitaires!C290)</f>
        <v/>
      </c>
      <c r="D291" s="166" t="str">
        <f>IF(Forfaitaires!D290="","",Forfaitaires!D290)</f>
        <v/>
      </c>
      <c r="E291" s="166" t="str">
        <f>IF(Forfaitaires!E290="","",Forfaitaires!E290)</f>
        <v/>
      </c>
      <c r="F291" s="166" t="str">
        <f>IF(Forfaitaires!F290="","",Forfaitaires!F290)</f>
        <v/>
      </c>
      <c r="G291" s="166" t="str">
        <f>IF(Forfaitaires!G290="","",Forfaitaires!G290)</f>
        <v/>
      </c>
      <c r="H291" s="166" t="str">
        <f>IF(Forfaitaires!H290="","",Forfaitaires!H290)</f>
        <v/>
      </c>
      <c r="I291" s="166" t="str">
        <f>IF($G291="","",IF($C291=Listes!$B$32,IF('Instruction Forfaitaires'!$E291&lt;Listes!$B$53,('Instruction Forfaitaires'!$E291*(VLOOKUP('Instruction Forfaitaires'!$D291,Listes!$A$54:$E$60,2,FALSE))),IF('Instruction Forfaitaires'!$E291&gt;Listes!$E$53,('Instruction Forfaitaires'!$E291*(VLOOKUP('Instruction Forfaitaires'!$D291,Listes!$A$54:$E$60,5,FALSE))),('Instruction Forfaitaires'!$E291*(VLOOKUP('Instruction Forfaitaires'!$D291,Listes!$A$54:$E$60,3,FALSE))+(VLOOKUP('Instruction Forfaitaires'!$D291,Listes!$A$54:$E$60,4,FALSE)))))))</f>
        <v/>
      </c>
      <c r="J291" s="166" t="str">
        <f>IF($G291="","",IF($C291=Listes!$B$31,IF('Instruction Forfaitaires'!$E291&lt;Listes!$B$42,('Instruction Forfaitaires'!$E291*(VLOOKUP('Instruction Forfaitaires'!$D291,Listes!$A$43:$E$49,2,FALSE))),IF('Instruction Forfaitaires'!$E291&gt;Listes!$D$42,('Instruction Forfaitaires'!$E291*(VLOOKUP('Instruction Forfaitaires'!$D291,Listes!$A$43:$E$49,5,FALSE))),('Instruction Forfaitaires'!$E291*(VLOOKUP('Instruction Forfaitaires'!$D291,Listes!$A$43:$E$49,3,FALSE))+(VLOOKUP('Instruction Forfaitaires'!$D291,Listes!$A$43:$E$49,4,FALSE)))))))</f>
        <v/>
      </c>
      <c r="K291" s="257" t="str">
        <f>IF($G291="","",IF($C291=Listes!$B$34,Listes!$I$31,IF($C291=Listes!$B$35,(VLOOKUP('Instruction Forfaitaires'!$F291,Listes!$E$31:$F$36,2,FALSE)),IF($C291=Listes!$B$33,IF('Instruction Forfaitaires'!$E291&lt;Listes!$A$64,'Instruction Forfaitaires'!$E291*Listes!$A$65,IF('Instruction Forfaitaires'!$E291&gt;Listes!$D$64,'Instruction Forfaitaires'!$E291*Listes!$D$65,(('Instruction Forfaitaires'!$E291*Listes!$B$65)+Listes!$C$65)))))))</f>
        <v/>
      </c>
      <c r="L291" s="185" t="str">
        <f>IF(Forfaitaires!M290="","",Forfaitaires!M290)</f>
        <v/>
      </c>
      <c r="M291" s="282" t="str">
        <f t="shared" si="20"/>
        <v/>
      </c>
      <c r="N291" s="277" t="str">
        <f t="shared" si="21"/>
        <v/>
      </c>
      <c r="O291" s="298" t="str">
        <f t="shared" si="22"/>
        <v/>
      </c>
      <c r="P291" s="280" t="str">
        <f t="shared" si="23"/>
        <v/>
      </c>
      <c r="Q291" s="284" t="str">
        <f t="shared" si="24"/>
        <v/>
      </c>
      <c r="R291" s="285"/>
    </row>
    <row r="292" spans="1:18" ht="20.100000000000001" customHeight="1" x14ac:dyDescent="0.25">
      <c r="A292" s="170">
        <v>286</v>
      </c>
      <c r="B292" s="166" t="str">
        <f>IF(Forfaitaires!B291="","",Forfaitaires!B291)</f>
        <v/>
      </c>
      <c r="C292" s="166" t="str">
        <f>IF(Forfaitaires!C291="","",Forfaitaires!C291)</f>
        <v/>
      </c>
      <c r="D292" s="166" t="str">
        <f>IF(Forfaitaires!D291="","",Forfaitaires!D291)</f>
        <v/>
      </c>
      <c r="E292" s="166" t="str">
        <f>IF(Forfaitaires!E291="","",Forfaitaires!E291)</f>
        <v/>
      </c>
      <c r="F292" s="166" t="str">
        <f>IF(Forfaitaires!F291="","",Forfaitaires!F291)</f>
        <v/>
      </c>
      <c r="G292" s="166" t="str">
        <f>IF(Forfaitaires!G291="","",Forfaitaires!G291)</f>
        <v/>
      </c>
      <c r="H292" s="166" t="str">
        <f>IF(Forfaitaires!H291="","",Forfaitaires!H291)</f>
        <v/>
      </c>
      <c r="I292" s="166" t="str">
        <f>IF($G292="","",IF($C292=Listes!$B$32,IF('Instruction Forfaitaires'!$E292&lt;Listes!$B$53,('Instruction Forfaitaires'!$E292*(VLOOKUP('Instruction Forfaitaires'!$D292,Listes!$A$54:$E$60,2,FALSE))),IF('Instruction Forfaitaires'!$E292&gt;Listes!$E$53,('Instruction Forfaitaires'!$E292*(VLOOKUP('Instruction Forfaitaires'!$D292,Listes!$A$54:$E$60,5,FALSE))),('Instruction Forfaitaires'!$E292*(VLOOKUP('Instruction Forfaitaires'!$D292,Listes!$A$54:$E$60,3,FALSE))+(VLOOKUP('Instruction Forfaitaires'!$D292,Listes!$A$54:$E$60,4,FALSE)))))))</f>
        <v/>
      </c>
      <c r="J292" s="166" t="str">
        <f>IF($G292="","",IF($C292=Listes!$B$31,IF('Instruction Forfaitaires'!$E292&lt;Listes!$B$42,('Instruction Forfaitaires'!$E292*(VLOOKUP('Instruction Forfaitaires'!$D292,Listes!$A$43:$E$49,2,FALSE))),IF('Instruction Forfaitaires'!$E292&gt;Listes!$D$42,('Instruction Forfaitaires'!$E292*(VLOOKUP('Instruction Forfaitaires'!$D292,Listes!$A$43:$E$49,5,FALSE))),('Instruction Forfaitaires'!$E292*(VLOOKUP('Instruction Forfaitaires'!$D292,Listes!$A$43:$E$49,3,FALSE))+(VLOOKUP('Instruction Forfaitaires'!$D292,Listes!$A$43:$E$49,4,FALSE)))))))</f>
        <v/>
      </c>
      <c r="K292" s="257" t="str">
        <f>IF($G292="","",IF($C292=Listes!$B$34,Listes!$I$31,IF($C292=Listes!$B$35,(VLOOKUP('Instruction Forfaitaires'!$F292,Listes!$E$31:$F$36,2,FALSE)),IF($C292=Listes!$B$33,IF('Instruction Forfaitaires'!$E292&lt;Listes!$A$64,'Instruction Forfaitaires'!$E292*Listes!$A$65,IF('Instruction Forfaitaires'!$E292&gt;Listes!$D$64,'Instruction Forfaitaires'!$E292*Listes!$D$65,(('Instruction Forfaitaires'!$E292*Listes!$B$65)+Listes!$C$65)))))))</f>
        <v/>
      </c>
      <c r="L292" s="185" t="str">
        <f>IF(Forfaitaires!M291="","",Forfaitaires!M291)</f>
        <v/>
      </c>
      <c r="M292" s="282" t="str">
        <f t="shared" si="20"/>
        <v/>
      </c>
      <c r="N292" s="277" t="str">
        <f t="shared" si="21"/>
        <v/>
      </c>
      <c r="O292" s="298" t="str">
        <f t="shared" si="22"/>
        <v/>
      </c>
      <c r="P292" s="280" t="str">
        <f t="shared" si="23"/>
        <v/>
      </c>
      <c r="Q292" s="284" t="str">
        <f t="shared" si="24"/>
        <v/>
      </c>
      <c r="R292" s="285"/>
    </row>
    <row r="293" spans="1:18" ht="20.100000000000001" customHeight="1" x14ac:dyDescent="0.25">
      <c r="A293" s="170">
        <v>287</v>
      </c>
      <c r="B293" s="166" t="str">
        <f>IF(Forfaitaires!B292="","",Forfaitaires!B292)</f>
        <v/>
      </c>
      <c r="C293" s="166" t="str">
        <f>IF(Forfaitaires!C292="","",Forfaitaires!C292)</f>
        <v/>
      </c>
      <c r="D293" s="166" t="str">
        <f>IF(Forfaitaires!D292="","",Forfaitaires!D292)</f>
        <v/>
      </c>
      <c r="E293" s="166" t="str">
        <f>IF(Forfaitaires!E292="","",Forfaitaires!E292)</f>
        <v/>
      </c>
      <c r="F293" s="166" t="str">
        <f>IF(Forfaitaires!F292="","",Forfaitaires!F292)</f>
        <v/>
      </c>
      <c r="G293" s="166" t="str">
        <f>IF(Forfaitaires!G292="","",Forfaitaires!G292)</f>
        <v/>
      </c>
      <c r="H293" s="166" t="str">
        <f>IF(Forfaitaires!H292="","",Forfaitaires!H292)</f>
        <v/>
      </c>
      <c r="I293" s="166" t="str">
        <f>IF($G293="","",IF($C293=Listes!$B$32,IF('Instruction Forfaitaires'!$E293&lt;Listes!$B$53,('Instruction Forfaitaires'!$E293*(VLOOKUP('Instruction Forfaitaires'!$D293,Listes!$A$54:$E$60,2,FALSE))),IF('Instruction Forfaitaires'!$E293&gt;Listes!$E$53,('Instruction Forfaitaires'!$E293*(VLOOKUP('Instruction Forfaitaires'!$D293,Listes!$A$54:$E$60,5,FALSE))),('Instruction Forfaitaires'!$E293*(VLOOKUP('Instruction Forfaitaires'!$D293,Listes!$A$54:$E$60,3,FALSE))+(VLOOKUP('Instruction Forfaitaires'!$D293,Listes!$A$54:$E$60,4,FALSE)))))))</f>
        <v/>
      </c>
      <c r="J293" s="166" t="str">
        <f>IF($G293="","",IF($C293=Listes!$B$31,IF('Instruction Forfaitaires'!$E293&lt;Listes!$B$42,('Instruction Forfaitaires'!$E293*(VLOOKUP('Instruction Forfaitaires'!$D293,Listes!$A$43:$E$49,2,FALSE))),IF('Instruction Forfaitaires'!$E293&gt;Listes!$D$42,('Instruction Forfaitaires'!$E293*(VLOOKUP('Instruction Forfaitaires'!$D293,Listes!$A$43:$E$49,5,FALSE))),('Instruction Forfaitaires'!$E293*(VLOOKUP('Instruction Forfaitaires'!$D293,Listes!$A$43:$E$49,3,FALSE))+(VLOOKUP('Instruction Forfaitaires'!$D293,Listes!$A$43:$E$49,4,FALSE)))))))</f>
        <v/>
      </c>
      <c r="K293" s="257" t="str">
        <f>IF($G293="","",IF($C293=Listes!$B$34,Listes!$I$31,IF($C293=Listes!$B$35,(VLOOKUP('Instruction Forfaitaires'!$F293,Listes!$E$31:$F$36,2,FALSE)),IF($C293=Listes!$B$33,IF('Instruction Forfaitaires'!$E293&lt;Listes!$A$64,'Instruction Forfaitaires'!$E293*Listes!$A$65,IF('Instruction Forfaitaires'!$E293&gt;Listes!$D$64,'Instruction Forfaitaires'!$E293*Listes!$D$65,(('Instruction Forfaitaires'!$E293*Listes!$B$65)+Listes!$C$65)))))))</f>
        <v/>
      </c>
      <c r="L293" s="185" t="str">
        <f>IF(Forfaitaires!M292="","",Forfaitaires!M292)</f>
        <v/>
      </c>
      <c r="M293" s="282" t="str">
        <f t="shared" si="20"/>
        <v/>
      </c>
      <c r="N293" s="277" t="str">
        <f t="shared" si="21"/>
        <v/>
      </c>
      <c r="O293" s="298" t="str">
        <f t="shared" si="22"/>
        <v/>
      </c>
      <c r="P293" s="280" t="str">
        <f t="shared" si="23"/>
        <v/>
      </c>
      <c r="Q293" s="284" t="str">
        <f t="shared" si="24"/>
        <v/>
      </c>
      <c r="R293" s="285"/>
    </row>
    <row r="294" spans="1:18" ht="20.100000000000001" customHeight="1" x14ac:dyDescent="0.25">
      <c r="A294" s="170">
        <v>288</v>
      </c>
      <c r="B294" s="166" t="str">
        <f>IF(Forfaitaires!B293="","",Forfaitaires!B293)</f>
        <v/>
      </c>
      <c r="C294" s="166" t="str">
        <f>IF(Forfaitaires!C293="","",Forfaitaires!C293)</f>
        <v/>
      </c>
      <c r="D294" s="166" t="str">
        <f>IF(Forfaitaires!D293="","",Forfaitaires!D293)</f>
        <v/>
      </c>
      <c r="E294" s="166" t="str">
        <f>IF(Forfaitaires!E293="","",Forfaitaires!E293)</f>
        <v/>
      </c>
      <c r="F294" s="166" t="str">
        <f>IF(Forfaitaires!F293="","",Forfaitaires!F293)</f>
        <v/>
      </c>
      <c r="G294" s="166" t="str">
        <f>IF(Forfaitaires!G293="","",Forfaitaires!G293)</f>
        <v/>
      </c>
      <c r="H294" s="166" t="str">
        <f>IF(Forfaitaires!H293="","",Forfaitaires!H293)</f>
        <v/>
      </c>
      <c r="I294" s="166" t="str">
        <f>IF($G294="","",IF($C294=Listes!$B$32,IF('Instruction Forfaitaires'!$E294&lt;Listes!$B$53,('Instruction Forfaitaires'!$E294*(VLOOKUP('Instruction Forfaitaires'!$D294,Listes!$A$54:$E$60,2,FALSE))),IF('Instruction Forfaitaires'!$E294&gt;Listes!$E$53,('Instruction Forfaitaires'!$E294*(VLOOKUP('Instruction Forfaitaires'!$D294,Listes!$A$54:$E$60,5,FALSE))),('Instruction Forfaitaires'!$E294*(VLOOKUP('Instruction Forfaitaires'!$D294,Listes!$A$54:$E$60,3,FALSE))+(VLOOKUP('Instruction Forfaitaires'!$D294,Listes!$A$54:$E$60,4,FALSE)))))))</f>
        <v/>
      </c>
      <c r="J294" s="166" t="str">
        <f>IF($G294="","",IF($C294=Listes!$B$31,IF('Instruction Forfaitaires'!$E294&lt;Listes!$B$42,('Instruction Forfaitaires'!$E294*(VLOOKUP('Instruction Forfaitaires'!$D294,Listes!$A$43:$E$49,2,FALSE))),IF('Instruction Forfaitaires'!$E294&gt;Listes!$D$42,('Instruction Forfaitaires'!$E294*(VLOOKUP('Instruction Forfaitaires'!$D294,Listes!$A$43:$E$49,5,FALSE))),('Instruction Forfaitaires'!$E294*(VLOOKUP('Instruction Forfaitaires'!$D294,Listes!$A$43:$E$49,3,FALSE))+(VLOOKUP('Instruction Forfaitaires'!$D294,Listes!$A$43:$E$49,4,FALSE)))))))</f>
        <v/>
      </c>
      <c r="K294" s="257" t="str">
        <f>IF($G294="","",IF($C294=Listes!$B$34,Listes!$I$31,IF($C294=Listes!$B$35,(VLOOKUP('Instruction Forfaitaires'!$F294,Listes!$E$31:$F$36,2,FALSE)),IF($C294=Listes!$B$33,IF('Instruction Forfaitaires'!$E294&lt;Listes!$A$64,'Instruction Forfaitaires'!$E294*Listes!$A$65,IF('Instruction Forfaitaires'!$E294&gt;Listes!$D$64,'Instruction Forfaitaires'!$E294*Listes!$D$65,(('Instruction Forfaitaires'!$E294*Listes!$B$65)+Listes!$C$65)))))))</f>
        <v/>
      </c>
      <c r="L294" s="185" t="str">
        <f>IF(Forfaitaires!M293="","",Forfaitaires!M293)</f>
        <v/>
      </c>
      <c r="M294" s="282" t="str">
        <f t="shared" si="20"/>
        <v/>
      </c>
      <c r="N294" s="277" t="str">
        <f t="shared" si="21"/>
        <v/>
      </c>
      <c r="O294" s="298" t="str">
        <f t="shared" si="22"/>
        <v/>
      </c>
      <c r="P294" s="280" t="str">
        <f t="shared" si="23"/>
        <v/>
      </c>
      <c r="Q294" s="284" t="str">
        <f t="shared" si="24"/>
        <v/>
      </c>
      <c r="R294" s="285"/>
    </row>
    <row r="295" spans="1:18" ht="20.100000000000001" customHeight="1" x14ac:dyDescent="0.25">
      <c r="A295" s="170">
        <v>289</v>
      </c>
      <c r="B295" s="166" t="str">
        <f>IF(Forfaitaires!B294="","",Forfaitaires!B294)</f>
        <v/>
      </c>
      <c r="C295" s="166" t="str">
        <f>IF(Forfaitaires!C294="","",Forfaitaires!C294)</f>
        <v/>
      </c>
      <c r="D295" s="166" t="str">
        <f>IF(Forfaitaires!D294="","",Forfaitaires!D294)</f>
        <v/>
      </c>
      <c r="E295" s="166" t="str">
        <f>IF(Forfaitaires!E294="","",Forfaitaires!E294)</f>
        <v/>
      </c>
      <c r="F295" s="166" t="str">
        <f>IF(Forfaitaires!F294="","",Forfaitaires!F294)</f>
        <v/>
      </c>
      <c r="G295" s="166" t="str">
        <f>IF(Forfaitaires!G294="","",Forfaitaires!G294)</f>
        <v/>
      </c>
      <c r="H295" s="166" t="str">
        <f>IF(Forfaitaires!H294="","",Forfaitaires!H294)</f>
        <v/>
      </c>
      <c r="I295" s="166" t="str">
        <f>IF($G295="","",IF($C295=Listes!$B$32,IF('Instruction Forfaitaires'!$E295&lt;Listes!$B$53,('Instruction Forfaitaires'!$E295*(VLOOKUP('Instruction Forfaitaires'!$D295,Listes!$A$54:$E$60,2,FALSE))),IF('Instruction Forfaitaires'!$E295&gt;Listes!$E$53,('Instruction Forfaitaires'!$E295*(VLOOKUP('Instruction Forfaitaires'!$D295,Listes!$A$54:$E$60,5,FALSE))),('Instruction Forfaitaires'!$E295*(VLOOKUP('Instruction Forfaitaires'!$D295,Listes!$A$54:$E$60,3,FALSE))+(VLOOKUP('Instruction Forfaitaires'!$D295,Listes!$A$54:$E$60,4,FALSE)))))))</f>
        <v/>
      </c>
      <c r="J295" s="166" t="str">
        <f>IF($G295="","",IF($C295=Listes!$B$31,IF('Instruction Forfaitaires'!$E295&lt;Listes!$B$42,('Instruction Forfaitaires'!$E295*(VLOOKUP('Instruction Forfaitaires'!$D295,Listes!$A$43:$E$49,2,FALSE))),IF('Instruction Forfaitaires'!$E295&gt;Listes!$D$42,('Instruction Forfaitaires'!$E295*(VLOOKUP('Instruction Forfaitaires'!$D295,Listes!$A$43:$E$49,5,FALSE))),('Instruction Forfaitaires'!$E295*(VLOOKUP('Instruction Forfaitaires'!$D295,Listes!$A$43:$E$49,3,FALSE))+(VLOOKUP('Instruction Forfaitaires'!$D295,Listes!$A$43:$E$49,4,FALSE)))))))</f>
        <v/>
      </c>
      <c r="K295" s="257" t="str">
        <f>IF($G295="","",IF($C295=Listes!$B$34,Listes!$I$31,IF($C295=Listes!$B$35,(VLOOKUP('Instruction Forfaitaires'!$F295,Listes!$E$31:$F$36,2,FALSE)),IF($C295=Listes!$B$33,IF('Instruction Forfaitaires'!$E295&lt;Listes!$A$64,'Instruction Forfaitaires'!$E295*Listes!$A$65,IF('Instruction Forfaitaires'!$E295&gt;Listes!$D$64,'Instruction Forfaitaires'!$E295*Listes!$D$65,(('Instruction Forfaitaires'!$E295*Listes!$B$65)+Listes!$C$65)))))))</f>
        <v/>
      </c>
      <c r="L295" s="185" t="str">
        <f>IF(Forfaitaires!M294="","",Forfaitaires!M294)</f>
        <v/>
      </c>
      <c r="M295" s="282" t="str">
        <f t="shared" si="20"/>
        <v/>
      </c>
      <c r="N295" s="277" t="str">
        <f t="shared" si="21"/>
        <v/>
      </c>
      <c r="O295" s="298" t="str">
        <f t="shared" si="22"/>
        <v/>
      </c>
      <c r="P295" s="280" t="str">
        <f t="shared" si="23"/>
        <v/>
      </c>
      <c r="Q295" s="284" t="str">
        <f t="shared" si="24"/>
        <v/>
      </c>
      <c r="R295" s="285"/>
    </row>
    <row r="296" spans="1:18" ht="20.100000000000001" customHeight="1" x14ac:dyDescent="0.25">
      <c r="A296" s="170">
        <v>290</v>
      </c>
      <c r="B296" s="166" t="str">
        <f>IF(Forfaitaires!B295="","",Forfaitaires!B295)</f>
        <v/>
      </c>
      <c r="C296" s="166" t="str">
        <f>IF(Forfaitaires!C295="","",Forfaitaires!C295)</f>
        <v/>
      </c>
      <c r="D296" s="166" t="str">
        <f>IF(Forfaitaires!D295="","",Forfaitaires!D295)</f>
        <v/>
      </c>
      <c r="E296" s="166" t="str">
        <f>IF(Forfaitaires!E295="","",Forfaitaires!E295)</f>
        <v/>
      </c>
      <c r="F296" s="166" t="str">
        <f>IF(Forfaitaires!F295="","",Forfaitaires!F295)</f>
        <v/>
      </c>
      <c r="G296" s="166" t="str">
        <f>IF(Forfaitaires!G295="","",Forfaitaires!G295)</f>
        <v/>
      </c>
      <c r="H296" s="166" t="str">
        <f>IF(Forfaitaires!H295="","",Forfaitaires!H295)</f>
        <v/>
      </c>
      <c r="I296" s="166" t="str">
        <f>IF($G296="","",IF($C296=Listes!$B$32,IF('Instruction Forfaitaires'!$E296&lt;Listes!$B$53,('Instruction Forfaitaires'!$E296*(VLOOKUP('Instruction Forfaitaires'!$D296,Listes!$A$54:$E$60,2,FALSE))),IF('Instruction Forfaitaires'!$E296&gt;Listes!$E$53,('Instruction Forfaitaires'!$E296*(VLOOKUP('Instruction Forfaitaires'!$D296,Listes!$A$54:$E$60,5,FALSE))),('Instruction Forfaitaires'!$E296*(VLOOKUP('Instruction Forfaitaires'!$D296,Listes!$A$54:$E$60,3,FALSE))+(VLOOKUP('Instruction Forfaitaires'!$D296,Listes!$A$54:$E$60,4,FALSE)))))))</f>
        <v/>
      </c>
      <c r="J296" s="166" t="str">
        <f>IF($G296="","",IF($C296=Listes!$B$31,IF('Instruction Forfaitaires'!$E296&lt;Listes!$B$42,('Instruction Forfaitaires'!$E296*(VLOOKUP('Instruction Forfaitaires'!$D296,Listes!$A$43:$E$49,2,FALSE))),IF('Instruction Forfaitaires'!$E296&gt;Listes!$D$42,('Instruction Forfaitaires'!$E296*(VLOOKUP('Instruction Forfaitaires'!$D296,Listes!$A$43:$E$49,5,FALSE))),('Instruction Forfaitaires'!$E296*(VLOOKUP('Instruction Forfaitaires'!$D296,Listes!$A$43:$E$49,3,FALSE))+(VLOOKUP('Instruction Forfaitaires'!$D296,Listes!$A$43:$E$49,4,FALSE)))))))</f>
        <v/>
      </c>
      <c r="K296" s="257" t="str">
        <f>IF($G296="","",IF($C296=Listes!$B$34,Listes!$I$31,IF($C296=Listes!$B$35,(VLOOKUP('Instruction Forfaitaires'!$F296,Listes!$E$31:$F$36,2,FALSE)),IF($C296=Listes!$B$33,IF('Instruction Forfaitaires'!$E296&lt;Listes!$A$64,'Instruction Forfaitaires'!$E296*Listes!$A$65,IF('Instruction Forfaitaires'!$E296&gt;Listes!$D$64,'Instruction Forfaitaires'!$E296*Listes!$D$65,(('Instruction Forfaitaires'!$E296*Listes!$B$65)+Listes!$C$65)))))))</f>
        <v/>
      </c>
      <c r="L296" s="185" t="str">
        <f>IF(Forfaitaires!M295="","",Forfaitaires!M295)</f>
        <v/>
      </c>
      <c r="M296" s="282" t="str">
        <f t="shared" si="20"/>
        <v/>
      </c>
      <c r="N296" s="277" t="str">
        <f t="shared" si="21"/>
        <v/>
      </c>
      <c r="O296" s="298" t="str">
        <f t="shared" si="22"/>
        <v/>
      </c>
      <c r="P296" s="280" t="str">
        <f t="shared" si="23"/>
        <v/>
      </c>
      <c r="Q296" s="284" t="str">
        <f t="shared" si="24"/>
        <v/>
      </c>
      <c r="R296" s="285"/>
    </row>
    <row r="297" spans="1:18" ht="20.100000000000001" customHeight="1" x14ac:dyDescent="0.25">
      <c r="A297" s="170">
        <v>291</v>
      </c>
      <c r="B297" s="166" t="str">
        <f>IF(Forfaitaires!B296="","",Forfaitaires!B296)</f>
        <v/>
      </c>
      <c r="C297" s="166" t="str">
        <f>IF(Forfaitaires!C296="","",Forfaitaires!C296)</f>
        <v/>
      </c>
      <c r="D297" s="166" t="str">
        <f>IF(Forfaitaires!D296="","",Forfaitaires!D296)</f>
        <v/>
      </c>
      <c r="E297" s="166" t="str">
        <f>IF(Forfaitaires!E296="","",Forfaitaires!E296)</f>
        <v/>
      </c>
      <c r="F297" s="166" t="str">
        <f>IF(Forfaitaires!F296="","",Forfaitaires!F296)</f>
        <v/>
      </c>
      <c r="G297" s="166" t="str">
        <f>IF(Forfaitaires!G296="","",Forfaitaires!G296)</f>
        <v/>
      </c>
      <c r="H297" s="166" t="str">
        <f>IF(Forfaitaires!H296="","",Forfaitaires!H296)</f>
        <v/>
      </c>
      <c r="I297" s="166" t="str">
        <f>IF($G297="","",IF($C297=Listes!$B$32,IF('Instruction Forfaitaires'!$E297&lt;Listes!$B$53,('Instruction Forfaitaires'!$E297*(VLOOKUP('Instruction Forfaitaires'!$D297,Listes!$A$54:$E$60,2,FALSE))),IF('Instruction Forfaitaires'!$E297&gt;Listes!$E$53,('Instruction Forfaitaires'!$E297*(VLOOKUP('Instruction Forfaitaires'!$D297,Listes!$A$54:$E$60,5,FALSE))),('Instruction Forfaitaires'!$E297*(VLOOKUP('Instruction Forfaitaires'!$D297,Listes!$A$54:$E$60,3,FALSE))+(VLOOKUP('Instruction Forfaitaires'!$D297,Listes!$A$54:$E$60,4,FALSE)))))))</f>
        <v/>
      </c>
      <c r="J297" s="166" t="str">
        <f>IF($G297="","",IF($C297=Listes!$B$31,IF('Instruction Forfaitaires'!$E297&lt;Listes!$B$42,('Instruction Forfaitaires'!$E297*(VLOOKUP('Instruction Forfaitaires'!$D297,Listes!$A$43:$E$49,2,FALSE))),IF('Instruction Forfaitaires'!$E297&gt;Listes!$D$42,('Instruction Forfaitaires'!$E297*(VLOOKUP('Instruction Forfaitaires'!$D297,Listes!$A$43:$E$49,5,FALSE))),('Instruction Forfaitaires'!$E297*(VLOOKUP('Instruction Forfaitaires'!$D297,Listes!$A$43:$E$49,3,FALSE))+(VLOOKUP('Instruction Forfaitaires'!$D297,Listes!$A$43:$E$49,4,FALSE)))))))</f>
        <v/>
      </c>
      <c r="K297" s="257" t="str">
        <f>IF($G297="","",IF($C297=Listes!$B$34,Listes!$I$31,IF($C297=Listes!$B$35,(VLOOKUP('Instruction Forfaitaires'!$F297,Listes!$E$31:$F$36,2,FALSE)),IF($C297=Listes!$B$33,IF('Instruction Forfaitaires'!$E297&lt;Listes!$A$64,'Instruction Forfaitaires'!$E297*Listes!$A$65,IF('Instruction Forfaitaires'!$E297&gt;Listes!$D$64,'Instruction Forfaitaires'!$E297*Listes!$D$65,(('Instruction Forfaitaires'!$E297*Listes!$B$65)+Listes!$C$65)))))))</f>
        <v/>
      </c>
      <c r="L297" s="185" t="str">
        <f>IF(Forfaitaires!M296="","",Forfaitaires!M296)</f>
        <v/>
      </c>
      <c r="M297" s="282" t="str">
        <f t="shared" si="20"/>
        <v/>
      </c>
      <c r="N297" s="277" t="str">
        <f t="shared" si="21"/>
        <v/>
      </c>
      <c r="O297" s="298" t="str">
        <f t="shared" si="22"/>
        <v/>
      </c>
      <c r="P297" s="280" t="str">
        <f t="shared" si="23"/>
        <v/>
      </c>
      <c r="Q297" s="284" t="str">
        <f t="shared" si="24"/>
        <v/>
      </c>
      <c r="R297" s="285"/>
    </row>
    <row r="298" spans="1:18" ht="20.100000000000001" customHeight="1" x14ac:dyDescent="0.25">
      <c r="A298" s="170">
        <v>292</v>
      </c>
      <c r="B298" s="166" t="str">
        <f>IF(Forfaitaires!B297="","",Forfaitaires!B297)</f>
        <v/>
      </c>
      <c r="C298" s="166" t="str">
        <f>IF(Forfaitaires!C297="","",Forfaitaires!C297)</f>
        <v/>
      </c>
      <c r="D298" s="166" t="str">
        <f>IF(Forfaitaires!D297="","",Forfaitaires!D297)</f>
        <v/>
      </c>
      <c r="E298" s="166" t="str">
        <f>IF(Forfaitaires!E297="","",Forfaitaires!E297)</f>
        <v/>
      </c>
      <c r="F298" s="166" t="str">
        <f>IF(Forfaitaires!F297="","",Forfaitaires!F297)</f>
        <v/>
      </c>
      <c r="G298" s="166" t="str">
        <f>IF(Forfaitaires!G297="","",Forfaitaires!G297)</f>
        <v/>
      </c>
      <c r="H298" s="166" t="str">
        <f>IF(Forfaitaires!H297="","",Forfaitaires!H297)</f>
        <v/>
      </c>
      <c r="I298" s="166" t="str">
        <f>IF($G298="","",IF($C298=Listes!$B$32,IF('Instruction Forfaitaires'!$E298&lt;Listes!$B$53,('Instruction Forfaitaires'!$E298*(VLOOKUP('Instruction Forfaitaires'!$D298,Listes!$A$54:$E$60,2,FALSE))),IF('Instruction Forfaitaires'!$E298&gt;Listes!$E$53,('Instruction Forfaitaires'!$E298*(VLOOKUP('Instruction Forfaitaires'!$D298,Listes!$A$54:$E$60,5,FALSE))),('Instruction Forfaitaires'!$E298*(VLOOKUP('Instruction Forfaitaires'!$D298,Listes!$A$54:$E$60,3,FALSE))+(VLOOKUP('Instruction Forfaitaires'!$D298,Listes!$A$54:$E$60,4,FALSE)))))))</f>
        <v/>
      </c>
      <c r="J298" s="166" t="str">
        <f>IF($G298="","",IF($C298=Listes!$B$31,IF('Instruction Forfaitaires'!$E298&lt;Listes!$B$42,('Instruction Forfaitaires'!$E298*(VLOOKUP('Instruction Forfaitaires'!$D298,Listes!$A$43:$E$49,2,FALSE))),IF('Instruction Forfaitaires'!$E298&gt;Listes!$D$42,('Instruction Forfaitaires'!$E298*(VLOOKUP('Instruction Forfaitaires'!$D298,Listes!$A$43:$E$49,5,FALSE))),('Instruction Forfaitaires'!$E298*(VLOOKUP('Instruction Forfaitaires'!$D298,Listes!$A$43:$E$49,3,FALSE))+(VLOOKUP('Instruction Forfaitaires'!$D298,Listes!$A$43:$E$49,4,FALSE)))))))</f>
        <v/>
      </c>
      <c r="K298" s="257" t="str">
        <f>IF($G298="","",IF($C298=Listes!$B$34,Listes!$I$31,IF($C298=Listes!$B$35,(VLOOKUP('Instruction Forfaitaires'!$F298,Listes!$E$31:$F$36,2,FALSE)),IF($C298=Listes!$B$33,IF('Instruction Forfaitaires'!$E298&lt;Listes!$A$64,'Instruction Forfaitaires'!$E298*Listes!$A$65,IF('Instruction Forfaitaires'!$E298&gt;Listes!$D$64,'Instruction Forfaitaires'!$E298*Listes!$D$65,(('Instruction Forfaitaires'!$E298*Listes!$B$65)+Listes!$C$65)))))))</f>
        <v/>
      </c>
      <c r="L298" s="185" t="str">
        <f>IF(Forfaitaires!M297="","",Forfaitaires!M297)</f>
        <v/>
      </c>
      <c r="M298" s="282" t="str">
        <f t="shared" si="20"/>
        <v/>
      </c>
      <c r="N298" s="277" t="str">
        <f t="shared" si="21"/>
        <v/>
      </c>
      <c r="O298" s="298" t="str">
        <f t="shared" si="22"/>
        <v/>
      </c>
      <c r="P298" s="280" t="str">
        <f t="shared" si="23"/>
        <v/>
      </c>
      <c r="Q298" s="284" t="str">
        <f t="shared" si="24"/>
        <v/>
      </c>
      <c r="R298" s="285"/>
    </row>
    <row r="299" spans="1:18" ht="20.100000000000001" customHeight="1" x14ac:dyDescent="0.25">
      <c r="A299" s="170">
        <v>293</v>
      </c>
      <c r="B299" s="166" t="str">
        <f>IF(Forfaitaires!B298="","",Forfaitaires!B298)</f>
        <v/>
      </c>
      <c r="C299" s="166" t="str">
        <f>IF(Forfaitaires!C298="","",Forfaitaires!C298)</f>
        <v/>
      </c>
      <c r="D299" s="166" t="str">
        <f>IF(Forfaitaires!D298="","",Forfaitaires!D298)</f>
        <v/>
      </c>
      <c r="E299" s="166" t="str">
        <f>IF(Forfaitaires!E298="","",Forfaitaires!E298)</f>
        <v/>
      </c>
      <c r="F299" s="166" t="str">
        <f>IF(Forfaitaires!F298="","",Forfaitaires!F298)</f>
        <v/>
      </c>
      <c r="G299" s="166" t="str">
        <f>IF(Forfaitaires!G298="","",Forfaitaires!G298)</f>
        <v/>
      </c>
      <c r="H299" s="166" t="str">
        <f>IF(Forfaitaires!H298="","",Forfaitaires!H298)</f>
        <v/>
      </c>
      <c r="I299" s="166" t="str">
        <f>IF($G299="","",IF($C299=Listes!$B$32,IF('Instruction Forfaitaires'!$E299&lt;Listes!$B$53,('Instruction Forfaitaires'!$E299*(VLOOKUP('Instruction Forfaitaires'!$D299,Listes!$A$54:$E$60,2,FALSE))),IF('Instruction Forfaitaires'!$E299&gt;Listes!$E$53,('Instruction Forfaitaires'!$E299*(VLOOKUP('Instruction Forfaitaires'!$D299,Listes!$A$54:$E$60,5,FALSE))),('Instruction Forfaitaires'!$E299*(VLOOKUP('Instruction Forfaitaires'!$D299,Listes!$A$54:$E$60,3,FALSE))+(VLOOKUP('Instruction Forfaitaires'!$D299,Listes!$A$54:$E$60,4,FALSE)))))))</f>
        <v/>
      </c>
      <c r="J299" s="166" t="str">
        <f>IF($G299="","",IF($C299=Listes!$B$31,IF('Instruction Forfaitaires'!$E299&lt;Listes!$B$42,('Instruction Forfaitaires'!$E299*(VLOOKUP('Instruction Forfaitaires'!$D299,Listes!$A$43:$E$49,2,FALSE))),IF('Instruction Forfaitaires'!$E299&gt;Listes!$D$42,('Instruction Forfaitaires'!$E299*(VLOOKUP('Instruction Forfaitaires'!$D299,Listes!$A$43:$E$49,5,FALSE))),('Instruction Forfaitaires'!$E299*(VLOOKUP('Instruction Forfaitaires'!$D299,Listes!$A$43:$E$49,3,FALSE))+(VLOOKUP('Instruction Forfaitaires'!$D299,Listes!$A$43:$E$49,4,FALSE)))))))</f>
        <v/>
      </c>
      <c r="K299" s="257" t="str">
        <f>IF($G299="","",IF($C299=Listes!$B$34,Listes!$I$31,IF($C299=Listes!$B$35,(VLOOKUP('Instruction Forfaitaires'!$F299,Listes!$E$31:$F$36,2,FALSE)),IF($C299=Listes!$B$33,IF('Instruction Forfaitaires'!$E299&lt;Listes!$A$64,'Instruction Forfaitaires'!$E299*Listes!$A$65,IF('Instruction Forfaitaires'!$E299&gt;Listes!$D$64,'Instruction Forfaitaires'!$E299*Listes!$D$65,(('Instruction Forfaitaires'!$E299*Listes!$B$65)+Listes!$C$65)))))))</f>
        <v/>
      </c>
      <c r="L299" s="185" t="str">
        <f>IF(Forfaitaires!M298="","",Forfaitaires!M298)</f>
        <v/>
      </c>
      <c r="M299" s="282" t="str">
        <f t="shared" si="20"/>
        <v/>
      </c>
      <c r="N299" s="277" t="str">
        <f t="shared" si="21"/>
        <v/>
      </c>
      <c r="O299" s="298" t="str">
        <f t="shared" si="22"/>
        <v/>
      </c>
      <c r="P299" s="280" t="str">
        <f t="shared" si="23"/>
        <v/>
      </c>
      <c r="Q299" s="284" t="str">
        <f t="shared" si="24"/>
        <v/>
      </c>
      <c r="R299" s="285"/>
    </row>
    <row r="300" spans="1:18" ht="20.100000000000001" customHeight="1" x14ac:dyDescent="0.25">
      <c r="A300" s="170">
        <v>294</v>
      </c>
      <c r="B300" s="166" t="str">
        <f>IF(Forfaitaires!B299="","",Forfaitaires!B299)</f>
        <v/>
      </c>
      <c r="C300" s="166" t="str">
        <f>IF(Forfaitaires!C299="","",Forfaitaires!C299)</f>
        <v/>
      </c>
      <c r="D300" s="166" t="str">
        <f>IF(Forfaitaires!D299="","",Forfaitaires!D299)</f>
        <v/>
      </c>
      <c r="E300" s="166" t="str">
        <f>IF(Forfaitaires!E299="","",Forfaitaires!E299)</f>
        <v/>
      </c>
      <c r="F300" s="166" t="str">
        <f>IF(Forfaitaires!F299="","",Forfaitaires!F299)</f>
        <v/>
      </c>
      <c r="G300" s="166" t="str">
        <f>IF(Forfaitaires!G299="","",Forfaitaires!G299)</f>
        <v/>
      </c>
      <c r="H300" s="166" t="str">
        <f>IF(Forfaitaires!H299="","",Forfaitaires!H299)</f>
        <v/>
      </c>
      <c r="I300" s="166" t="str">
        <f>IF($G300="","",IF($C300=Listes!$B$32,IF('Instruction Forfaitaires'!$E300&lt;Listes!$B$53,('Instruction Forfaitaires'!$E300*(VLOOKUP('Instruction Forfaitaires'!$D300,Listes!$A$54:$E$60,2,FALSE))),IF('Instruction Forfaitaires'!$E300&gt;Listes!$E$53,('Instruction Forfaitaires'!$E300*(VLOOKUP('Instruction Forfaitaires'!$D300,Listes!$A$54:$E$60,5,FALSE))),('Instruction Forfaitaires'!$E300*(VLOOKUP('Instruction Forfaitaires'!$D300,Listes!$A$54:$E$60,3,FALSE))+(VLOOKUP('Instruction Forfaitaires'!$D300,Listes!$A$54:$E$60,4,FALSE)))))))</f>
        <v/>
      </c>
      <c r="J300" s="166" t="str">
        <f>IF($G300="","",IF($C300=Listes!$B$31,IF('Instruction Forfaitaires'!$E300&lt;Listes!$B$42,('Instruction Forfaitaires'!$E300*(VLOOKUP('Instruction Forfaitaires'!$D300,Listes!$A$43:$E$49,2,FALSE))),IF('Instruction Forfaitaires'!$E300&gt;Listes!$D$42,('Instruction Forfaitaires'!$E300*(VLOOKUP('Instruction Forfaitaires'!$D300,Listes!$A$43:$E$49,5,FALSE))),('Instruction Forfaitaires'!$E300*(VLOOKUP('Instruction Forfaitaires'!$D300,Listes!$A$43:$E$49,3,FALSE))+(VLOOKUP('Instruction Forfaitaires'!$D300,Listes!$A$43:$E$49,4,FALSE)))))))</f>
        <v/>
      </c>
      <c r="K300" s="257" t="str">
        <f>IF($G300="","",IF($C300=Listes!$B$34,Listes!$I$31,IF($C300=Listes!$B$35,(VLOOKUP('Instruction Forfaitaires'!$F300,Listes!$E$31:$F$36,2,FALSE)),IF($C300=Listes!$B$33,IF('Instruction Forfaitaires'!$E300&lt;Listes!$A$64,'Instruction Forfaitaires'!$E300*Listes!$A$65,IF('Instruction Forfaitaires'!$E300&gt;Listes!$D$64,'Instruction Forfaitaires'!$E300*Listes!$D$65,(('Instruction Forfaitaires'!$E300*Listes!$B$65)+Listes!$C$65)))))))</f>
        <v/>
      </c>
      <c r="L300" s="185" t="str">
        <f>IF(Forfaitaires!M299="","",Forfaitaires!M299)</f>
        <v/>
      </c>
      <c r="M300" s="282" t="str">
        <f t="shared" si="20"/>
        <v/>
      </c>
      <c r="N300" s="277" t="str">
        <f t="shared" si="21"/>
        <v/>
      </c>
      <c r="O300" s="298" t="str">
        <f t="shared" si="22"/>
        <v/>
      </c>
      <c r="P300" s="280" t="str">
        <f t="shared" si="23"/>
        <v/>
      </c>
      <c r="Q300" s="284" t="str">
        <f t="shared" si="24"/>
        <v/>
      </c>
      <c r="R300" s="285"/>
    </row>
    <row r="301" spans="1:18" ht="20.100000000000001" customHeight="1" x14ac:dyDescent="0.25">
      <c r="A301" s="170">
        <v>295</v>
      </c>
      <c r="B301" s="166" t="str">
        <f>IF(Forfaitaires!B300="","",Forfaitaires!B300)</f>
        <v/>
      </c>
      <c r="C301" s="166" t="str">
        <f>IF(Forfaitaires!C300="","",Forfaitaires!C300)</f>
        <v/>
      </c>
      <c r="D301" s="166" t="str">
        <f>IF(Forfaitaires!D300="","",Forfaitaires!D300)</f>
        <v/>
      </c>
      <c r="E301" s="166" t="str">
        <f>IF(Forfaitaires!E300="","",Forfaitaires!E300)</f>
        <v/>
      </c>
      <c r="F301" s="166" t="str">
        <f>IF(Forfaitaires!F300="","",Forfaitaires!F300)</f>
        <v/>
      </c>
      <c r="G301" s="166" t="str">
        <f>IF(Forfaitaires!G300="","",Forfaitaires!G300)</f>
        <v/>
      </c>
      <c r="H301" s="166" t="str">
        <f>IF(Forfaitaires!H300="","",Forfaitaires!H300)</f>
        <v/>
      </c>
      <c r="I301" s="166" t="str">
        <f>IF($G301="","",IF($C301=Listes!$B$32,IF('Instruction Forfaitaires'!$E301&lt;Listes!$B$53,('Instruction Forfaitaires'!$E301*(VLOOKUP('Instruction Forfaitaires'!$D301,Listes!$A$54:$E$60,2,FALSE))),IF('Instruction Forfaitaires'!$E301&gt;Listes!$E$53,('Instruction Forfaitaires'!$E301*(VLOOKUP('Instruction Forfaitaires'!$D301,Listes!$A$54:$E$60,5,FALSE))),('Instruction Forfaitaires'!$E301*(VLOOKUP('Instruction Forfaitaires'!$D301,Listes!$A$54:$E$60,3,FALSE))+(VLOOKUP('Instruction Forfaitaires'!$D301,Listes!$A$54:$E$60,4,FALSE)))))))</f>
        <v/>
      </c>
      <c r="J301" s="166" t="str">
        <f>IF($G301="","",IF($C301=Listes!$B$31,IF('Instruction Forfaitaires'!$E301&lt;Listes!$B$42,('Instruction Forfaitaires'!$E301*(VLOOKUP('Instruction Forfaitaires'!$D301,Listes!$A$43:$E$49,2,FALSE))),IF('Instruction Forfaitaires'!$E301&gt;Listes!$D$42,('Instruction Forfaitaires'!$E301*(VLOOKUP('Instruction Forfaitaires'!$D301,Listes!$A$43:$E$49,5,FALSE))),('Instruction Forfaitaires'!$E301*(VLOOKUP('Instruction Forfaitaires'!$D301,Listes!$A$43:$E$49,3,FALSE))+(VLOOKUP('Instruction Forfaitaires'!$D301,Listes!$A$43:$E$49,4,FALSE)))))))</f>
        <v/>
      </c>
      <c r="K301" s="257" t="str">
        <f>IF($G301="","",IF($C301=Listes!$B$34,Listes!$I$31,IF($C301=Listes!$B$35,(VLOOKUP('Instruction Forfaitaires'!$F301,Listes!$E$31:$F$36,2,FALSE)),IF($C301=Listes!$B$33,IF('Instruction Forfaitaires'!$E301&lt;Listes!$A$64,'Instruction Forfaitaires'!$E301*Listes!$A$65,IF('Instruction Forfaitaires'!$E301&gt;Listes!$D$64,'Instruction Forfaitaires'!$E301*Listes!$D$65,(('Instruction Forfaitaires'!$E301*Listes!$B$65)+Listes!$C$65)))))))</f>
        <v/>
      </c>
      <c r="L301" s="185" t="str">
        <f>IF(Forfaitaires!M300="","",Forfaitaires!M300)</f>
        <v/>
      </c>
      <c r="M301" s="282" t="str">
        <f t="shared" si="20"/>
        <v/>
      </c>
      <c r="N301" s="277" t="str">
        <f t="shared" si="21"/>
        <v/>
      </c>
      <c r="O301" s="298" t="str">
        <f t="shared" si="22"/>
        <v/>
      </c>
      <c r="P301" s="280" t="str">
        <f t="shared" si="23"/>
        <v/>
      </c>
      <c r="Q301" s="284" t="str">
        <f t="shared" si="24"/>
        <v/>
      </c>
      <c r="R301" s="285"/>
    </row>
    <row r="302" spans="1:18" ht="20.100000000000001" customHeight="1" x14ac:dyDescent="0.25">
      <c r="A302" s="170">
        <v>296</v>
      </c>
      <c r="B302" s="166" t="str">
        <f>IF(Forfaitaires!B301="","",Forfaitaires!B301)</f>
        <v/>
      </c>
      <c r="C302" s="166" t="str">
        <f>IF(Forfaitaires!C301="","",Forfaitaires!C301)</f>
        <v/>
      </c>
      <c r="D302" s="166" t="str">
        <f>IF(Forfaitaires!D301="","",Forfaitaires!D301)</f>
        <v/>
      </c>
      <c r="E302" s="166" t="str">
        <f>IF(Forfaitaires!E301="","",Forfaitaires!E301)</f>
        <v/>
      </c>
      <c r="F302" s="166" t="str">
        <f>IF(Forfaitaires!F301="","",Forfaitaires!F301)</f>
        <v/>
      </c>
      <c r="G302" s="166" t="str">
        <f>IF(Forfaitaires!G301="","",Forfaitaires!G301)</f>
        <v/>
      </c>
      <c r="H302" s="166" t="str">
        <f>IF(Forfaitaires!H301="","",Forfaitaires!H301)</f>
        <v/>
      </c>
      <c r="I302" s="166" t="str">
        <f>IF($G302="","",IF($C302=Listes!$B$32,IF('Instruction Forfaitaires'!$E302&lt;Listes!$B$53,('Instruction Forfaitaires'!$E302*(VLOOKUP('Instruction Forfaitaires'!$D302,Listes!$A$54:$E$60,2,FALSE))),IF('Instruction Forfaitaires'!$E302&gt;Listes!$E$53,('Instruction Forfaitaires'!$E302*(VLOOKUP('Instruction Forfaitaires'!$D302,Listes!$A$54:$E$60,5,FALSE))),('Instruction Forfaitaires'!$E302*(VLOOKUP('Instruction Forfaitaires'!$D302,Listes!$A$54:$E$60,3,FALSE))+(VLOOKUP('Instruction Forfaitaires'!$D302,Listes!$A$54:$E$60,4,FALSE)))))))</f>
        <v/>
      </c>
      <c r="J302" s="166" t="str">
        <f>IF($G302="","",IF($C302=Listes!$B$31,IF('Instruction Forfaitaires'!$E302&lt;Listes!$B$42,('Instruction Forfaitaires'!$E302*(VLOOKUP('Instruction Forfaitaires'!$D302,Listes!$A$43:$E$49,2,FALSE))),IF('Instruction Forfaitaires'!$E302&gt;Listes!$D$42,('Instruction Forfaitaires'!$E302*(VLOOKUP('Instruction Forfaitaires'!$D302,Listes!$A$43:$E$49,5,FALSE))),('Instruction Forfaitaires'!$E302*(VLOOKUP('Instruction Forfaitaires'!$D302,Listes!$A$43:$E$49,3,FALSE))+(VLOOKUP('Instruction Forfaitaires'!$D302,Listes!$A$43:$E$49,4,FALSE)))))))</f>
        <v/>
      </c>
      <c r="K302" s="257" t="str">
        <f>IF($G302="","",IF($C302=Listes!$B$34,Listes!$I$31,IF($C302=Listes!$B$35,(VLOOKUP('Instruction Forfaitaires'!$F302,Listes!$E$31:$F$36,2,FALSE)),IF($C302=Listes!$B$33,IF('Instruction Forfaitaires'!$E302&lt;Listes!$A$64,'Instruction Forfaitaires'!$E302*Listes!$A$65,IF('Instruction Forfaitaires'!$E302&gt;Listes!$D$64,'Instruction Forfaitaires'!$E302*Listes!$D$65,(('Instruction Forfaitaires'!$E302*Listes!$B$65)+Listes!$C$65)))))))</f>
        <v/>
      </c>
      <c r="L302" s="185" t="str">
        <f>IF(Forfaitaires!M301="","",Forfaitaires!M301)</f>
        <v/>
      </c>
      <c r="M302" s="282" t="str">
        <f t="shared" si="20"/>
        <v/>
      </c>
      <c r="N302" s="277" t="str">
        <f t="shared" si="21"/>
        <v/>
      </c>
      <c r="O302" s="298" t="str">
        <f t="shared" si="22"/>
        <v/>
      </c>
      <c r="P302" s="280" t="str">
        <f t="shared" si="23"/>
        <v/>
      </c>
      <c r="Q302" s="284" t="str">
        <f t="shared" si="24"/>
        <v/>
      </c>
      <c r="R302" s="285"/>
    </row>
    <row r="303" spans="1:18" ht="20.100000000000001" customHeight="1" x14ac:dyDescent="0.25">
      <c r="A303" s="170">
        <v>297</v>
      </c>
      <c r="B303" s="166" t="str">
        <f>IF(Forfaitaires!B302="","",Forfaitaires!B302)</f>
        <v/>
      </c>
      <c r="C303" s="166" t="str">
        <f>IF(Forfaitaires!C302="","",Forfaitaires!C302)</f>
        <v/>
      </c>
      <c r="D303" s="166" t="str">
        <f>IF(Forfaitaires!D302="","",Forfaitaires!D302)</f>
        <v/>
      </c>
      <c r="E303" s="166" t="str">
        <f>IF(Forfaitaires!E302="","",Forfaitaires!E302)</f>
        <v/>
      </c>
      <c r="F303" s="166" t="str">
        <f>IF(Forfaitaires!F302="","",Forfaitaires!F302)</f>
        <v/>
      </c>
      <c r="G303" s="166" t="str">
        <f>IF(Forfaitaires!G302="","",Forfaitaires!G302)</f>
        <v/>
      </c>
      <c r="H303" s="166" t="str">
        <f>IF(Forfaitaires!H302="","",Forfaitaires!H302)</f>
        <v/>
      </c>
      <c r="I303" s="166" t="str">
        <f>IF($G303="","",IF($C303=Listes!$B$32,IF('Instruction Forfaitaires'!$E303&lt;Listes!$B$53,('Instruction Forfaitaires'!$E303*(VLOOKUP('Instruction Forfaitaires'!$D303,Listes!$A$54:$E$60,2,FALSE))),IF('Instruction Forfaitaires'!$E303&gt;Listes!$E$53,('Instruction Forfaitaires'!$E303*(VLOOKUP('Instruction Forfaitaires'!$D303,Listes!$A$54:$E$60,5,FALSE))),('Instruction Forfaitaires'!$E303*(VLOOKUP('Instruction Forfaitaires'!$D303,Listes!$A$54:$E$60,3,FALSE))+(VLOOKUP('Instruction Forfaitaires'!$D303,Listes!$A$54:$E$60,4,FALSE)))))))</f>
        <v/>
      </c>
      <c r="J303" s="166" t="str">
        <f>IF($G303="","",IF($C303=Listes!$B$31,IF('Instruction Forfaitaires'!$E303&lt;Listes!$B$42,('Instruction Forfaitaires'!$E303*(VLOOKUP('Instruction Forfaitaires'!$D303,Listes!$A$43:$E$49,2,FALSE))),IF('Instruction Forfaitaires'!$E303&gt;Listes!$D$42,('Instruction Forfaitaires'!$E303*(VLOOKUP('Instruction Forfaitaires'!$D303,Listes!$A$43:$E$49,5,FALSE))),('Instruction Forfaitaires'!$E303*(VLOOKUP('Instruction Forfaitaires'!$D303,Listes!$A$43:$E$49,3,FALSE))+(VLOOKUP('Instruction Forfaitaires'!$D303,Listes!$A$43:$E$49,4,FALSE)))))))</f>
        <v/>
      </c>
      <c r="K303" s="257" t="str">
        <f>IF($G303="","",IF($C303=Listes!$B$34,Listes!$I$31,IF($C303=Listes!$B$35,(VLOOKUP('Instruction Forfaitaires'!$F303,Listes!$E$31:$F$36,2,FALSE)),IF($C303=Listes!$B$33,IF('Instruction Forfaitaires'!$E303&lt;Listes!$A$64,'Instruction Forfaitaires'!$E303*Listes!$A$65,IF('Instruction Forfaitaires'!$E303&gt;Listes!$D$64,'Instruction Forfaitaires'!$E303*Listes!$D$65,(('Instruction Forfaitaires'!$E303*Listes!$B$65)+Listes!$C$65)))))))</f>
        <v/>
      </c>
      <c r="L303" s="185" t="str">
        <f>IF(Forfaitaires!M302="","",Forfaitaires!M302)</f>
        <v/>
      </c>
      <c r="M303" s="282" t="str">
        <f t="shared" si="20"/>
        <v/>
      </c>
      <c r="N303" s="277" t="str">
        <f t="shared" si="21"/>
        <v/>
      </c>
      <c r="O303" s="298" t="str">
        <f t="shared" si="22"/>
        <v/>
      </c>
      <c r="P303" s="280" t="str">
        <f t="shared" si="23"/>
        <v/>
      </c>
      <c r="Q303" s="284" t="str">
        <f t="shared" si="24"/>
        <v/>
      </c>
      <c r="R303" s="285"/>
    </row>
    <row r="304" spans="1:18" ht="20.100000000000001" customHeight="1" x14ac:dyDescent="0.25">
      <c r="A304" s="170">
        <v>298</v>
      </c>
      <c r="B304" s="166" t="str">
        <f>IF(Forfaitaires!B303="","",Forfaitaires!B303)</f>
        <v/>
      </c>
      <c r="C304" s="166" t="str">
        <f>IF(Forfaitaires!C303="","",Forfaitaires!C303)</f>
        <v/>
      </c>
      <c r="D304" s="166" t="str">
        <f>IF(Forfaitaires!D303="","",Forfaitaires!D303)</f>
        <v/>
      </c>
      <c r="E304" s="166" t="str">
        <f>IF(Forfaitaires!E303="","",Forfaitaires!E303)</f>
        <v/>
      </c>
      <c r="F304" s="166" t="str">
        <f>IF(Forfaitaires!F303="","",Forfaitaires!F303)</f>
        <v/>
      </c>
      <c r="G304" s="166" t="str">
        <f>IF(Forfaitaires!G303="","",Forfaitaires!G303)</f>
        <v/>
      </c>
      <c r="H304" s="166" t="str">
        <f>IF(Forfaitaires!H303="","",Forfaitaires!H303)</f>
        <v/>
      </c>
      <c r="I304" s="166" t="str">
        <f>IF($G304="","",IF($C304=Listes!$B$32,IF('Instruction Forfaitaires'!$E304&lt;Listes!$B$53,('Instruction Forfaitaires'!$E304*(VLOOKUP('Instruction Forfaitaires'!$D304,Listes!$A$54:$E$60,2,FALSE))),IF('Instruction Forfaitaires'!$E304&gt;Listes!$E$53,('Instruction Forfaitaires'!$E304*(VLOOKUP('Instruction Forfaitaires'!$D304,Listes!$A$54:$E$60,5,FALSE))),('Instruction Forfaitaires'!$E304*(VLOOKUP('Instruction Forfaitaires'!$D304,Listes!$A$54:$E$60,3,FALSE))+(VLOOKUP('Instruction Forfaitaires'!$D304,Listes!$A$54:$E$60,4,FALSE)))))))</f>
        <v/>
      </c>
      <c r="J304" s="166" t="str">
        <f>IF($G304="","",IF($C304=Listes!$B$31,IF('Instruction Forfaitaires'!$E304&lt;Listes!$B$42,('Instruction Forfaitaires'!$E304*(VLOOKUP('Instruction Forfaitaires'!$D304,Listes!$A$43:$E$49,2,FALSE))),IF('Instruction Forfaitaires'!$E304&gt;Listes!$D$42,('Instruction Forfaitaires'!$E304*(VLOOKUP('Instruction Forfaitaires'!$D304,Listes!$A$43:$E$49,5,FALSE))),('Instruction Forfaitaires'!$E304*(VLOOKUP('Instruction Forfaitaires'!$D304,Listes!$A$43:$E$49,3,FALSE))+(VLOOKUP('Instruction Forfaitaires'!$D304,Listes!$A$43:$E$49,4,FALSE)))))))</f>
        <v/>
      </c>
      <c r="K304" s="257" t="str">
        <f>IF($G304="","",IF($C304=Listes!$B$34,Listes!$I$31,IF($C304=Listes!$B$35,(VLOOKUP('Instruction Forfaitaires'!$F304,Listes!$E$31:$F$36,2,FALSE)),IF($C304=Listes!$B$33,IF('Instruction Forfaitaires'!$E304&lt;Listes!$A$64,'Instruction Forfaitaires'!$E304*Listes!$A$65,IF('Instruction Forfaitaires'!$E304&gt;Listes!$D$64,'Instruction Forfaitaires'!$E304*Listes!$D$65,(('Instruction Forfaitaires'!$E304*Listes!$B$65)+Listes!$C$65)))))))</f>
        <v/>
      </c>
      <c r="L304" s="185" t="str">
        <f>IF(Forfaitaires!M303="","",Forfaitaires!M303)</f>
        <v/>
      </c>
      <c r="M304" s="282" t="str">
        <f t="shared" si="20"/>
        <v/>
      </c>
      <c r="N304" s="277" t="str">
        <f t="shared" si="21"/>
        <v/>
      </c>
      <c r="O304" s="298" t="str">
        <f t="shared" si="22"/>
        <v/>
      </c>
      <c r="P304" s="280" t="str">
        <f t="shared" si="23"/>
        <v/>
      </c>
      <c r="Q304" s="284" t="str">
        <f t="shared" si="24"/>
        <v/>
      </c>
      <c r="R304" s="285"/>
    </row>
    <row r="305" spans="1:18" ht="20.100000000000001" customHeight="1" x14ac:dyDescent="0.25">
      <c r="A305" s="170">
        <v>299</v>
      </c>
      <c r="B305" s="166" t="str">
        <f>IF(Forfaitaires!B304="","",Forfaitaires!B304)</f>
        <v/>
      </c>
      <c r="C305" s="166" t="str">
        <f>IF(Forfaitaires!C304="","",Forfaitaires!C304)</f>
        <v/>
      </c>
      <c r="D305" s="166" t="str">
        <f>IF(Forfaitaires!D304="","",Forfaitaires!D304)</f>
        <v/>
      </c>
      <c r="E305" s="166" t="str">
        <f>IF(Forfaitaires!E304="","",Forfaitaires!E304)</f>
        <v/>
      </c>
      <c r="F305" s="166" t="str">
        <f>IF(Forfaitaires!F304="","",Forfaitaires!F304)</f>
        <v/>
      </c>
      <c r="G305" s="166" t="str">
        <f>IF(Forfaitaires!G304="","",Forfaitaires!G304)</f>
        <v/>
      </c>
      <c r="H305" s="166" t="str">
        <f>IF(Forfaitaires!H304="","",Forfaitaires!H304)</f>
        <v/>
      </c>
      <c r="I305" s="166" t="str">
        <f>IF($G305="","",IF($C305=Listes!$B$32,IF('Instruction Forfaitaires'!$E305&lt;Listes!$B$53,('Instruction Forfaitaires'!$E305*(VLOOKUP('Instruction Forfaitaires'!$D305,Listes!$A$54:$E$60,2,FALSE))),IF('Instruction Forfaitaires'!$E305&gt;Listes!$E$53,('Instruction Forfaitaires'!$E305*(VLOOKUP('Instruction Forfaitaires'!$D305,Listes!$A$54:$E$60,5,FALSE))),('Instruction Forfaitaires'!$E305*(VLOOKUP('Instruction Forfaitaires'!$D305,Listes!$A$54:$E$60,3,FALSE))+(VLOOKUP('Instruction Forfaitaires'!$D305,Listes!$A$54:$E$60,4,FALSE)))))))</f>
        <v/>
      </c>
      <c r="J305" s="166" t="str">
        <f>IF($G305="","",IF($C305=Listes!$B$31,IF('Instruction Forfaitaires'!$E305&lt;Listes!$B$42,('Instruction Forfaitaires'!$E305*(VLOOKUP('Instruction Forfaitaires'!$D305,Listes!$A$43:$E$49,2,FALSE))),IF('Instruction Forfaitaires'!$E305&gt;Listes!$D$42,('Instruction Forfaitaires'!$E305*(VLOOKUP('Instruction Forfaitaires'!$D305,Listes!$A$43:$E$49,5,FALSE))),('Instruction Forfaitaires'!$E305*(VLOOKUP('Instruction Forfaitaires'!$D305,Listes!$A$43:$E$49,3,FALSE))+(VLOOKUP('Instruction Forfaitaires'!$D305,Listes!$A$43:$E$49,4,FALSE)))))))</f>
        <v/>
      </c>
      <c r="K305" s="257" t="str">
        <f>IF($G305="","",IF($C305=Listes!$B$34,Listes!$I$31,IF($C305=Listes!$B$35,(VLOOKUP('Instruction Forfaitaires'!$F305,Listes!$E$31:$F$36,2,FALSE)),IF($C305=Listes!$B$33,IF('Instruction Forfaitaires'!$E305&lt;Listes!$A$64,'Instruction Forfaitaires'!$E305*Listes!$A$65,IF('Instruction Forfaitaires'!$E305&gt;Listes!$D$64,'Instruction Forfaitaires'!$E305*Listes!$D$65,(('Instruction Forfaitaires'!$E305*Listes!$B$65)+Listes!$C$65)))))))</f>
        <v/>
      </c>
      <c r="L305" s="185" t="str">
        <f>IF(Forfaitaires!M304="","",Forfaitaires!M304)</f>
        <v/>
      </c>
      <c r="M305" s="282" t="str">
        <f t="shared" si="20"/>
        <v/>
      </c>
      <c r="N305" s="277" t="str">
        <f t="shared" si="21"/>
        <v/>
      </c>
      <c r="O305" s="298" t="str">
        <f t="shared" si="22"/>
        <v/>
      </c>
      <c r="P305" s="280" t="str">
        <f t="shared" si="23"/>
        <v/>
      </c>
      <c r="Q305" s="284" t="str">
        <f t="shared" si="24"/>
        <v/>
      </c>
      <c r="R305" s="285"/>
    </row>
    <row r="306" spans="1:18" ht="20.100000000000001" customHeight="1" x14ac:dyDescent="0.25">
      <c r="A306" s="170">
        <v>300</v>
      </c>
      <c r="B306" s="166" t="str">
        <f>IF(Forfaitaires!B305="","",Forfaitaires!B305)</f>
        <v/>
      </c>
      <c r="C306" s="166" t="str">
        <f>IF(Forfaitaires!C305="","",Forfaitaires!C305)</f>
        <v/>
      </c>
      <c r="D306" s="166" t="str">
        <f>IF(Forfaitaires!D305="","",Forfaitaires!D305)</f>
        <v/>
      </c>
      <c r="E306" s="166" t="str">
        <f>IF(Forfaitaires!E305="","",Forfaitaires!E305)</f>
        <v/>
      </c>
      <c r="F306" s="166" t="str">
        <f>IF(Forfaitaires!F305="","",Forfaitaires!F305)</f>
        <v/>
      </c>
      <c r="G306" s="166" t="str">
        <f>IF(Forfaitaires!G305="","",Forfaitaires!G305)</f>
        <v/>
      </c>
      <c r="H306" s="166" t="str">
        <f>IF(Forfaitaires!H305="","",Forfaitaires!H305)</f>
        <v/>
      </c>
      <c r="I306" s="166" t="str">
        <f>IF($G306="","",IF($C306=Listes!$B$32,IF('Instruction Forfaitaires'!$E306&lt;Listes!$B$53,('Instruction Forfaitaires'!$E306*(VLOOKUP('Instruction Forfaitaires'!$D306,Listes!$A$54:$E$60,2,FALSE))),IF('Instruction Forfaitaires'!$E306&gt;Listes!$E$53,('Instruction Forfaitaires'!$E306*(VLOOKUP('Instruction Forfaitaires'!$D306,Listes!$A$54:$E$60,5,FALSE))),('Instruction Forfaitaires'!$E306*(VLOOKUP('Instruction Forfaitaires'!$D306,Listes!$A$54:$E$60,3,FALSE))+(VLOOKUP('Instruction Forfaitaires'!$D306,Listes!$A$54:$E$60,4,FALSE)))))))</f>
        <v/>
      </c>
      <c r="J306" s="166" t="str">
        <f>IF($G306="","",IF($C306=Listes!$B$31,IF('Instruction Forfaitaires'!$E306&lt;Listes!$B$42,('Instruction Forfaitaires'!$E306*(VLOOKUP('Instruction Forfaitaires'!$D306,Listes!$A$43:$E$49,2,FALSE))),IF('Instruction Forfaitaires'!$E306&gt;Listes!$D$42,('Instruction Forfaitaires'!$E306*(VLOOKUP('Instruction Forfaitaires'!$D306,Listes!$A$43:$E$49,5,FALSE))),('Instruction Forfaitaires'!$E306*(VLOOKUP('Instruction Forfaitaires'!$D306,Listes!$A$43:$E$49,3,FALSE))+(VLOOKUP('Instruction Forfaitaires'!$D306,Listes!$A$43:$E$49,4,FALSE)))))))</f>
        <v/>
      </c>
      <c r="K306" s="257" t="str">
        <f>IF($G306="","",IF($C306=Listes!$B$34,Listes!$I$31,IF($C306=Listes!$B$35,(VLOOKUP('Instruction Forfaitaires'!$F306,Listes!$E$31:$F$36,2,FALSE)),IF($C306=Listes!$B$33,IF('Instruction Forfaitaires'!$E306&lt;Listes!$A$64,'Instruction Forfaitaires'!$E306*Listes!$A$65,IF('Instruction Forfaitaires'!$E306&gt;Listes!$D$64,'Instruction Forfaitaires'!$E306*Listes!$D$65,(('Instruction Forfaitaires'!$E306*Listes!$B$65)+Listes!$C$65)))))))</f>
        <v/>
      </c>
      <c r="L306" s="185" t="str">
        <f>IF(Forfaitaires!M305="","",Forfaitaires!M305)</f>
        <v/>
      </c>
      <c r="M306" s="282" t="str">
        <f t="shared" si="20"/>
        <v/>
      </c>
      <c r="N306" s="277" t="str">
        <f t="shared" si="21"/>
        <v/>
      </c>
      <c r="O306" s="298" t="str">
        <f t="shared" si="22"/>
        <v/>
      </c>
      <c r="P306" s="280" t="str">
        <f t="shared" si="23"/>
        <v/>
      </c>
      <c r="Q306" s="284" t="str">
        <f t="shared" si="24"/>
        <v/>
      </c>
      <c r="R306" s="285"/>
    </row>
    <row r="307" spans="1:18" ht="20.100000000000001" customHeight="1" x14ac:dyDescent="0.25">
      <c r="A307" s="170">
        <v>301</v>
      </c>
      <c r="B307" s="166" t="str">
        <f>IF(Forfaitaires!B306="","",Forfaitaires!B306)</f>
        <v/>
      </c>
      <c r="C307" s="166" t="str">
        <f>IF(Forfaitaires!C306="","",Forfaitaires!C306)</f>
        <v/>
      </c>
      <c r="D307" s="166" t="str">
        <f>IF(Forfaitaires!D306="","",Forfaitaires!D306)</f>
        <v/>
      </c>
      <c r="E307" s="166" t="str">
        <f>IF(Forfaitaires!E306="","",Forfaitaires!E306)</f>
        <v/>
      </c>
      <c r="F307" s="166" t="str">
        <f>IF(Forfaitaires!F306="","",Forfaitaires!F306)</f>
        <v/>
      </c>
      <c r="G307" s="166" t="str">
        <f>IF(Forfaitaires!G306="","",Forfaitaires!G306)</f>
        <v/>
      </c>
      <c r="H307" s="166" t="str">
        <f>IF(Forfaitaires!H306="","",Forfaitaires!H306)</f>
        <v/>
      </c>
      <c r="I307" s="166" t="str">
        <f>IF($G307="","",IF($C307=Listes!$B$32,IF('Instruction Forfaitaires'!$E307&lt;Listes!$B$53,('Instruction Forfaitaires'!$E307*(VLOOKUP('Instruction Forfaitaires'!$D307,Listes!$A$54:$E$60,2,FALSE))),IF('Instruction Forfaitaires'!$E307&gt;Listes!$E$53,('Instruction Forfaitaires'!$E307*(VLOOKUP('Instruction Forfaitaires'!$D307,Listes!$A$54:$E$60,5,FALSE))),('Instruction Forfaitaires'!$E307*(VLOOKUP('Instruction Forfaitaires'!$D307,Listes!$A$54:$E$60,3,FALSE))+(VLOOKUP('Instruction Forfaitaires'!$D307,Listes!$A$54:$E$60,4,FALSE)))))))</f>
        <v/>
      </c>
      <c r="J307" s="166" t="str">
        <f>IF($G307="","",IF($C307=Listes!$B$31,IF('Instruction Forfaitaires'!$E307&lt;Listes!$B$42,('Instruction Forfaitaires'!$E307*(VLOOKUP('Instruction Forfaitaires'!$D307,Listes!$A$43:$E$49,2,FALSE))),IF('Instruction Forfaitaires'!$E307&gt;Listes!$D$42,('Instruction Forfaitaires'!$E307*(VLOOKUP('Instruction Forfaitaires'!$D307,Listes!$A$43:$E$49,5,FALSE))),('Instruction Forfaitaires'!$E307*(VLOOKUP('Instruction Forfaitaires'!$D307,Listes!$A$43:$E$49,3,FALSE))+(VLOOKUP('Instruction Forfaitaires'!$D307,Listes!$A$43:$E$49,4,FALSE)))))))</f>
        <v/>
      </c>
      <c r="K307" s="257" t="str">
        <f>IF($G307="","",IF($C307=Listes!$B$34,Listes!$I$31,IF($C307=Listes!$B$35,(VLOOKUP('Instruction Forfaitaires'!$F307,Listes!$E$31:$F$36,2,FALSE)),IF($C307=Listes!$B$33,IF('Instruction Forfaitaires'!$E307&lt;Listes!$A$64,'Instruction Forfaitaires'!$E307*Listes!$A$65,IF('Instruction Forfaitaires'!$E307&gt;Listes!$D$64,'Instruction Forfaitaires'!$E307*Listes!$D$65,(('Instruction Forfaitaires'!$E307*Listes!$B$65)+Listes!$C$65)))))))</f>
        <v/>
      </c>
      <c r="L307" s="185" t="str">
        <f>IF(Forfaitaires!M306="","",Forfaitaires!M306)</f>
        <v/>
      </c>
      <c r="M307" s="282" t="str">
        <f t="shared" si="20"/>
        <v/>
      </c>
      <c r="N307" s="277" t="str">
        <f t="shared" si="21"/>
        <v/>
      </c>
      <c r="O307" s="298" t="str">
        <f t="shared" si="22"/>
        <v/>
      </c>
      <c r="P307" s="280" t="str">
        <f t="shared" si="23"/>
        <v/>
      </c>
      <c r="Q307" s="284" t="str">
        <f t="shared" si="24"/>
        <v/>
      </c>
      <c r="R307" s="285"/>
    </row>
    <row r="308" spans="1:18" ht="20.100000000000001" customHeight="1" x14ac:dyDescent="0.25">
      <c r="A308" s="170">
        <v>302</v>
      </c>
      <c r="B308" s="166" t="str">
        <f>IF(Forfaitaires!B307="","",Forfaitaires!B307)</f>
        <v/>
      </c>
      <c r="C308" s="166" t="str">
        <f>IF(Forfaitaires!C307="","",Forfaitaires!C307)</f>
        <v/>
      </c>
      <c r="D308" s="166" t="str">
        <f>IF(Forfaitaires!D307="","",Forfaitaires!D307)</f>
        <v/>
      </c>
      <c r="E308" s="166" t="str">
        <f>IF(Forfaitaires!E307="","",Forfaitaires!E307)</f>
        <v/>
      </c>
      <c r="F308" s="166" t="str">
        <f>IF(Forfaitaires!F307="","",Forfaitaires!F307)</f>
        <v/>
      </c>
      <c r="G308" s="166" t="str">
        <f>IF(Forfaitaires!G307="","",Forfaitaires!G307)</f>
        <v/>
      </c>
      <c r="H308" s="166" t="str">
        <f>IF(Forfaitaires!H307="","",Forfaitaires!H307)</f>
        <v/>
      </c>
      <c r="I308" s="166" t="str">
        <f>IF($G308="","",IF($C308=Listes!$B$32,IF('Instruction Forfaitaires'!$E308&lt;Listes!$B$53,('Instruction Forfaitaires'!$E308*(VLOOKUP('Instruction Forfaitaires'!$D308,Listes!$A$54:$E$60,2,FALSE))),IF('Instruction Forfaitaires'!$E308&gt;Listes!$E$53,('Instruction Forfaitaires'!$E308*(VLOOKUP('Instruction Forfaitaires'!$D308,Listes!$A$54:$E$60,5,FALSE))),('Instruction Forfaitaires'!$E308*(VLOOKUP('Instruction Forfaitaires'!$D308,Listes!$A$54:$E$60,3,FALSE))+(VLOOKUP('Instruction Forfaitaires'!$D308,Listes!$A$54:$E$60,4,FALSE)))))))</f>
        <v/>
      </c>
      <c r="J308" s="166" t="str">
        <f>IF($G308="","",IF($C308=Listes!$B$31,IF('Instruction Forfaitaires'!$E308&lt;Listes!$B$42,('Instruction Forfaitaires'!$E308*(VLOOKUP('Instruction Forfaitaires'!$D308,Listes!$A$43:$E$49,2,FALSE))),IF('Instruction Forfaitaires'!$E308&gt;Listes!$D$42,('Instruction Forfaitaires'!$E308*(VLOOKUP('Instruction Forfaitaires'!$D308,Listes!$A$43:$E$49,5,FALSE))),('Instruction Forfaitaires'!$E308*(VLOOKUP('Instruction Forfaitaires'!$D308,Listes!$A$43:$E$49,3,FALSE))+(VLOOKUP('Instruction Forfaitaires'!$D308,Listes!$A$43:$E$49,4,FALSE)))))))</f>
        <v/>
      </c>
      <c r="K308" s="257" t="str">
        <f>IF($G308="","",IF($C308=Listes!$B$34,Listes!$I$31,IF($C308=Listes!$B$35,(VLOOKUP('Instruction Forfaitaires'!$F308,Listes!$E$31:$F$36,2,FALSE)),IF($C308=Listes!$B$33,IF('Instruction Forfaitaires'!$E308&lt;Listes!$A$64,'Instruction Forfaitaires'!$E308*Listes!$A$65,IF('Instruction Forfaitaires'!$E308&gt;Listes!$D$64,'Instruction Forfaitaires'!$E308*Listes!$D$65,(('Instruction Forfaitaires'!$E308*Listes!$B$65)+Listes!$C$65)))))))</f>
        <v/>
      </c>
      <c r="L308" s="185" t="str">
        <f>IF(Forfaitaires!M307="","",Forfaitaires!M307)</f>
        <v/>
      </c>
      <c r="M308" s="282" t="str">
        <f t="shared" si="20"/>
        <v/>
      </c>
      <c r="N308" s="277" t="str">
        <f t="shared" si="21"/>
        <v/>
      </c>
      <c r="O308" s="298" t="str">
        <f t="shared" si="22"/>
        <v/>
      </c>
      <c r="P308" s="280" t="str">
        <f t="shared" si="23"/>
        <v/>
      </c>
      <c r="Q308" s="284" t="str">
        <f t="shared" si="24"/>
        <v/>
      </c>
      <c r="R308" s="285"/>
    </row>
    <row r="309" spans="1:18" ht="20.100000000000001" customHeight="1" x14ac:dyDescent="0.25">
      <c r="A309" s="170">
        <v>303</v>
      </c>
      <c r="B309" s="166" t="str">
        <f>IF(Forfaitaires!B308="","",Forfaitaires!B308)</f>
        <v/>
      </c>
      <c r="C309" s="166" t="str">
        <f>IF(Forfaitaires!C308="","",Forfaitaires!C308)</f>
        <v/>
      </c>
      <c r="D309" s="166" t="str">
        <f>IF(Forfaitaires!D308="","",Forfaitaires!D308)</f>
        <v/>
      </c>
      <c r="E309" s="166" t="str">
        <f>IF(Forfaitaires!E308="","",Forfaitaires!E308)</f>
        <v/>
      </c>
      <c r="F309" s="166" t="str">
        <f>IF(Forfaitaires!F308="","",Forfaitaires!F308)</f>
        <v/>
      </c>
      <c r="G309" s="166" t="str">
        <f>IF(Forfaitaires!G308="","",Forfaitaires!G308)</f>
        <v/>
      </c>
      <c r="H309" s="166" t="str">
        <f>IF(Forfaitaires!H308="","",Forfaitaires!H308)</f>
        <v/>
      </c>
      <c r="I309" s="166" t="str">
        <f>IF($G309="","",IF($C309=Listes!$B$32,IF('Instruction Forfaitaires'!$E309&lt;Listes!$B$53,('Instruction Forfaitaires'!$E309*(VLOOKUP('Instruction Forfaitaires'!$D309,Listes!$A$54:$E$60,2,FALSE))),IF('Instruction Forfaitaires'!$E309&gt;Listes!$E$53,('Instruction Forfaitaires'!$E309*(VLOOKUP('Instruction Forfaitaires'!$D309,Listes!$A$54:$E$60,5,FALSE))),('Instruction Forfaitaires'!$E309*(VLOOKUP('Instruction Forfaitaires'!$D309,Listes!$A$54:$E$60,3,FALSE))+(VLOOKUP('Instruction Forfaitaires'!$D309,Listes!$A$54:$E$60,4,FALSE)))))))</f>
        <v/>
      </c>
      <c r="J309" s="166" t="str">
        <f>IF($G309="","",IF($C309=Listes!$B$31,IF('Instruction Forfaitaires'!$E309&lt;Listes!$B$42,('Instruction Forfaitaires'!$E309*(VLOOKUP('Instruction Forfaitaires'!$D309,Listes!$A$43:$E$49,2,FALSE))),IF('Instruction Forfaitaires'!$E309&gt;Listes!$D$42,('Instruction Forfaitaires'!$E309*(VLOOKUP('Instruction Forfaitaires'!$D309,Listes!$A$43:$E$49,5,FALSE))),('Instruction Forfaitaires'!$E309*(VLOOKUP('Instruction Forfaitaires'!$D309,Listes!$A$43:$E$49,3,FALSE))+(VLOOKUP('Instruction Forfaitaires'!$D309,Listes!$A$43:$E$49,4,FALSE)))))))</f>
        <v/>
      </c>
      <c r="K309" s="257" t="str">
        <f>IF($G309="","",IF($C309=Listes!$B$34,Listes!$I$31,IF($C309=Listes!$B$35,(VLOOKUP('Instruction Forfaitaires'!$F309,Listes!$E$31:$F$36,2,FALSE)),IF($C309=Listes!$B$33,IF('Instruction Forfaitaires'!$E309&lt;Listes!$A$64,'Instruction Forfaitaires'!$E309*Listes!$A$65,IF('Instruction Forfaitaires'!$E309&gt;Listes!$D$64,'Instruction Forfaitaires'!$E309*Listes!$D$65,(('Instruction Forfaitaires'!$E309*Listes!$B$65)+Listes!$C$65)))))))</f>
        <v/>
      </c>
      <c r="L309" s="185" t="str">
        <f>IF(Forfaitaires!M308="","",Forfaitaires!M308)</f>
        <v/>
      </c>
      <c r="M309" s="282" t="str">
        <f t="shared" si="20"/>
        <v/>
      </c>
      <c r="N309" s="277" t="str">
        <f t="shared" si="21"/>
        <v/>
      </c>
      <c r="O309" s="298" t="str">
        <f t="shared" si="22"/>
        <v/>
      </c>
      <c r="P309" s="280" t="str">
        <f t="shared" si="23"/>
        <v/>
      </c>
      <c r="Q309" s="284" t="str">
        <f t="shared" si="24"/>
        <v/>
      </c>
      <c r="R309" s="285"/>
    </row>
    <row r="310" spans="1:18" ht="20.100000000000001" customHeight="1" x14ac:dyDescent="0.25">
      <c r="A310" s="170">
        <v>304</v>
      </c>
      <c r="B310" s="166" t="str">
        <f>IF(Forfaitaires!B309="","",Forfaitaires!B309)</f>
        <v/>
      </c>
      <c r="C310" s="166" t="str">
        <f>IF(Forfaitaires!C309="","",Forfaitaires!C309)</f>
        <v/>
      </c>
      <c r="D310" s="166" t="str">
        <f>IF(Forfaitaires!D309="","",Forfaitaires!D309)</f>
        <v/>
      </c>
      <c r="E310" s="166" t="str">
        <f>IF(Forfaitaires!E309="","",Forfaitaires!E309)</f>
        <v/>
      </c>
      <c r="F310" s="166" t="str">
        <f>IF(Forfaitaires!F309="","",Forfaitaires!F309)</f>
        <v/>
      </c>
      <c r="G310" s="166" t="str">
        <f>IF(Forfaitaires!G309="","",Forfaitaires!G309)</f>
        <v/>
      </c>
      <c r="H310" s="166" t="str">
        <f>IF(Forfaitaires!H309="","",Forfaitaires!H309)</f>
        <v/>
      </c>
      <c r="I310" s="166" t="str">
        <f>IF($G310="","",IF($C310=Listes!$B$32,IF('Instruction Forfaitaires'!$E310&lt;Listes!$B$53,('Instruction Forfaitaires'!$E310*(VLOOKUP('Instruction Forfaitaires'!$D310,Listes!$A$54:$E$60,2,FALSE))),IF('Instruction Forfaitaires'!$E310&gt;Listes!$E$53,('Instruction Forfaitaires'!$E310*(VLOOKUP('Instruction Forfaitaires'!$D310,Listes!$A$54:$E$60,5,FALSE))),('Instruction Forfaitaires'!$E310*(VLOOKUP('Instruction Forfaitaires'!$D310,Listes!$A$54:$E$60,3,FALSE))+(VLOOKUP('Instruction Forfaitaires'!$D310,Listes!$A$54:$E$60,4,FALSE)))))))</f>
        <v/>
      </c>
      <c r="J310" s="166" t="str">
        <f>IF($G310="","",IF($C310=Listes!$B$31,IF('Instruction Forfaitaires'!$E310&lt;Listes!$B$42,('Instruction Forfaitaires'!$E310*(VLOOKUP('Instruction Forfaitaires'!$D310,Listes!$A$43:$E$49,2,FALSE))),IF('Instruction Forfaitaires'!$E310&gt;Listes!$D$42,('Instruction Forfaitaires'!$E310*(VLOOKUP('Instruction Forfaitaires'!$D310,Listes!$A$43:$E$49,5,FALSE))),('Instruction Forfaitaires'!$E310*(VLOOKUP('Instruction Forfaitaires'!$D310,Listes!$A$43:$E$49,3,FALSE))+(VLOOKUP('Instruction Forfaitaires'!$D310,Listes!$A$43:$E$49,4,FALSE)))))))</f>
        <v/>
      </c>
      <c r="K310" s="257" t="str">
        <f>IF($G310="","",IF($C310=Listes!$B$34,Listes!$I$31,IF($C310=Listes!$B$35,(VLOOKUP('Instruction Forfaitaires'!$F310,Listes!$E$31:$F$36,2,FALSE)),IF($C310=Listes!$B$33,IF('Instruction Forfaitaires'!$E310&lt;Listes!$A$64,'Instruction Forfaitaires'!$E310*Listes!$A$65,IF('Instruction Forfaitaires'!$E310&gt;Listes!$D$64,'Instruction Forfaitaires'!$E310*Listes!$D$65,(('Instruction Forfaitaires'!$E310*Listes!$B$65)+Listes!$C$65)))))))</f>
        <v/>
      </c>
      <c r="L310" s="185" t="str">
        <f>IF(Forfaitaires!M309="","",Forfaitaires!M309)</f>
        <v/>
      </c>
      <c r="M310" s="282" t="str">
        <f t="shared" si="20"/>
        <v/>
      </c>
      <c r="N310" s="277" t="str">
        <f t="shared" si="21"/>
        <v/>
      </c>
      <c r="O310" s="298" t="str">
        <f t="shared" si="22"/>
        <v/>
      </c>
      <c r="P310" s="280" t="str">
        <f t="shared" si="23"/>
        <v/>
      </c>
      <c r="Q310" s="284" t="str">
        <f t="shared" si="24"/>
        <v/>
      </c>
      <c r="R310" s="285"/>
    </row>
    <row r="311" spans="1:18" ht="20.100000000000001" customHeight="1" x14ac:dyDescent="0.25">
      <c r="A311" s="170">
        <v>305</v>
      </c>
      <c r="B311" s="166" t="str">
        <f>IF(Forfaitaires!B310="","",Forfaitaires!B310)</f>
        <v/>
      </c>
      <c r="C311" s="166" t="str">
        <f>IF(Forfaitaires!C310="","",Forfaitaires!C310)</f>
        <v/>
      </c>
      <c r="D311" s="166" t="str">
        <f>IF(Forfaitaires!D310="","",Forfaitaires!D310)</f>
        <v/>
      </c>
      <c r="E311" s="166" t="str">
        <f>IF(Forfaitaires!E310="","",Forfaitaires!E310)</f>
        <v/>
      </c>
      <c r="F311" s="166" t="str">
        <f>IF(Forfaitaires!F310="","",Forfaitaires!F310)</f>
        <v/>
      </c>
      <c r="G311" s="166" t="str">
        <f>IF(Forfaitaires!G310="","",Forfaitaires!G310)</f>
        <v/>
      </c>
      <c r="H311" s="166" t="str">
        <f>IF(Forfaitaires!H310="","",Forfaitaires!H310)</f>
        <v/>
      </c>
      <c r="I311" s="166" t="str">
        <f>IF($G311="","",IF($C311=Listes!$B$32,IF('Instruction Forfaitaires'!$E311&lt;Listes!$B$53,('Instruction Forfaitaires'!$E311*(VLOOKUP('Instruction Forfaitaires'!$D311,Listes!$A$54:$E$60,2,FALSE))),IF('Instruction Forfaitaires'!$E311&gt;Listes!$E$53,('Instruction Forfaitaires'!$E311*(VLOOKUP('Instruction Forfaitaires'!$D311,Listes!$A$54:$E$60,5,FALSE))),('Instruction Forfaitaires'!$E311*(VLOOKUP('Instruction Forfaitaires'!$D311,Listes!$A$54:$E$60,3,FALSE))+(VLOOKUP('Instruction Forfaitaires'!$D311,Listes!$A$54:$E$60,4,FALSE)))))))</f>
        <v/>
      </c>
      <c r="J311" s="166" t="str">
        <f>IF($G311="","",IF($C311=Listes!$B$31,IF('Instruction Forfaitaires'!$E311&lt;Listes!$B$42,('Instruction Forfaitaires'!$E311*(VLOOKUP('Instruction Forfaitaires'!$D311,Listes!$A$43:$E$49,2,FALSE))),IF('Instruction Forfaitaires'!$E311&gt;Listes!$D$42,('Instruction Forfaitaires'!$E311*(VLOOKUP('Instruction Forfaitaires'!$D311,Listes!$A$43:$E$49,5,FALSE))),('Instruction Forfaitaires'!$E311*(VLOOKUP('Instruction Forfaitaires'!$D311,Listes!$A$43:$E$49,3,FALSE))+(VLOOKUP('Instruction Forfaitaires'!$D311,Listes!$A$43:$E$49,4,FALSE)))))))</f>
        <v/>
      </c>
      <c r="K311" s="257" t="str">
        <f>IF($G311="","",IF($C311=Listes!$B$34,Listes!$I$31,IF($C311=Listes!$B$35,(VLOOKUP('Instruction Forfaitaires'!$F311,Listes!$E$31:$F$36,2,FALSE)),IF($C311=Listes!$B$33,IF('Instruction Forfaitaires'!$E311&lt;Listes!$A$64,'Instruction Forfaitaires'!$E311*Listes!$A$65,IF('Instruction Forfaitaires'!$E311&gt;Listes!$D$64,'Instruction Forfaitaires'!$E311*Listes!$D$65,(('Instruction Forfaitaires'!$E311*Listes!$B$65)+Listes!$C$65)))))))</f>
        <v/>
      </c>
      <c r="L311" s="185" t="str">
        <f>IF(Forfaitaires!M310="","",Forfaitaires!M310)</f>
        <v/>
      </c>
      <c r="M311" s="282" t="str">
        <f t="shared" si="20"/>
        <v/>
      </c>
      <c r="N311" s="277" t="str">
        <f t="shared" si="21"/>
        <v/>
      </c>
      <c r="O311" s="298" t="str">
        <f t="shared" si="22"/>
        <v/>
      </c>
      <c r="P311" s="280" t="str">
        <f t="shared" si="23"/>
        <v/>
      </c>
      <c r="Q311" s="284" t="str">
        <f t="shared" si="24"/>
        <v/>
      </c>
      <c r="R311" s="285"/>
    </row>
    <row r="312" spans="1:18" ht="20.100000000000001" customHeight="1" x14ac:dyDescent="0.25">
      <c r="A312" s="170">
        <v>306</v>
      </c>
      <c r="B312" s="166" t="str">
        <f>IF(Forfaitaires!B311="","",Forfaitaires!B311)</f>
        <v/>
      </c>
      <c r="C312" s="166" t="str">
        <f>IF(Forfaitaires!C311="","",Forfaitaires!C311)</f>
        <v/>
      </c>
      <c r="D312" s="166" t="str">
        <f>IF(Forfaitaires!D311="","",Forfaitaires!D311)</f>
        <v/>
      </c>
      <c r="E312" s="166" t="str">
        <f>IF(Forfaitaires!E311="","",Forfaitaires!E311)</f>
        <v/>
      </c>
      <c r="F312" s="166" t="str">
        <f>IF(Forfaitaires!F311="","",Forfaitaires!F311)</f>
        <v/>
      </c>
      <c r="G312" s="166" t="str">
        <f>IF(Forfaitaires!G311="","",Forfaitaires!G311)</f>
        <v/>
      </c>
      <c r="H312" s="166" t="str">
        <f>IF(Forfaitaires!H311="","",Forfaitaires!H311)</f>
        <v/>
      </c>
      <c r="I312" s="166" t="str">
        <f>IF($G312="","",IF($C312=Listes!$B$32,IF('Instruction Forfaitaires'!$E312&lt;Listes!$B$53,('Instruction Forfaitaires'!$E312*(VLOOKUP('Instruction Forfaitaires'!$D312,Listes!$A$54:$E$60,2,FALSE))),IF('Instruction Forfaitaires'!$E312&gt;Listes!$E$53,('Instruction Forfaitaires'!$E312*(VLOOKUP('Instruction Forfaitaires'!$D312,Listes!$A$54:$E$60,5,FALSE))),('Instruction Forfaitaires'!$E312*(VLOOKUP('Instruction Forfaitaires'!$D312,Listes!$A$54:$E$60,3,FALSE))+(VLOOKUP('Instruction Forfaitaires'!$D312,Listes!$A$54:$E$60,4,FALSE)))))))</f>
        <v/>
      </c>
      <c r="J312" s="166" t="str">
        <f>IF($G312="","",IF($C312=Listes!$B$31,IF('Instruction Forfaitaires'!$E312&lt;Listes!$B$42,('Instruction Forfaitaires'!$E312*(VLOOKUP('Instruction Forfaitaires'!$D312,Listes!$A$43:$E$49,2,FALSE))),IF('Instruction Forfaitaires'!$E312&gt;Listes!$D$42,('Instruction Forfaitaires'!$E312*(VLOOKUP('Instruction Forfaitaires'!$D312,Listes!$A$43:$E$49,5,FALSE))),('Instruction Forfaitaires'!$E312*(VLOOKUP('Instruction Forfaitaires'!$D312,Listes!$A$43:$E$49,3,FALSE))+(VLOOKUP('Instruction Forfaitaires'!$D312,Listes!$A$43:$E$49,4,FALSE)))))))</f>
        <v/>
      </c>
      <c r="K312" s="257" t="str">
        <f>IF($G312="","",IF($C312=Listes!$B$34,Listes!$I$31,IF($C312=Listes!$B$35,(VLOOKUP('Instruction Forfaitaires'!$F312,Listes!$E$31:$F$36,2,FALSE)),IF($C312=Listes!$B$33,IF('Instruction Forfaitaires'!$E312&lt;Listes!$A$64,'Instruction Forfaitaires'!$E312*Listes!$A$65,IF('Instruction Forfaitaires'!$E312&gt;Listes!$D$64,'Instruction Forfaitaires'!$E312*Listes!$D$65,(('Instruction Forfaitaires'!$E312*Listes!$B$65)+Listes!$C$65)))))))</f>
        <v/>
      </c>
      <c r="L312" s="185" t="str">
        <f>IF(Forfaitaires!M311="","",Forfaitaires!M311)</f>
        <v/>
      </c>
      <c r="M312" s="282" t="str">
        <f t="shared" si="20"/>
        <v/>
      </c>
      <c r="N312" s="277" t="str">
        <f t="shared" si="21"/>
        <v/>
      </c>
      <c r="O312" s="298" t="str">
        <f t="shared" si="22"/>
        <v/>
      </c>
      <c r="P312" s="280" t="str">
        <f t="shared" si="23"/>
        <v/>
      </c>
      <c r="Q312" s="284" t="str">
        <f t="shared" si="24"/>
        <v/>
      </c>
      <c r="R312" s="285"/>
    </row>
    <row r="313" spans="1:18" ht="20.100000000000001" customHeight="1" x14ac:dyDescent="0.25">
      <c r="A313" s="170">
        <v>307</v>
      </c>
      <c r="B313" s="166" t="str">
        <f>IF(Forfaitaires!B312="","",Forfaitaires!B312)</f>
        <v/>
      </c>
      <c r="C313" s="166" t="str">
        <f>IF(Forfaitaires!C312="","",Forfaitaires!C312)</f>
        <v/>
      </c>
      <c r="D313" s="166" t="str">
        <f>IF(Forfaitaires!D312="","",Forfaitaires!D312)</f>
        <v/>
      </c>
      <c r="E313" s="166" t="str">
        <f>IF(Forfaitaires!E312="","",Forfaitaires!E312)</f>
        <v/>
      </c>
      <c r="F313" s="166" t="str">
        <f>IF(Forfaitaires!F312="","",Forfaitaires!F312)</f>
        <v/>
      </c>
      <c r="G313" s="166" t="str">
        <f>IF(Forfaitaires!G312="","",Forfaitaires!G312)</f>
        <v/>
      </c>
      <c r="H313" s="166" t="str">
        <f>IF(Forfaitaires!H312="","",Forfaitaires!H312)</f>
        <v/>
      </c>
      <c r="I313" s="166" t="str">
        <f>IF($G313="","",IF($C313=Listes!$B$32,IF('Instruction Forfaitaires'!$E313&lt;Listes!$B$53,('Instruction Forfaitaires'!$E313*(VLOOKUP('Instruction Forfaitaires'!$D313,Listes!$A$54:$E$60,2,FALSE))),IF('Instruction Forfaitaires'!$E313&gt;Listes!$E$53,('Instruction Forfaitaires'!$E313*(VLOOKUP('Instruction Forfaitaires'!$D313,Listes!$A$54:$E$60,5,FALSE))),('Instruction Forfaitaires'!$E313*(VLOOKUP('Instruction Forfaitaires'!$D313,Listes!$A$54:$E$60,3,FALSE))+(VLOOKUP('Instruction Forfaitaires'!$D313,Listes!$A$54:$E$60,4,FALSE)))))))</f>
        <v/>
      </c>
      <c r="J313" s="166" t="str">
        <f>IF($G313="","",IF($C313=Listes!$B$31,IF('Instruction Forfaitaires'!$E313&lt;Listes!$B$42,('Instruction Forfaitaires'!$E313*(VLOOKUP('Instruction Forfaitaires'!$D313,Listes!$A$43:$E$49,2,FALSE))),IF('Instruction Forfaitaires'!$E313&gt;Listes!$D$42,('Instruction Forfaitaires'!$E313*(VLOOKUP('Instruction Forfaitaires'!$D313,Listes!$A$43:$E$49,5,FALSE))),('Instruction Forfaitaires'!$E313*(VLOOKUP('Instruction Forfaitaires'!$D313,Listes!$A$43:$E$49,3,FALSE))+(VLOOKUP('Instruction Forfaitaires'!$D313,Listes!$A$43:$E$49,4,FALSE)))))))</f>
        <v/>
      </c>
      <c r="K313" s="257" t="str">
        <f>IF($G313="","",IF($C313=Listes!$B$34,Listes!$I$31,IF($C313=Listes!$B$35,(VLOOKUP('Instruction Forfaitaires'!$F313,Listes!$E$31:$F$36,2,FALSE)),IF($C313=Listes!$B$33,IF('Instruction Forfaitaires'!$E313&lt;Listes!$A$64,'Instruction Forfaitaires'!$E313*Listes!$A$65,IF('Instruction Forfaitaires'!$E313&gt;Listes!$D$64,'Instruction Forfaitaires'!$E313*Listes!$D$65,(('Instruction Forfaitaires'!$E313*Listes!$B$65)+Listes!$C$65)))))))</f>
        <v/>
      </c>
      <c r="L313" s="185" t="str">
        <f>IF(Forfaitaires!M312="","",Forfaitaires!M312)</f>
        <v/>
      </c>
      <c r="M313" s="282" t="str">
        <f t="shared" si="20"/>
        <v/>
      </c>
      <c r="N313" s="277" t="str">
        <f t="shared" si="21"/>
        <v/>
      </c>
      <c r="O313" s="298" t="str">
        <f t="shared" si="22"/>
        <v/>
      </c>
      <c r="P313" s="280" t="str">
        <f t="shared" si="23"/>
        <v/>
      </c>
      <c r="Q313" s="284" t="str">
        <f t="shared" si="24"/>
        <v/>
      </c>
      <c r="R313" s="285"/>
    </row>
    <row r="314" spans="1:18" ht="20.100000000000001" customHeight="1" x14ac:dyDescent="0.25">
      <c r="A314" s="170">
        <v>308</v>
      </c>
      <c r="B314" s="166" t="str">
        <f>IF(Forfaitaires!B313="","",Forfaitaires!B313)</f>
        <v/>
      </c>
      <c r="C314" s="166" t="str">
        <f>IF(Forfaitaires!C313="","",Forfaitaires!C313)</f>
        <v/>
      </c>
      <c r="D314" s="166" t="str">
        <f>IF(Forfaitaires!D313="","",Forfaitaires!D313)</f>
        <v/>
      </c>
      <c r="E314" s="166" t="str">
        <f>IF(Forfaitaires!E313="","",Forfaitaires!E313)</f>
        <v/>
      </c>
      <c r="F314" s="166" t="str">
        <f>IF(Forfaitaires!F313="","",Forfaitaires!F313)</f>
        <v/>
      </c>
      <c r="G314" s="166" t="str">
        <f>IF(Forfaitaires!G313="","",Forfaitaires!G313)</f>
        <v/>
      </c>
      <c r="H314" s="166" t="str">
        <f>IF(Forfaitaires!H313="","",Forfaitaires!H313)</f>
        <v/>
      </c>
      <c r="I314" s="166" t="str">
        <f>IF($G314="","",IF($C314=Listes!$B$32,IF('Instruction Forfaitaires'!$E314&lt;Listes!$B$53,('Instruction Forfaitaires'!$E314*(VLOOKUP('Instruction Forfaitaires'!$D314,Listes!$A$54:$E$60,2,FALSE))),IF('Instruction Forfaitaires'!$E314&gt;Listes!$E$53,('Instruction Forfaitaires'!$E314*(VLOOKUP('Instruction Forfaitaires'!$D314,Listes!$A$54:$E$60,5,FALSE))),('Instruction Forfaitaires'!$E314*(VLOOKUP('Instruction Forfaitaires'!$D314,Listes!$A$54:$E$60,3,FALSE))+(VLOOKUP('Instruction Forfaitaires'!$D314,Listes!$A$54:$E$60,4,FALSE)))))))</f>
        <v/>
      </c>
      <c r="J314" s="166" t="str">
        <f>IF($G314="","",IF($C314=Listes!$B$31,IF('Instruction Forfaitaires'!$E314&lt;Listes!$B$42,('Instruction Forfaitaires'!$E314*(VLOOKUP('Instruction Forfaitaires'!$D314,Listes!$A$43:$E$49,2,FALSE))),IF('Instruction Forfaitaires'!$E314&gt;Listes!$D$42,('Instruction Forfaitaires'!$E314*(VLOOKUP('Instruction Forfaitaires'!$D314,Listes!$A$43:$E$49,5,FALSE))),('Instruction Forfaitaires'!$E314*(VLOOKUP('Instruction Forfaitaires'!$D314,Listes!$A$43:$E$49,3,FALSE))+(VLOOKUP('Instruction Forfaitaires'!$D314,Listes!$A$43:$E$49,4,FALSE)))))))</f>
        <v/>
      </c>
      <c r="K314" s="257" t="str">
        <f>IF($G314="","",IF($C314=Listes!$B$34,Listes!$I$31,IF($C314=Listes!$B$35,(VLOOKUP('Instruction Forfaitaires'!$F314,Listes!$E$31:$F$36,2,FALSE)),IF($C314=Listes!$B$33,IF('Instruction Forfaitaires'!$E314&lt;Listes!$A$64,'Instruction Forfaitaires'!$E314*Listes!$A$65,IF('Instruction Forfaitaires'!$E314&gt;Listes!$D$64,'Instruction Forfaitaires'!$E314*Listes!$D$65,(('Instruction Forfaitaires'!$E314*Listes!$B$65)+Listes!$C$65)))))))</f>
        <v/>
      </c>
      <c r="L314" s="185" t="str">
        <f>IF(Forfaitaires!M313="","",Forfaitaires!M313)</f>
        <v/>
      </c>
      <c r="M314" s="282" t="str">
        <f t="shared" si="20"/>
        <v/>
      </c>
      <c r="N314" s="277" t="str">
        <f t="shared" si="21"/>
        <v/>
      </c>
      <c r="O314" s="298" t="str">
        <f t="shared" si="22"/>
        <v/>
      </c>
      <c r="P314" s="280" t="str">
        <f t="shared" si="23"/>
        <v/>
      </c>
      <c r="Q314" s="284" t="str">
        <f t="shared" si="24"/>
        <v/>
      </c>
      <c r="R314" s="285"/>
    </row>
    <row r="315" spans="1:18" ht="20.100000000000001" customHeight="1" x14ac:dyDescent="0.25">
      <c r="A315" s="170">
        <v>309</v>
      </c>
      <c r="B315" s="166" t="str">
        <f>IF(Forfaitaires!B314="","",Forfaitaires!B314)</f>
        <v/>
      </c>
      <c r="C315" s="166" t="str">
        <f>IF(Forfaitaires!C314="","",Forfaitaires!C314)</f>
        <v/>
      </c>
      <c r="D315" s="166" t="str">
        <f>IF(Forfaitaires!D314="","",Forfaitaires!D314)</f>
        <v/>
      </c>
      <c r="E315" s="166" t="str">
        <f>IF(Forfaitaires!E314="","",Forfaitaires!E314)</f>
        <v/>
      </c>
      <c r="F315" s="166" t="str">
        <f>IF(Forfaitaires!F314="","",Forfaitaires!F314)</f>
        <v/>
      </c>
      <c r="G315" s="166" t="str">
        <f>IF(Forfaitaires!G314="","",Forfaitaires!G314)</f>
        <v/>
      </c>
      <c r="H315" s="166" t="str">
        <f>IF(Forfaitaires!H314="","",Forfaitaires!H314)</f>
        <v/>
      </c>
      <c r="I315" s="166" t="str">
        <f>IF($G315="","",IF($C315=Listes!$B$32,IF('Instruction Forfaitaires'!$E315&lt;Listes!$B$53,('Instruction Forfaitaires'!$E315*(VLOOKUP('Instruction Forfaitaires'!$D315,Listes!$A$54:$E$60,2,FALSE))),IF('Instruction Forfaitaires'!$E315&gt;Listes!$E$53,('Instruction Forfaitaires'!$E315*(VLOOKUP('Instruction Forfaitaires'!$D315,Listes!$A$54:$E$60,5,FALSE))),('Instruction Forfaitaires'!$E315*(VLOOKUP('Instruction Forfaitaires'!$D315,Listes!$A$54:$E$60,3,FALSE))+(VLOOKUP('Instruction Forfaitaires'!$D315,Listes!$A$54:$E$60,4,FALSE)))))))</f>
        <v/>
      </c>
      <c r="J315" s="166" t="str">
        <f>IF($G315="","",IF($C315=Listes!$B$31,IF('Instruction Forfaitaires'!$E315&lt;Listes!$B$42,('Instruction Forfaitaires'!$E315*(VLOOKUP('Instruction Forfaitaires'!$D315,Listes!$A$43:$E$49,2,FALSE))),IF('Instruction Forfaitaires'!$E315&gt;Listes!$D$42,('Instruction Forfaitaires'!$E315*(VLOOKUP('Instruction Forfaitaires'!$D315,Listes!$A$43:$E$49,5,FALSE))),('Instruction Forfaitaires'!$E315*(VLOOKUP('Instruction Forfaitaires'!$D315,Listes!$A$43:$E$49,3,FALSE))+(VLOOKUP('Instruction Forfaitaires'!$D315,Listes!$A$43:$E$49,4,FALSE)))))))</f>
        <v/>
      </c>
      <c r="K315" s="257" t="str">
        <f>IF($G315="","",IF($C315=Listes!$B$34,Listes!$I$31,IF($C315=Listes!$B$35,(VLOOKUP('Instruction Forfaitaires'!$F315,Listes!$E$31:$F$36,2,FALSE)),IF($C315=Listes!$B$33,IF('Instruction Forfaitaires'!$E315&lt;Listes!$A$64,'Instruction Forfaitaires'!$E315*Listes!$A$65,IF('Instruction Forfaitaires'!$E315&gt;Listes!$D$64,'Instruction Forfaitaires'!$E315*Listes!$D$65,(('Instruction Forfaitaires'!$E315*Listes!$B$65)+Listes!$C$65)))))))</f>
        <v/>
      </c>
      <c r="L315" s="185" t="str">
        <f>IF(Forfaitaires!M314="","",Forfaitaires!M314)</f>
        <v/>
      </c>
      <c r="M315" s="282" t="str">
        <f t="shared" si="20"/>
        <v/>
      </c>
      <c r="N315" s="277" t="str">
        <f t="shared" si="21"/>
        <v/>
      </c>
      <c r="O315" s="298" t="str">
        <f t="shared" si="22"/>
        <v/>
      </c>
      <c r="P315" s="280" t="str">
        <f t="shared" si="23"/>
        <v/>
      </c>
      <c r="Q315" s="284" t="str">
        <f t="shared" si="24"/>
        <v/>
      </c>
      <c r="R315" s="285"/>
    </row>
    <row r="316" spans="1:18" ht="20.100000000000001" customHeight="1" x14ac:dyDescent="0.25">
      <c r="A316" s="170">
        <v>310</v>
      </c>
      <c r="B316" s="166" t="str">
        <f>IF(Forfaitaires!B315="","",Forfaitaires!B315)</f>
        <v/>
      </c>
      <c r="C316" s="166" t="str">
        <f>IF(Forfaitaires!C315="","",Forfaitaires!C315)</f>
        <v/>
      </c>
      <c r="D316" s="166" t="str">
        <f>IF(Forfaitaires!D315="","",Forfaitaires!D315)</f>
        <v/>
      </c>
      <c r="E316" s="166" t="str">
        <f>IF(Forfaitaires!E315="","",Forfaitaires!E315)</f>
        <v/>
      </c>
      <c r="F316" s="166" t="str">
        <f>IF(Forfaitaires!F315="","",Forfaitaires!F315)</f>
        <v/>
      </c>
      <c r="G316" s="166" t="str">
        <f>IF(Forfaitaires!G315="","",Forfaitaires!G315)</f>
        <v/>
      </c>
      <c r="H316" s="166" t="str">
        <f>IF(Forfaitaires!H315="","",Forfaitaires!H315)</f>
        <v/>
      </c>
      <c r="I316" s="166" t="str">
        <f>IF($G316="","",IF($C316=Listes!$B$32,IF('Instruction Forfaitaires'!$E316&lt;Listes!$B$53,('Instruction Forfaitaires'!$E316*(VLOOKUP('Instruction Forfaitaires'!$D316,Listes!$A$54:$E$60,2,FALSE))),IF('Instruction Forfaitaires'!$E316&gt;Listes!$E$53,('Instruction Forfaitaires'!$E316*(VLOOKUP('Instruction Forfaitaires'!$D316,Listes!$A$54:$E$60,5,FALSE))),('Instruction Forfaitaires'!$E316*(VLOOKUP('Instruction Forfaitaires'!$D316,Listes!$A$54:$E$60,3,FALSE))+(VLOOKUP('Instruction Forfaitaires'!$D316,Listes!$A$54:$E$60,4,FALSE)))))))</f>
        <v/>
      </c>
      <c r="J316" s="166" t="str">
        <f>IF($G316="","",IF($C316=Listes!$B$31,IF('Instruction Forfaitaires'!$E316&lt;Listes!$B$42,('Instruction Forfaitaires'!$E316*(VLOOKUP('Instruction Forfaitaires'!$D316,Listes!$A$43:$E$49,2,FALSE))),IF('Instruction Forfaitaires'!$E316&gt;Listes!$D$42,('Instruction Forfaitaires'!$E316*(VLOOKUP('Instruction Forfaitaires'!$D316,Listes!$A$43:$E$49,5,FALSE))),('Instruction Forfaitaires'!$E316*(VLOOKUP('Instruction Forfaitaires'!$D316,Listes!$A$43:$E$49,3,FALSE))+(VLOOKUP('Instruction Forfaitaires'!$D316,Listes!$A$43:$E$49,4,FALSE)))))))</f>
        <v/>
      </c>
      <c r="K316" s="257" t="str">
        <f>IF($G316="","",IF($C316=Listes!$B$34,Listes!$I$31,IF($C316=Listes!$B$35,(VLOOKUP('Instruction Forfaitaires'!$F316,Listes!$E$31:$F$36,2,FALSE)),IF($C316=Listes!$B$33,IF('Instruction Forfaitaires'!$E316&lt;Listes!$A$64,'Instruction Forfaitaires'!$E316*Listes!$A$65,IF('Instruction Forfaitaires'!$E316&gt;Listes!$D$64,'Instruction Forfaitaires'!$E316*Listes!$D$65,(('Instruction Forfaitaires'!$E316*Listes!$B$65)+Listes!$C$65)))))))</f>
        <v/>
      </c>
      <c r="L316" s="185" t="str">
        <f>IF(Forfaitaires!M315="","",Forfaitaires!M315)</f>
        <v/>
      </c>
      <c r="M316" s="282" t="str">
        <f t="shared" si="20"/>
        <v/>
      </c>
      <c r="N316" s="277" t="str">
        <f t="shared" si="21"/>
        <v/>
      </c>
      <c r="O316" s="298" t="str">
        <f t="shared" si="22"/>
        <v/>
      </c>
      <c r="P316" s="280" t="str">
        <f t="shared" si="23"/>
        <v/>
      </c>
      <c r="Q316" s="284" t="str">
        <f t="shared" si="24"/>
        <v/>
      </c>
      <c r="R316" s="285"/>
    </row>
    <row r="317" spans="1:18" ht="20.100000000000001" customHeight="1" x14ac:dyDescent="0.25">
      <c r="A317" s="170">
        <v>311</v>
      </c>
      <c r="B317" s="166" t="str">
        <f>IF(Forfaitaires!B316="","",Forfaitaires!B316)</f>
        <v/>
      </c>
      <c r="C317" s="166" t="str">
        <f>IF(Forfaitaires!C316="","",Forfaitaires!C316)</f>
        <v/>
      </c>
      <c r="D317" s="166" t="str">
        <f>IF(Forfaitaires!D316="","",Forfaitaires!D316)</f>
        <v/>
      </c>
      <c r="E317" s="166" t="str">
        <f>IF(Forfaitaires!E316="","",Forfaitaires!E316)</f>
        <v/>
      </c>
      <c r="F317" s="166" t="str">
        <f>IF(Forfaitaires!F316="","",Forfaitaires!F316)</f>
        <v/>
      </c>
      <c r="G317" s="166" t="str">
        <f>IF(Forfaitaires!G316="","",Forfaitaires!G316)</f>
        <v/>
      </c>
      <c r="H317" s="166" t="str">
        <f>IF(Forfaitaires!H316="","",Forfaitaires!H316)</f>
        <v/>
      </c>
      <c r="I317" s="166" t="str">
        <f>IF($G317="","",IF($C317=Listes!$B$32,IF('Instruction Forfaitaires'!$E317&lt;Listes!$B$53,('Instruction Forfaitaires'!$E317*(VLOOKUP('Instruction Forfaitaires'!$D317,Listes!$A$54:$E$60,2,FALSE))),IF('Instruction Forfaitaires'!$E317&gt;Listes!$E$53,('Instruction Forfaitaires'!$E317*(VLOOKUP('Instruction Forfaitaires'!$D317,Listes!$A$54:$E$60,5,FALSE))),('Instruction Forfaitaires'!$E317*(VLOOKUP('Instruction Forfaitaires'!$D317,Listes!$A$54:$E$60,3,FALSE))+(VLOOKUP('Instruction Forfaitaires'!$D317,Listes!$A$54:$E$60,4,FALSE)))))))</f>
        <v/>
      </c>
      <c r="J317" s="166" t="str">
        <f>IF($G317="","",IF($C317=Listes!$B$31,IF('Instruction Forfaitaires'!$E317&lt;Listes!$B$42,('Instruction Forfaitaires'!$E317*(VLOOKUP('Instruction Forfaitaires'!$D317,Listes!$A$43:$E$49,2,FALSE))),IF('Instruction Forfaitaires'!$E317&gt;Listes!$D$42,('Instruction Forfaitaires'!$E317*(VLOOKUP('Instruction Forfaitaires'!$D317,Listes!$A$43:$E$49,5,FALSE))),('Instruction Forfaitaires'!$E317*(VLOOKUP('Instruction Forfaitaires'!$D317,Listes!$A$43:$E$49,3,FALSE))+(VLOOKUP('Instruction Forfaitaires'!$D317,Listes!$A$43:$E$49,4,FALSE)))))))</f>
        <v/>
      </c>
      <c r="K317" s="257" t="str">
        <f>IF($G317="","",IF($C317=Listes!$B$34,Listes!$I$31,IF($C317=Listes!$B$35,(VLOOKUP('Instruction Forfaitaires'!$F317,Listes!$E$31:$F$36,2,FALSE)),IF($C317=Listes!$B$33,IF('Instruction Forfaitaires'!$E317&lt;Listes!$A$64,'Instruction Forfaitaires'!$E317*Listes!$A$65,IF('Instruction Forfaitaires'!$E317&gt;Listes!$D$64,'Instruction Forfaitaires'!$E317*Listes!$D$65,(('Instruction Forfaitaires'!$E317*Listes!$B$65)+Listes!$C$65)))))))</f>
        <v/>
      </c>
      <c r="L317" s="185" t="str">
        <f>IF(Forfaitaires!M316="","",Forfaitaires!M316)</f>
        <v/>
      </c>
      <c r="M317" s="282" t="str">
        <f t="shared" si="20"/>
        <v/>
      </c>
      <c r="N317" s="277" t="str">
        <f t="shared" si="21"/>
        <v/>
      </c>
      <c r="O317" s="298" t="str">
        <f t="shared" si="22"/>
        <v/>
      </c>
      <c r="P317" s="280" t="str">
        <f t="shared" si="23"/>
        <v/>
      </c>
      <c r="Q317" s="284" t="str">
        <f t="shared" si="24"/>
        <v/>
      </c>
      <c r="R317" s="285"/>
    </row>
    <row r="318" spans="1:18" ht="20.100000000000001" customHeight="1" x14ac:dyDescent="0.25">
      <c r="A318" s="170">
        <v>312</v>
      </c>
      <c r="B318" s="166" t="str">
        <f>IF(Forfaitaires!B317="","",Forfaitaires!B317)</f>
        <v/>
      </c>
      <c r="C318" s="166" t="str">
        <f>IF(Forfaitaires!C317="","",Forfaitaires!C317)</f>
        <v/>
      </c>
      <c r="D318" s="166" t="str">
        <f>IF(Forfaitaires!D317="","",Forfaitaires!D317)</f>
        <v/>
      </c>
      <c r="E318" s="166" t="str">
        <f>IF(Forfaitaires!E317="","",Forfaitaires!E317)</f>
        <v/>
      </c>
      <c r="F318" s="166" t="str">
        <f>IF(Forfaitaires!F317="","",Forfaitaires!F317)</f>
        <v/>
      </c>
      <c r="G318" s="166" t="str">
        <f>IF(Forfaitaires!G317="","",Forfaitaires!G317)</f>
        <v/>
      </c>
      <c r="H318" s="166" t="str">
        <f>IF(Forfaitaires!H317="","",Forfaitaires!H317)</f>
        <v/>
      </c>
      <c r="I318" s="166" t="str">
        <f>IF($G318="","",IF($C318=Listes!$B$32,IF('Instruction Forfaitaires'!$E318&lt;Listes!$B$53,('Instruction Forfaitaires'!$E318*(VLOOKUP('Instruction Forfaitaires'!$D318,Listes!$A$54:$E$60,2,FALSE))),IF('Instruction Forfaitaires'!$E318&gt;Listes!$E$53,('Instruction Forfaitaires'!$E318*(VLOOKUP('Instruction Forfaitaires'!$D318,Listes!$A$54:$E$60,5,FALSE))),('Instruction Forfaitaires'!$E318*(VLOOKUP('Instruction Forfaitaires'!$D318,Listes!$A$54:$E$60,3,FALSE))+(VLOOKUP('Instruction Forfaitaires'!$D318,Listes!$A$54:$E$60,4,FALSE)))))))</f>
        <v/>
      </c>
      <c r="J318" s="166" t="str">
        <f>IF($G318="","",IF($C318=Listes!$B$31,IF('Instruction Forfaitaires'!$E318&lt;Listes!$B$42,('Instruction Forfaitaires'!$E318*(VLOOKUP('Instruction Forfaitaires'!$D318,Listes!$A$43:$E$49,2,FALSE))),IF('Instruction Forfaitaires'!$E318&gt;Listes!$D$42,('Instruction Forfaitaires'!$E318*(VLOOKUP('Instruction Forfaitaires'!$D318,Listes!$A$43:$E$49,5,FALSE))),('Instruction Forfaitaires'!$E318*(VLOOKUP('Instruction Forfaitaires'!$D318,Listes!$A$43:$E$49,3,FALSE))+(VLOOKUP('Instruction Forfaitaires'!$D318,Listes!$A$43:$E$49,4,FALSE)))))))</f>
        <v/>
      </c>
      <c r="K318" s="257" t="str">
        <f>IF($G318="","",IF($C318=Listes!$B$34,Listes!$I$31,IF($C318=Listes!$B$35,(VLOOKUP('Instruction Forfaitaires'!$F318,Listes!$E$31:$F$36,2,FALSE)),IF($C318=Listes!$B$33,IF('Instruction Forfaitaires'!$E318&lt;Listes!$A$64,'Instruction Forfaitaires'!$E318*Listes!$A$65,IF('Instruction Forfaitaires'!$E318&gt;Listes!$D$64,'Instruction Forfaitaires'!$E318*Listes!$D$65,(('Instruction Forfaitaires'!$E318*Listes!$B$65)+Listes!$C$65)))))))</f>
        <v/>
      </c>
      <c r="L318" s="185" t="str">
        <f>IF(Forfaitaires!M317="","",Forfaitaires!M317)</f>
        <v/>
      </c>
      <c r="M318" s="282" t="str">
        <f t="shared" si="20"/>
        <v/>
      </c>
      <c r="N318" s="277" t="str">
        <f t="shared" si="21"/>
        <v/>
      </c>
      <c r="O318" s="298" t="str">
        <f t="shared" si="22"/>
        <v/>
      </c>
      <c r="P318" s="280" t="str">
        <f t="shared" si="23"/>
        <v/>
      </c>
      <c r="Q318" s="284" t="str">
        <f t="shared" si="24"/>
        <v/>
      </c>
      <c r="R318" s="285"/>
    </row>
    <row r="319" spans="1:18" ht="20.100000000000001" customHeight="1" x14ac:dyDescent="0.25">
      <c r="A319" s="170">
        <v>313</v>
      </c>
      <c r="B319" s="166" t="str">
        <f>IF(Forfaitaires!B318="","",Forfaitaires!B318)</f>
        <v/>
      </c>
      <c r="C319" s="166" t="str">
        <f>IF(Forfaitaires!C318="","",Forfaitaires!C318)</f>
        <v/>
      </c>
      <c r="D319" s="166" t="str">
        <f>IF(Forfaitaires!D318="","",Forfaitaires!D318)</f>
        <v/>
      </c>
      <c r="E319" s="166" t="str">
        <f>IF(Forfaitaires!E318="","",Forfaitaires!E318)</f>
        <v/>
      </c>
      <c r="F319" s="166" t="str">
        <f>IF(Forfaitaires!F318="","",Forfaitaires!F318)</f>
        <v/>
      </c>
      <c r="G319" s="166" t="str">
        <f>IF(Forfaitaires!G318="","",Forfaitaires!G318)</f>
        <v/>
      </c>
      <c r="H319" s="166" t="str">
        <f>IF(Forfaitaires!H318="","",Forfaitaires!H318)</f>
        <v/>
      </c>
      <c r="I319" s="166" t="str">
        <f>IF($G319="","",IF($C319=Listes!$B$32,IF('Instruction Forfaitaires'!$E319&lt;Listes!$B$53,('Instruction Forfaitaires'!$E319*(VLOOKUP('Instruction Forfaitaires'!$D319,Listes!$A$54:$E$60,2,FALSE))),IF('Instruction Forfaitaires'!$E319&gt;Listes!$E$53,('Instruction Forfaitaires'!$E319*(VLOOKUP('Instruction Forfaitaires'!$D319,Listes!$A$54:$E$60,5,FALSE))),('Instruction Forfaitaires'!$E319*(VLOOKUP('Instruction Forfaitaires'!$D319,Listes!$A$54:$E$60,3,FALSE))+(VLOOKUP('Instruction Forfaitaires'!$D319,Listes!$A$54:$E$60,4,FALSE)))))))</f>
        <v/>
      </c>
      <c r="J319" s="166" t="str">
        <f>IF($G319="","",IF($C319=Listes!$B$31,IF('Instruction Forfaitaires'!$E319&lt;Listes!$B$42,('Instruction Forfaitaires'!$E319*(VLOOKUP('Instruction Forfaitaires'!$D319,Listes!$A$43:$E$49,2,FALSE))),IF('Instruction Forfaitaires'!$E319&gt;Listes!$D$42,('Instruction Forfaitaires'!$E319*(VLOOKUP('Instruction Forfaitaires'!$D319,Listes!$A$43:$E$49,5,FALSE))),('Instruction Forfaitaires'!$E319*(VLOOKUP('Instruction Forfaitaires'!$D319,Listes!$A$43:$E$49,3,FALSE))+(VLOOKUP('Instruction Forfaitaires'!$D319,Listes!$A$43:$E$49,4,FALSE)))))))</f>
        <v/>
      </c>
      <c r="K319" s="257" t="str">
        <f>IF($G319="","",IF($C319=Listes!$B$34,Listes!$I$31,IF($C319=Listes!$B$35,(VLOOKUP('Instruction Forfaitaires'!$F319,Listes!$E$31:$F$36,2,FALSE)),IF($C319=Listes!$B$33,IF('Instruction Forfaitaires'!$E319&lt;Listes!$A$64,'Instruction Forfaitaires'!$E319*Listes!$A$65,IF('Instruction Forfaitaires'!$E319&gt;Listes!$D$64,'Instruction Forfaitaires'!$E319*Listes!$D$65,(('Instruction Forfaitaires'!$E319*Listes!$B$65)+Listes!$C$65)))))))</f>
        <v/>
      </c>
      <c r="L319" s="185" t="str">
        <f>IF(Forfaitaires!M318="","",Forfaitaires!M318)</f>
        <v/>
      </c>
      <c r="M319" s="282" t="str">
        <f t="shared" si="20"/>
        <v/>
      </c>
      <c r="N319" s="277" t="str">
        <f t="shared" si="21"/>
        <v/>
      </c>
      <c r="O319" s="298" t="str">
        <f t="shared" si="22"/>
        <v/>
      </c>
      <c r="P319" s="280" t="str">
        <f t="shared" si="23"/>
        <v/>
      </c>
      <c r="Q319" s="284" t="str">
        <f t="shared" si="24"/>
        <v/>
      </c>
      <c r="R319" s="285"/>
    </row>
    <row r="320" spans="1:18" ht="20.100000000000001" customHeight="1" x14ac:dyDescent="0.25">
      <c r="A320" s="170">
        <v>314</v>
      </c>
      <c r="B320" s="166" t="str">
        <f>IF(Forfaitaires!B319="","",Forfaitaires!B319)</f>
        <v/>
      </c>
      <c r="C320" s="166" t="str">
        <f>IF(Forfaitaires!C319="","",Forfaitaires!C319)</f>
        <v/>
      </c>
      <c r="D320" s="166" t="str">
        <f>IF(Forfaitaires!D319="","",Forfaitaires!D319)</f>
        <v/>
      </c>
      <c r="E320" s="166" t="str">
        <f>IF(Forfaitaires!E319="","",Forfaitaires!E319)</f>
        <v/>
      </c>
      <c r="F320" s="166" t="str">
        <f>IF(Forfaitaires!F319="","",Forfaitaires!F319)</f>
        <v/>
      </c>
      <c r="G320" s="166" t="str">
        <f>IF(Forfaitaires!G319="","",Forfaitaires!G319)</f>
        <v/>
      </c>
      <c r="H320" s="166" t="str">
        <f>IF(Forfaitaires!H319="","",Forfaitaires!H319)</f>
        <v/>
      </c>
      <c r="I320" s="166" t="str">
        <f>IF($G320="","",IF($C320=Listes!$B$32,IF('Instruction Forfaitaires'!$E320&lt;Listes!$B$53,('Instruction Forfaitaires'!$E320*(VLOOKUP('Instruction Forfaitaires'!$D320,Listes!$A$54:$E$60,2,FALSE))),IF('Instruction Forfaitaires'!$E320&gt;Listes!$E$53,('Instruction Forfaitaires'!$E320*(VLOOKUP('Instruction Forfaitaires'!$D320,Listes!$A$54:$E$60,5,FALSE))),('Instruction Forfaitaires'!$E320*(VLOOKUP('Instruction Forfaitaires'!$D320,Listes!$A$54:$E$60,3,FALSE))+(VLOOKUP('Instruction Forfaitaires'!$D320,Listes!$A$54:$E$60,4,FALSE)))))))</f>
        <v/>
      </c>
      <c r="J320" s="166" t="str">
        <f>IF($G320="","",IF($C320=Listes!$B$31,IF('Instruction Forfaitaires'!$E320&lt;Listes!$B$42,('Instruction Forfaitaires'!$E320*(VLOOKUP('Instruction Forfaitaires'!$D320,Listes!$A$43:$E$49,2,FALSE))),IF('Instruction Forfaitaires'!$E320&gt;Listes!$D$42,('Instruction Forfaitaires'!$E320*(VLOOKUP('Instruction Forfaitaires'!$D320,Listes!$A$43:$E$49,5,FALSE))),('Instruction Forfaitaires'!$E320*(VLOOKUP('Instruction Forfaitaires'!$D320,Listes!$A$43:$E$49,3,FALSE))+(VLOOKUP('Instruction Forfaitaires'!$D320,Listes!$A$43:$E$49,4,FALSE)))))))</f>
        <v/>
      </c>
      <c r="K320" s="257" t="str">
        <f>IF($G320="","",IF($C320=Listes!$B$34,Listes!$I$31,IF($C320=Listes!$B$35,(VLOOKUP('Instruction Forfaitaires'!$F320,Listes!$E$31:$F$36,2,FALSE)),IF($C320=Listes!$B$33,IF('Instruction Forfaitaires'!$E320&lt;Listes!$A$64,'Instruction Forfaitaires'!$E320*Listes!$A$65,IF('Instruction Forfaitaires'!$E320&gt;Listes!$D$64,'Instruction Forfaitaires'!$E320*Listes!$D$65,(('Instruction Forfaitaires'!$E320*Listes!$B$65)+Listes!$C$65)))))))</f>
        <v/>
      </c>
      <c r="L320" s="185" t="str">
        <f>IF(Forfaitaires!M319="","",Forfaitaires!M319)</f>
        <v/>
      </c>
      <c r="M320" s="282" t="str">
        <f t="shared" si="20"/>
        <v/>
      </c>
      <c r="N320" s="277" t="str">
        <f t="shared" si="21"/>
        <v/>
      </c>
      <c r="O320" s="298" t="str">
        <f t="shared" si="22"/>
        <v/>
      </c>
      <c r="P320" s="280" t="str">
        <f t="shared" si="23"/>
        <v/>
      </c>
      <c r="Q320" s="284" t="str">
        <f t="shared" si="24"/>
        <v/>
      </c>
      <c r="R320" s="285"/>
    </row>
    <row r="321" spans="1:18" ht="20.100000000000001" customHeight="1" x14ac:dyDescent="0.25">
      <c r="A321" s="170">
        <v>315</v>
      </c>
      <c r="B321" s="166" t="str">
        <f>IF(Forfaitaires!B320="","",Forfaitaires!B320)</f>
        <v/>
      </c>
      <c r="C321" s="166" t="str">
        <f>IF(Forfaitaires!C320="","",Forfaitaires!C320)</f>
        <v/>
      </c>
      <c r="D321" s="166" t="str">
        <f>IF(Forfaitaires!D320="","",Forfaitaires!D320)</f>
        <v/>
      </c>
      <c r="E321" s="166" t="str">
        <f>IF(Forfaitaires!E320="","",Forfaitaires!E320)</f>
        <v/>
      </c>
      <c r="F321" s="166" t="str">
        <f>IF(Forfaitaires!F320="","",Forfaitaires!F320)</f>
        <v/>
      </c>
      <c r="G321" s="166" t="str">
        <f>IF(Forfaitaires!G320="","",Forfaitaires!G320)</f>
        <v/>
      </c>
      <c r="H321" s="166" t="str">
        <f>IF(Forfaitaires!H320="","",Forfaitaires!H320)</f>
        <v/>
      </c>
      <c r="I321" s="166" t="str">
        <f>IF($G321="","",IF($C321=Listes!$B$32,IF('Instruction Forfaitaires'!$E321&lt;Listes!$B$53,('Instruction Forfaitaires'!$E321*(VLOOKUP('Instruction Forfaitaires'!$D321,Listes!$A$54:$E$60,2,FALSE))),IF('Instruction Forfaitaires'!$E321&gt;Listes!$E$53,('Instruction Forfaitaires'!$E321*(VLOOKUP('Instruction Forfaitaires'!$D321,Listes!$A$54:$E$60,5,FALSE))),('Instruction Forfaitaires'!$E321*(VLOOKUP('Instruction Forfaitaires'!$D321,Listes!$A$54:$E$60,3,FALSE))+(VLOOKUP('Instruction Forfaitaires'!$D321,Listes!$A$54:$E$60,4,FALSE)))))))</f>
        <v/>
      </c>
      <c r="J321" s="166" t="str">
        <f>IF($G321="","",IF($C321=Listes!$B$31,IF('Instruction Forfaitaires'!$E321&lt;Listes!$B$42,('Instruction Forfaitaires'!$E321*(VLOOKUP('Instruction Forfaitaires'!$D321,Listes!$A$43:$E$49,2,FALSE))),IF('Instruction Forfaitaires'!$E321&gt;Listes!$D$42,('Instruction Forfaitaires'!$E321*(VLOOKUP('Instruction Forfaitaires'!$D321,Listes!$A$43:$E$49,5,FALSE))),('Instruction Forfaitaires'!$E321*(VLOOKUP('Instruction Forfaitaires'!$D321,Listes!$A$43:$E$49,3,FALSE))+(VLOOKUP('Instruction Forfaitaires'!$D321,Listes!$A$43:$E$49,4,FALSE)))))))</f>
        <v/>
      </c>
      <c r="K321" s="257" t="str">
        <f>IF($G321="","",IF($C321=Listes!$B$34,Listes!$I$31,IF($C321=Listes!$B$35,(VLOOKUP('Instruction Forfaitaires'!$F321,Listes!$E$31:$F$36,2,FALSE)),IF($C321=Listes!$B$33,IF('Instruction Forfaitaires'!$E321&lt;Listes!$A$64,'Instruction Forfaitaires'!$E321*Listes!$A$65,IF('Instruction Forfaitaires'!$E321&gt;Listes!$D$64,'Instruction Forfaitaires'!$E321*Listes!$D$65,(('Instruction Forfaitaires'!$E321*Listes!$B$65)+Listes!$C$65)))))))</f>
        <v/>
      </c>
      <c r="L321" s="185" t="str">
        <f>IF(Forfaitaires!M320="","",Forfaitaires!M320)</f>
        <v/>
      </c>
      <c r="M321" s="282" t="str">
        <f t="shared" si="20"/>
        <v/>
      </c>
      <c r="N321" s="277" t="str">
        <f t="shared" si="21"/>
        <v/>
      </c>
      <c r="O321" s="298" t="str">
        <f t="shared" si="22"/>
        <v/>
      </c>
      <c r="P321" s="280" t="str">
        <f t="shared" si="23"/>
        <v/>
      </c>
      <c r="Q321" s="284" t="str">
        <f t="shared" si="24"/>
        <v/>
      </c>
      <c r="R321" s="285"/>
    </row>
    <row r="322" spans="1:18" ht="20.100000000000001" customHeight="1" x14ac:dyDescent="0.25">
      <c r="A322" s="170">
        <v>316</v>
      </c>
      <c r="B322" s="166" t="str">
        <f>IF(Forfaitaires!B321="","",Forfaitaires!B321)</f>
        <v/>
      </c>
      <c r="C322" s="166" t="str">
        <f>IF(Forfaitaires!C321="","",Forfaitaires!C321)</f>
        <v/>
      </c>
      <c r="D322" s="166" t="str">
        <f>IF(Forfaitaires!D321="","",Forfaitaires!D321)</f>
        <v/>
      </c>
      <c r="E322" s="166" t="str">
        <f>IF(Forfaitaires!E321="","",Forfaitaires!E321)</f>
        <v/>
      </c>
      <c r="F322" s="166" t="str">
        <f>IF(Forfaitaires!F321="","",Forfaitaires!F321)</f>
        <v/>
      </c>
      <c r="G322" s="166" t="str">
        <f>IF(Forfaitaires!G321="","",Forfaitaires!G321)</f>
        <v/>
      </c>
      <c r="H322" s="166" t="str">
        <f>IF(Forfaitaires!H321="","",Forfaitaires!H321)</f>
        <v/>
      </c>
      <c r="I322" s="166" t="str">
        <f>IF($G322="","",IF($C322=Listes!$B$32,IF('Instruction Forfaitaires'!$E322&lt;Listes!$B$53,('Instruction Forfaitaires'!$E322*(VLOOKUP('Instruction Forfaitaires'!$D322,Listes!$A$54:$E$60,2,FALSE))),IF('Instruction Forfaitaires'!$E322&gt;Listes!$E$53,('Instruction Forfaitaires'!$E322*(VLOOKUP('Instruction Forfaitaires'!$D322,Listes!$A$54:$E$60,5,FALSE))),('Instruction Forfaitaires'!$E322*(VLOOKUP('Instruction Forfaitaires'!$D322,Listes!$A$54:$E$60,3,FALSE))+(VLOOKUP('Instruction Forfaitaires'!$D322,Listes!$A$54:$E$60,4,FALSE)))))))</f>
        <v/>
      </c>
      <c r="J322" s="166" t="str">
        <f>IF($G322="","",IF($C322=Listes!$B$31,IF('Instruction Forfaitaires'!$E322&lt;Listes!$B$42,('Instruction Forfaitaires'!$E322*(VLOOKUP('Instruction Forfaitaires'!$D322,Listes!$A$43:$E$49,2,FALSE))),IF('Instruction Forfaitaires'!$E322&gt;Listes!$D$42,('Instruction Forfaitaires'!$E322*(VLOOKUP('Instruction Forfaitaires'!$D322,Listes!$A$43:$E$49,5,FALSE))),('Instruction Forfaitaires'!$E322*(VLOOKUP('Instruction Forfaitaires'!$D322,Listes!$A$43:$E$49,3,FALSE))+(VLOOKUP('Instruction Forfaitaires'!$D322,Listes!$A$43:$E$49,4,FALSE)))))))</f>
        <v/>
      </c>
      <c r="K322" s="257" t="str">
        <f>IF($G322="","",IF($C322=Listes!$B$34,Listes!$I$31,IF($C322=Listes!$B$35,(VLOOKUP('Instruction Forfaitaires'!$F322,Listes!$E$31:$F$36,2,FALSE)),IF($C322=Listes!$B$33,IF('Instruction Forfaitaires'!$E322&lt;Listes!$A$64,'Instruction Forfaitaires'!$E322*Listes!$A$65,IF('Instruction Forfaitaires'!$E322&gt;Listes!$D$64,'Instruction Forfaitaires'!$E322*Listes!$D$65,(('Instruction Forfaitaires'!$E322*Listes!$B$65)+Listes!$C$65)))))))</f>
        <v/>
      </c>
      <c r="L322" s="185" t="str">
        <f>IF(Forfaitaires!M321="","",Forfaitaires!M321)</f>
        <v/>
      </c>
      <c r="M322" s="282" t="str">
        <f t="shared" si="20"/>
        <v/>
      </c>
      <c r="N322" s="277" t="str">
        <f t="shared" si="21"/>
        <v/>
      </c>
      <c r="O322" s="298" t="str">
        <f t="shared" si="22"/>
        <v/>
      </c>
      <c r="P322" s="280" t="str">
        <f t="shared" si="23"/>
        <v/>
      </c>
      <c r="Q322" s="284" t="str">
        <f t="shared" si="24"/>
        <v/>
      </c>
      <c r="R322" s="285"/>
    </row>
    <row r="323" spans="1:18" ht="20.100000000000001" customHeight="1" x14ac:dyDescent="0.25">
      <c r="A323" s="170">
        <v>317</v>
      </c>
      <c r="B323" s="166" t="str">
        <f>IF(Forfaitaires!B322="","",Forfaitaires!B322)</f>
        <v/>
      </c>
      <c r="C323" s="166" t="str">
        <f>IF(Forfaitaires!C322="","",Forfaitaires!C322)</f>
        <v/>
      </c>
      <c r="D323" s="166" t="str">
        <f>IF(Forfaitaires!D322="","",Forfaitaires!D322)</f>
        <v/>
      </c>
      <c r="E323" s="166" t="str">
        <f>IF(Forfaitaires!E322="","",Forfaitaires!E322)</f>
        <v/>
      </c>
      <c r="F323" s="166" t="str">
        <f>IF(Forfaitaires!F322="","",Forfaitaires!F322)</f>
        <v/>
      </c>
      <c r="G323" s="166" t="str">
        <f>IF(Forfaitaires!G322="","",Forfaitaires!G322)</f>
        <v/>
      </c>
      <c r="H323" s="166" t="str">
        <f>IF(Forfaitaires!H322="","",Forfaitaires!H322)</f>
        <v/>
      </c>
      <c r="I323" s="166" t="str">
        <f>IF($G323="","",IF($C323=Listes!$B$32,IF('Instruction Forfaitaires'!$E323&lt;Listes!$B$53,('Instruction Forfaitaires'!$E323*(VLOOKUP('Instruction Forfaitaires'!$D323,Listes!$A$54:$E$60,2,FALSE))),IF('Instruction Forfaitaires'!$E323&gt;Listes!$E$53,('Instruction Forfaitaires'!$E323*(VLOOKUP('Instruction Forfaitaires'!$D323,Listes!$A$54:$E$60,5,FALSE))),('Instruction Forfaitaires'!$E323*(VLOOKUP('Instruction Forfaitaires'!$D323,Listes!$A$54:$E$60,3,FALSE))+(VLOOKUP('Instruction Forfaitaires'!$D323,Listes!$A$54:$E$60,4,FALSE)))))))</f>
        <v/>
      </c>
      <c r="J323" s="166" t="str">
        <f>IF($G323="","",IF($C323=Listes!$B$31,IF('Instruction Forfaitaires'!$E323&lt;Listes!$B$42,('Instruction Forfaitaires'!$E323*(VLOOKUP('Instruction Forfaitaires'!$D323,Listes!$A$43:$E$49,2,FALSE))),IF('Instruction Forfaitaires'!$E323&gt;Listes!$D$42,('Instruction Forfaitaires'!$E323*(VLOOKUP('Instruction Forfaitaires'!$D323,Listes!$A$43:$E$49,5,FALSE))),('Instruction Forfaitaires'!$E323*(VLOOKUP('Instruction Forfaitaires'!$D323,Listes!$A$43:$E$49,3,FALSE))+(VLOOKUP('Instruction Forfaitaires'!$D323,Listes!$A$43:$E$49,4,FALSE)))))))</f>
        <v/>
      </c>
      <c r="K323" s="257" t="str">
        <f>IF($G323="","",IF($C323=Listes!$B$34,Listes!$I$31,IF($C323=Listes!$B$35,(VLOOKUP('Instruction Forfaitaires'!$F323,Listes!$E$31:$F$36,2,FALSE)),IF($C323=Listes!$B$33,IF('Instruction Forfaitaires'!$E323&lt;Listes!$A$64,'Instruction Forfaitaires'!$E323*Listes!$A$65,IF('Instruction Forfaitaires'!$E323&gt;Listes!$D$64,'Instruction Forfaitaires'!$E323*Listes!$D$65,(('Instruction Forfaitaires'!$E323*Listes!$B$65)+Listes!$C$65)))))))</f>
        <v/>
      </c>
      <c r="L323" s="185" t="str">
        <f>IF(Forfaitaires!M322="","",Forfaitaires!M322)</f>
        <v/>
      </c>
      <c r="M323" s="282" t="str">
        <f t="shared" si="20"/>
        <v/>
      </c>
      <c r="N323" s="277" t="str">
        <f t="shared" si="21"/>
        <v/>
      </c>
      <c r="O323" s="298" t="str">
        <f t="shared" si="22"/>
        <v/>
      </c>
      <c r="P323" s="280" t="str">
        <f t="shared" si="23"/>
        <v/>
      </c>
      <c r="Q323" s="284" t="str">
        <f t="shared" si="24"/>
        <v/>
      </c>
      <c r="R323" s="285"/>
    </row>
    <row r="324" spans="1:18" ht="20.100000000000001" customHeight="1" x14ac:dyDescent="0.25">
      <c r="A324" s="170">
        <v>318</v>
      </c>
      <c r="B324" s="166" t="str">
        <f>IF(Forfaitaires!B323="","",Forfaitaires!B323)</f>
        <v/>
      </c>
      <c r="C324" s="166" t="str">
        <f>IF(Forfaitaires!C323="","",Forfaitaires!C323)</f>
        <v/>
      </c>
      <c r="D324" s="166" t="str">
        <f>IF(Forfaitaires!D323="","",Forfaitaires!D323)</f>
        <v/>
      </c>
      <c r="E324" s="166" t="str">
        <f>IF(Forfaitaires!E323="","",Forfaitaires!E323)</f>
        <v/>
      </c>
      <c r="F324" s="166" t="str">
        <f>IF(Forfaitaires!F323="","",Forfaitaires!F323)</f>
        <v/>
      </c>
      <c r="G324" s="166" t="str">
        <f>IF(Forfaitaires!G323="","",Forfaitaires!G323)</f>
        <v/>
      </c>
      <c r="H324" s="166" t="str">
        <f>IF(Forfaitaires!H323="","",Forfaitaires!H323)</f>
        <v/>
      </c>
      <c r="I324" s="166" t="str">
        <f>IF($G324="","",IF($C324=Listes!$B$32,IF('Instruction Forfaitaires'!$E324&lt;Listes!$B$53,('Instruction Forfaitaires'!$E324*(VLOOKUP('Instruction Forfaitaires'!$D324,Listes!$A$54:$E$60,2,FALSE))),IF('Instruction Forfaitaires'!$E324&gt;Listes!$E$53,('Instruction Forfaitaires'!$E324*(VLOOKUP('Instruction Forfaitaires'!$D324,Listes!$A$54:$E$60,5,FALSE))),('Instruction Forfaitaires'!$E324*(VLOOKUP('Instruction Forfaitaires'!$D324,Listes!$A$54:$E$60,3,FALSE))+(VLOOKUP('Instruction Forfaitaires'!$D324,Listes!$A$54:$E$60,4,FALSE)))))))</f>
        <v/>
      </c>
      <c r="J324" s="166" t="str">
        <f>IF($G324="","",IF($C324=Listes!$B$31,IF('Instruction Forfaitaires'!$E324&lt;Listes!$B$42,('Instruction Forfaitaires'!$E324*(VLOOKUP('Instruction Forfaitaires'!$D324,Listes!$A$43:$E$49,2,FALSE))),IF('Instruction Forfaitaires'!$E324&gt;Listes!$D$42,('Instruction Forfaitaires'!$E324*(VLOOKUP('Instruction Forfaitaires'!$D324,Listes!$A$43:$E$49,5,FALSE))),('Instruction Forfaitaires'!$E324*(VLOOKUP('Instruction Forfaitaires'!$D324,Listes!$A$43:$E$49,3,FALSE))+(VLOOKUP('Instruction Forfaitaires'!$D324,Listes!$A$43:$E$49,4,FALSE)))))))</f>
        <v/>
      </c>
      <c r="K324" s="257" t="str">
        <f>IF($G324="","",IF($C324=Listes!$B$34,Listes!$I$31,IF($C324=Listes!$B$35,(VLOOKUP('Instruction Forfaitaires'!$F324,Listes!$E$31:$F$36,2,FALSE)),IF($C324=Listes!$B$33,IF('Instruction Forfaitaires'!$E324&lt;Listes!$A$64,'Instruction Forfaitaires'!$E324*Listes!$A$65,IF('Instruction Forfaitaires'!$E324&gt;Listes!$D$64,'Instruction Forfaitaires'!$E324*Listes!$D$65,(('Instruction Forfaitaires'!$E324*Listes!$B$65)+Listes!$C$65)))))))</f>
        <v/>
      </c>
      <c r="L324" s="185" t="str">
        <f>IF(Forfaitaires!M323="","",Forfaitaires!M323)</f>
        <v/>
      </c>
      <c r="M324" s="282" t="str">
        <f t="shared" si="20"/>
        <v/>
      </c>
      <c r="N324" s="277" t="str">
        <f t="shared" si="21"/>
        <v/>
      </c>
      <c r="O324" s="298" t="str">
        <f t="shared" si="22"/>
        <v/>
      </c>
      <c r="P324" s="280" t="str">
        <f t="shared" si="23"/>
        <v/>
      </c>
      <c r="Q324" s="284" t="str">
        <f t="shared" si="24"/>
        <v/>
      </c>
      <c r="R324" s="285"/>
    </row>
    <row r="325" spans="1:18" ht="20.100000000000001" customHeight="1" x14ac:dyDescent="0.25">
      <c r="A325" s="170">
        <v>319</v>
      </c>
      <c r="B325" s="166" t="str">
        <f>IF(Forfaitaires!B324="","",Forfaitaires!B324)</f>
        <v/>
      </c>
      <c r="C325" s="166" t="str">
        <f>IF(Forfaitaires!C324="","",Forfaitaires!C324)</f>
        <v/>
      </c>
      <c r="D325" s="166" t="str">
        <f>IF(Forfaitaires!D324="","",Forfaitaires!D324)</f>
        <v/>
      </c>
      <c r="E325" s="166" t="str">
        <f>IF(Forfaitaires!E324="","",Forfaitaires!E324)</f>
        <v/>
      </c>
      <c r="F325" s="166" t="str">
        <f>IF(Forfaitaires!F324="","",Forfaitaires!F324)</f>
        <v/>
      </c>
      <c r="G325" s="166" t="str">
        <f>IF(Forfaitaires!G324="","",Forfaitaires!G324)</f>
        <v/>
      </c>
      <c r="H325" s="166" t="str">
        <f>IF(Forfaitaires!H324="","",Forfaitaires!H324)</f>
        <v/>
      </c>
      <c r="I325" s="166" t="str">
        <f>IF($G325="","",IF($C325=Listes!$B$32,IF('Instruction Forfaitaires'!$E325&lt;Listes!$B$53,('Instruction Forfaitaires'!$E325*(VLOOKUP('Instruction Forfaitaires'!$D325,Listes!$A$54:$E$60,2,FALSE))),IF('Instruction Forfaitaires'!$E325&gt;Listes!$E$53,('Instruction Forfaitaires'!$E325*(VLOOKUP('Instruction Forfaitaires'!$D325,Listes!$A$54:$E$60,5,FALSE))),('Instruction Forfaitaires'!$E325*(VLOOKUP('Instruction Forfaitaires'!$D325,Listes!$A$54:$E$60,3,FALSE))+(VLOOKUP('Instruction Forfaitaires'!$D325,Listes!$A$54:$E$60,4,FALSE)))))))</f>
        <v/>
      </c>
      <c r="J325" s="166" t="str">
        <f>IF($G325="","",IF($C325=Listes!$B$31,IF('Instruction Forfaitaires'!$E325&lt;Listes!$B$42,('Instruction Forfaitaires'!$E325*(VLOOKUP('Instruction Forfaitaires'!$D325,Listes!$A$43:$E$49,2,FALSE))),IF('Instruction Forfaitaires'!$E325&gt;Listes!$D$42,('Instruction Forfaitaires'!$E325*(VLOOKUP('Instruction Forfaitaires'!$D325,Listes!$A$43:$E$49,5,FALSE))),('Instruction Forfaitaires'!$E325*(VLOOKUP('Instruction Forfaitaires'!$D325,Listes!$A$43:$E$49,3,FALSE))+(VLOOKUP('Instruction Forfaitaires'!$D325,Listes!$A$43:$E$49,4,FALSE)))))))</f>
        <v/>
      </c>
      <c r="K325" s="257" t="str">
        <f>IF($G325="","",IF($C325=Listes!$B$34,Listes!$I$31,IF($C325=Listes!$B$35,(VLOOKUP('Instruction Forfaitaires'!$F325,Listes!$E$31:$F$36,2,FALSE)),IF($C325=Listes!$B$33,IF('Instruction Forfaitaires'!$E325&lt;Listes!$A$64,'Instruction Forfaitaires'!$E325*Listes!$A$65,IF('Instruction Forfaitaires'!$E325&gt;Listes!$D$64,'Instruction Forfaitaires'!$E325*Listes!$D$65,(('Instruction Forfaitaires'!$E325*Listes!$B$65)+Listes!$C$65)))))))</f>
        <v/>
      </c>
      <c r="L325" s="185" t="str">
        <f>IF(Forfaitaires!M324="","",Forfaitaires!M324)</f>
        <v/>
      </c>
      <c r="M325" s="282" t="str">
        <f t="shared" si="20"/>
        <v/>
      </c>
      <c r="N325" s="277" t="str">
        <f t="shared" si="21"/>
        <v/>
      </c>
      <c r="O325" s="298" t="str">
        <f t="shared" si="22"/>
        <v/>
      </c>
      <c r="P325" s="280" t="str">
        <f t="shared" si="23"/>
        <v/>
      </c>
      <c r="Q325" s="284" t="str">
        <f t="shared" si="24"/>
        <v/>
      </c>
      <c r="R325" s="285"/>
    </row>
    <row r="326" spans="1:18" ht="20.100000000000001" customHeight="1" x14ac:dyDescent="0.25">
      <c r="A326" s="170">
        <v>320</v>
      </c>
      <c r="B326" s="166" t="str">
        <f>IF(Forfaitaires!B325="","",Forfaitaires!B325)</f>
        <v/>
      </c>
      <c r="C326" s="166" t="str">
        <f>IF(Forfaitaires!C325="","",Forfaitaires!C325)</f>
        <v/>
      </c>
      <c r="D326" s="166" t="str">
        <f>IF(Forfaitaires!D325="","",Forfaitaires!D325)</f>
        <v/>
      </c>
      <c r="E326" s="166" t="str">
        <f>IF(Forfaitaires!E325="","",Forfaitaires!E325)</f>
        <v/>
      </c>
      <c r="F326" s="166" t="str">
        <f>IF(Forfaitaires!F325="","",Forfaitaires!F325)</f>
        <v/>
      </c>
      <c r="G326" s="166" t="str">
        <f>IF(Forfaitaires!G325="","",Forfaitaires!G325)</f>
        <v/>
      </c>
      <c r="H326" s="166" t="str">
        <f>IF(Forfaitaires!H325="","",Forfaitaires!H325)</f>
        <v/>
      </c>
      <c r="I326" s="166" t="str">
        <f>IF($G326="","",IF($C326=Listes!$B$32,IF('Instruction Forfaitaires'!$E326&lt;Listes!$B$53,('Instruction Forfaitaires'!$E326*(VLOOKUP('Instruction Forfaitaires'!$D326,Listes!$A$54:$E$60,2,FALSE))),IF('Instruction Forfaitaires'!$E326&gt;Listes!$E$53,('Instruction Forfaitaires'!$E326*(VLOOKUP('Instruction Forfaitaires'!$D326,Listes!$A$54:$E$60,5,FALSE))),('Instruction Forfaitaires'!$E326*(VLOOKUP('Instruction Forfaitaires'!$D326,Listes!$A$54:$E$60,3,FALSE))+(VLOOKUP('Instruction Forfaitaires'!$D326,Listes!$A$54:$E$60,4,FALSE)))))))</f>
        <v/>
      </c>
      <c r="J326" s="166" t="str">
        <f>IF($G326="","",IF($C326=Listes!$B$31,IF('Instruction Forfaitaires'!$E326&lt;Listes!$B$42,('Instruction Forfaitaires'!$E326*(VLOOKUP('Instruction Forfaitaires'!$D326,Listes!$A$43:$E$49,2,FALSE))),IF('Instruction Forfaitaires'!$E326&gt;Listes!$D$42,('Instruction Forfaitaires'!$E326*(VLOOKUP('Instruction Forfaitaires'!$D326,Listes!$A$43:$E$49,5,FALSE))),('Instruction Forfaitaires'!$E326*(VLOOKUP('Instruction Forfaitaires'!$D326,Listes!$A$43:$E$49,3,FALSE))+(VLOOKUP('Instruction Forfaitaires'!$D326,Listes!$A$43:$E$49,4,FALSE)))))))</f>
        <v/>
      </c>
      <c r="K326" s="257" t="str">
        <f>IF($G326="","",IF($C326=Listes!$B$34,Listes!$I$31,IF($C326=Listes!$B$35,(VLOOKUP('Instruction Forfaitaires'!$F326,Listes!$E$31:$F$36,2,FALSE)),IF($C326=Listes!$B$33,IF('Instruction Forfaitaires'!$E326&lt;Listes!$A$64,'Instruction Forfaitaires'!$E326*Listes!$A$65,IF('Instruction Forfaitaires'!$E326&gt;Listes!$D$64,'Instruction Forfaitaires'!$E326*Listes!$D$65,(('Instruction Forfaitaires'!$E326*Listes!$B$65)+Listes!$C$65)))))))</f>
        <v/>
      </c>
      <c r="L326" s="185" t="str">
        <f>IF(Forfaitaires!M325="","",Forfaitaires!M325)</f>
        <v/>
      </c>
      <c r="M326" s="282" t="str">
        <f t="shared" si="20"/>
        <v/>
      </c>
      <c r="N326" s="277" t="str">
        <f t="shared" si="21"/>
        <v/>
      </c>
      <c r="O326" s="298" t="str">
        <f t="shared" si="22"/>
        <v/>
      </c>
      <c r="P326" s="280" t="str">
        <f t="shared" si="23"/>
        <v/>
      </c>
      <c r="Q326" s="284" t="str">
        <f t="shared" si="24"/>
        <v/>
      </c>
      <c r="R326" s="285"/>
    </row>
    <row r="327" spans="1:18" ht="20.100000000000001" customHeight="1" x14ac:dyDescent="0.25">
      <c r="A327" s="170">
        <v>321</v>
      </c>
      <c r="B327" s="166" t="str">
        <f>IF(Forfaitaires!B326="","",Forfaitaires!B326)</f>
        <v/>
      </c>
      <c r="C327" s="166" t="str">
        <f>IF(Forfaitaires!C326="","",Forfaitaires!C326)</f>
        <v/>
      </c>
      <c r="D327" s="166" t="str">
        <f>IF(Forfaitaires!D326="","",Forfaitaires!D326)</f>
        <v/>
      </c>
      <c r="E327" s="166" t="str">
        <f>IF(Forfaitaires!E326="","",Forfaitaires!E326)</f>
        <v/>
      </c>
      <c r="F327" s="166" t="str">
        <f>IF(Forfaitaires!F326="","",Forfaitaires!F326)</f>
        <v/>
      </c>
      <c r="G327" s="166" t="str">
        <f>IF(Forfaitaires!G326="","",Forfaitaires!G326)</f>
        <v/>
      </c>
      <c r="H327" s="166" t="str">
        <f>IF(Forfaitaires!H326="","",Forfaitaires!H326)</f>
        <v/>
      </c>
      <c r="I327" s="166" t="str">
        <f>IF($G327="","",IF($C327=Listes!$B$32,IF('Instruction Forfaitaires'!$E327&lt;Listes!$B$53,('Instruction Forfaitaires'!$E327*(VLOOKUP('Instruction Forfaitaires'!$D327,Listes!$A$54:$E$60,2,FALSE))),IF('Instruction Forfaitaires'!$E327&gt;Listes!$E$53,('Instruction Forfaitaires'!$E327*(VLOOKUP('Instruction Forfaitaires'!$D327,Listes!$A$54:$E$60,5,FALSE))),('Instruction Forfaitaires'!$E327*(VLOOKUP('Instruction Forfaitaires'!$D327,Listes!$A$54:$E$60,3,FALSE))+(VLOOKUP('Instruction Forfaitaires'!$D327,Listes!$A$54:$E$60,4,FALSE)))))))</f>
        <v/>
      </c>
      <c r="J327" s="166" t="str">
        <f>IF($G327="","",IF($C327=Listes!$B$31,IF('Instruction Forfaitaires'!$E327&lt;Listes!$B$42,('Instruction Forfaitaires'!$E327*(VLOOKUP('Instruction Forfaitaires'!$D327,Listes!$A$43:$E$49,2,FALSE))),IF('Instruction Forfaitaires'!$E327&gt;Listes!$D$42,('Instruction Forfaitaires'!$E327*(VLOOKUP('Instruction Forfaitaires'!$D327,Listes!$A$43:$E$49,5,FALSE))),('Instruction Forfaitaires'!$E327*(VLOOKUP('Instruction Forfaitaires'!$D327,Listes!$A$43:$E$49,3,FALSE))+(VLOOKUP('Instruction Forfaitaires'!$D327,Listes!$A$43:$E$49,4,FALSE)))))))</f>
        <v/>
      </c>
      <c r="K327" s="257" t="str">
        <f>IF($G327="","",IF($C327=Listes!$B$34,Listes!$I$31,IF($C327=Listes!$B$35,(VLOOKUP('Instruction Forfaitaires'!$F327,Listes!$E$31:$F$36,2,FALSE)),IF($C327=Listes!$B$33,IF('Instruction Forfaitaires'!$E327&lt;Listes!$A$64,'Instruction Forfaitaires'!$E327*Listes!$A$65,IF('Instruction Forfaitaires'!$E327&gt;Listes!$D$64,'Instruction Forfaitaires'!$E327*Listes!$D$65,(('Instruction Forfaitaires'!$E327*Listes!$B$65)+Listes!$C$65)))))))</f>
        <v/>
      </c>
      <c r="L327" s="185" t="str">
        <f>IF(Forfaitaires!M326="","",Forfaitaires!M326)</f>
        <v/>
      </c>
      <c r="M327" s="282" t="str">
        <f t="shared" si="20"/>
        <v/>
      </c>
      <c r="N327" s="277" t="str">
        <f t="shared" si="21"/>
        <v/>
      </c>
      <c r="O327" s="298" t="str">
        <f t="shared" si="22"/>
        <v/>
      </c>
      <c r="P327" s="280" t="str">
        <f t="shared" si="23"/>
        <v/>
      </c>
      <c r="Q327" s="284" t="str">
        <f t="shared" si="24"/>
        <v/>
      </c>
      <c r="R327" s="285"/>
    </row>
    <row r="328" spans="1:18" ht="20.100000000000001" customHeight="1" x14ac:dyDescent="0.25">
      <c r="A328" s="170">
        <v>322</v>
      </c>
      <c r="B328" s="166" t="str">
        <f>IF(Forfaitaires!B327="","",Forfaitaires!B327)</f>
        <v/>
      </c>
      <c r="C328" s="166" t="str">
        <f>IF(Forfaitaires!C327="","",Forfaitaires!C327)</f>
        <v/>
      </c>
      <c r="D328" s="166" t="str">
        <f>IF(Forfaitaires!D327="","",Forfaitaires!D327)</f>
        <v/>
      </c>
      <c r="E328" s="166" t="str">
        <f>IF(Forfaitaires!E327="","",Forfaitaires!E327)</f>
        <v/>
      </c>
      <c r="F328" s="166" t="str">
        <f>IF(Forfaitaires!F327="","",Forfaitaires!F327)</f>
        <v/>
      </c>
      <c r="G328" s="166" t="str">
        <f>IF(Forfaitaires!G327="","",Forfaitaires!G327)</f>
        <v/>
      </c>
      <c r="H328" s="166" t="str">
        <f>IF(Forfaitaires!H327="","",Forfaitaires!H327)</f>
        <v/>
      </c>
      <c r="I328" s="166" t="str">
        <f>IF($G328="","",IF($C328=Listes!$B$32,IF('Instruction Forfaitaires'!$E328&lt;Listes!$B$53,('Instruction Forfaitaires'!$E328*(VLOOKUP('Instruction Forfaitaires'!$D328,Listes!$A$54:$E$60,2,FALSE))),IF('Instruction Forfaitaires'!$E328&gt;Listes!$E$53,('Instruction Forfaitaires'!$E328*(VLOOKUP('Instruction Forfaitaires'!$D328,Listes!$A$54:$E$60,5,FALSE))),('Instruction Forfaitaires'!$E328*(VLOOKUP('Instruction Forfaitaires'!$D328,Listes!$A$54:$E$60,3,FALSE))+(VLOOKUP('Instruction Forfaitaires'!$D328,Listes!$A$54:$E$60,4,FALSE)))))))</f>
        <v/>
      </c>
      <c r="J328" s="166" t="str">
        <f>IF($G328="","",IF($C328=Listes!$B$31,IF('Instruction Forfaitaires'!$E328&lt;Listes!$B$42,('Instruction Forfaitaires'!$E328*(VLOOKUP('Instruction Forfaitaires'!$D328,Listes!$A$43:$E$49,2,FALSE))),IF('Instruction Forfaitaires'!$E328&gt;Listes!$D$42,('Instruction Forfaitaires'!$E328*(VLOOKUP('Instruction Forfaitaires'!$D328,Listes!$A$43:$E$49,5,FALSE))),('Instruction Forfaitaires'!$E328*(VLOOKUP('Instruction Forfaitaires'!$D328,Listes!$A$43:$E$49,3,FALSE))+(VLOOKUP('Instruction Forfaitaires'!$D328,Listes!$A$43:$E$49,4,FALSE)))))))</f>
        <v/>
      </c>
      <c r="K328" s="257" t="str">
        <f>IF($G328="","",IF($C328=Listes!$B$34,Listes!$I$31,IF($C328=Listes!$B$35,(VLOOKUP('Instruction Forfaitaires'!$F328,Listes!$E$31:$F$36,2,FALSE)),IF($C328=Listes!$B$33,IF('Instruction Forfaitaires'!$E328&lt;Listes!$A$64,'Instruction Forfaitaires'!$E328*Listes!$A$65,IF('Instruction Forfaitaires'!$E328&gt;Listes!$D$64,'Instruction Forfaitaires'!$E328*Listes!$D$65,(('Instruction Forfaitaires'!$E328*Listes!$B$65)+Listes!$C$65)))))))</f>
        <v/>
      </c>
      <c r="L328" s="185" t="str">
        <f>IF(Forfaitaires!M327="","",Forfaitaires!M327)</f>
        <v/>
      </c>
      <c r="M328" s="282" t="str">
        <f t="shared" ref="M328:M391" si="25">IF($H328="","",($K328+$J328+$I328)*$H328)</f>
        <v/>
      </c>
      <c r="N328" s="277" t="str">
        <f t="shared" ref="N328:N391" si="26">IF($L328="","",IF($M328&gt;$L328,"Le montant éligible ne peut etre supérieur au montant présenté",""))</f>
        <v/>
      </c>
      <c r="O328" s="298" t="str">
        <f t="shared" ref="O328:O391" si="27">M328</f>
        <v/>
      </c>
      <c r="P328" s="280" t="str">
        <f t="shared" ref="P328:P391" si="28">IF($M328="","",$M328)</f>
        <v/>
      </c>
      <c r="Q328" s="284" t="str">
        <f t="shared" ref="Q328:Q391" si="29">IF($P328 &gt; $M328, "Le montant éligible retenu ne peut pas être supérieur au montant éligible","")</f>
        <v/>
      </c>
      <c r="R328" s="285"/>
    </row>
    <row r="329" spans="1:18" ht="20.100000000000001" customHeight="1" x14ac:dyDescent="0.25">
      <c r="A329" s="170">
        <v>323</v>
      </c>
      <c r="B329" s="166" t="str">
        <f>IF(Forfaitaires!B328="","",Forfaitaires!B328)</f>
        <v/>
      </c>
      <c r="C329" s="166" t="str">
        <f>IF(Forfaitaires!C328="","",Forfaitaires!C328)</f>
        <v/>
      </c>
      <c r="D329" s="166" t="str">
        <f>IF(Forfaitaires!D328="","",Forfaitaires!D328)</f>
        <v/>
      </c>
      <c r="E329" s="166" t="str">
        <f>IF(Forfaitaires!E328="","",Forfaitaires!E328)</f>
        <v/>
      </c>
      <c r="F329" s="166" t="str">
        <f>IF(Forfaitaires!F328="","",Forfaitaires!F328)</f>
        <v/>
      </c>
      <c r="G329" s="166" t="str">
        <f>IF(Forfaitaires!G328="","",Forfaitaires!G328)</f>
        <v/>
      </c>
      <c r="H329" s="166" t="str">
        <f>IF(Forfaitaires!H328="","",Forfaitaires!H328)</f>
        <v/>
      </c>
      <c r="I329" s="166" t="str">
        <f>IF($G329="","",IF($C329=Listes!$B$32,IF('Instruction Forfaitaires'!$E329&lt;Listes!$B$53,('Instruction Forfaitaires'!$E329*(VLOOKUP('Instruction Forfaitaires'!$D329,Listes!$A$54:$E$60,2,FALSE))),IF('Instruction Forfaitaires'!$E329&gt;Listes!$E$53,('Instruction Forfaitaires'!$E329*(VLOOKUP('Instruction Forfaitaires'!$D329,Listes!$A$54:$E$60,5,FALSE))),('Instruction Forfaitaires'!$E329*(VLOOKUP('Instruction Forfaitaires'!$D329,Listes!$A$54:$E$60,3,FALSE))+(VLOOKUP('Instruction Forfaitaires'!$D329,Listes!$A$54:$E$60,4,FALSE)))))))</f>
        <v/>
      </c>
      <c r="J329" s="166" t="str">
        <f>IF($G329="","",IF($C329=Listes!$B$31,IF('Instruction Forfaitaires'!$E329&lt;Listes!$B$42,('Instruction Forfaitaires'!$E329*(VLOOKUP('Instruction Forfaitaires'!$D329,Listes!$A$43:$E$49,2,FALSE))),IF('Instruction Forfaitaires'!$E329&gt;Listes!$D$42,('Instruction Forfaitaires'!$E329*(VLOOKUP('Instruction Forfaitaires'!$D329,Listes!$A$43:$E$49,5,FALSE))),('Instruction Forfaitaires'!$E329*(VLOOKUP('Instruction Forfaitaires'!$D329,Listes!$A$43:$E$49,3,FALSE))+(VLOOKUP('Instruction Forfaitaires'!$D329,Listes!$A$43:$E$49,4,FALSE)))))))</f>
        <v/>
      </c>
      <c r="K329" s="257" t="str">
        <f>IF($G329="","",IF($C329=Listes!$B$34,Listes!$I$31,IF($C329=Listes!$B$35,(VLOOKUP('Instruction Forfaitaires'!$F329,Listes!$E$31:$F$36,2,FALSE)),IF($C329=Listes!$B$33,IF('Instruction Forfaitaires'!$E329&lt;Listes!$A$64,'Instruction Forfaitaires'!$E329*Listes!$A$65,IF('Instruction Forfaitaires'!$E329&gt;Listes!$D$64,'Instruction Forfaitaires'!$E329*Listes!$D$65,(('Instruction Forfaitaires'!$E329*Listes!$B$65)+Listes!$C$65)))))))</f>
        <v/>
      </c>
      <c r="L329" s="185" t="str">
        <f>IF(Forfaitaires!M328="","",Forfaitaires!M328)</f>
        <v/>
      </c>
      <c r="M329" s="282" t="str">
        <f t="shared" si="25"/>
        <v/>
      </c>
      <c r="N329" s="277" t="str">
        <f t="shared" si="26"/>
        <v/>
      </c>
      <c r="O329" s="298" t="str">
        <f t="shared" si="27"/>
        <v/>
      </c>
      <c r="P329" s="280" t="str">
        <f t="shared" si="28"/>
        <v/>
      </c>
      <c r="Q329" s="284" t="str">
        <f t="shared" si="29"/>
        <v/>
      </c>
      <c r="R329" s="285"/>
    </row>
    <row r="330" spans="1:18" ht="20.100000000000001" customHeight="1" x14ac:dyDescent="0.25">
      <c r="A330" s="170">
        <v>324</v>
      </c>
      <c r="B330" s="166" t="str">
        <f>IF(Forfaitaires!B329="","",Forfaitaires!B329)</f>
        <v/>
      </c>
      <c r="C330" s="166" t="str">
        <f>IF(Forfaitaires!C329="","",Forfaitaires!C329)</f>
        <v/>
      </c>
      <c r="D330" s="166" t="str">
        <f>IF(Forfaitaires!D329="","",Forfaitaires!D329)</f>
        <v/>
      </c>
      <c r="E330" s="166" t="str">
        <f>IF(Forfaitaires!E329="","",Forfaitaires!E329)</f>
        <v/>
      </c>
      <c r="F330" s="166" t="str">
        <f>IF(Forfaitaires!F329="","",Forfaitaires!F329)</f>
        <v/>
      </c>
      <c r="G330" s="166" t="str">
        <f>IF(Forfaitaires!G329="","",Forfaitaires!G329)</f>
        <v/>
      </c>
      <c r="H330" s="166" t="str">
        <f>IF(Forfaitaires!H329="","",Forfaitaires!H329)</f>
        <v/>
      </c>
      <c r="I330" s="166" t="str">
        <f>IF($G330="","",IF($C330=Listes!$B$32,IF('Instruction Forfaitaires'!$E330&lt;Listes!$B$53,('Instruction Forfaitaires'!$E330*(VLOOKUP('Instruction Forfaitaires'!$D330,Listes!$A$54:$E$60,2,FALSE))),IF('Instruction Forfaitaires'!$E330&gt;Listes!$E$53,('Instruction Forfaitaires'!$E330*(VLOOKUP('Instruction Forfaitaires'!$D330,Listes!$A$54:$E$60,5,FALSE))),('Instruction Forfaitaires'!$E330*(VLOOKUP('Instruction Forfaitaires'!$D330,Listes!$A$54:$E$60,3,FALSE))+(VLOOKUP('Instruction Forfaitaires'!$D330,Listes!$A$54:$E$60,4,FALSE)))))))</f>
        <v/>
      </c>
      <c r="J330" s="166" t="str">
        <f>IF($G330="","",IF($C330=Listes!$B$31,IF('Instruction Forfaitaires'!$E330&lt;Listes!$B$42,('Instruction Forfaitaires'!$E330*(VLOOKUP('Instruction Forfaitaires'!$D330,Listes!$A$43:$E$49,2,FALSE))),IF('Instruction Forfaitaires'!$E330&gt;Listes!$D$42,('Instruction Forfaitaires'!$E330*(VLOOKUP('Instruction Forfaitaires'!$D330,Listes!$A$43:$E$49,5,FALSE))),('Instruction Forfaitaires'!$E330*(VLOOKUP('Instruction Forfaitaires'!$D330,Listes!$A$43:$E$49,3,FALSE))+(VLOOKUP('Instruction Forfaitaires'!$D330,Listes!$A$43:$E$49,4,FALSE)))))))</f>
        <v/>
      </c>
      <c r="K330" s="257" t="str">
        <f>IF($G330="","",IF($C330=Listes!$B$34,Listes!$I$31,IF($C330=Listes!$B$35,(VLOOKUP('Instruction Forfaitaires'!$F330,Listes!$E$31:$F$36,2,FALSE)),IF($C330=Listes!$B$33,IF('Instruction Forfaitaires'!$E330&lt;Listes!$A$64,'Instruction Forfaitaires'!$E330*Listes!$A$65,IF('Instruction Forfaitaires'!$E330&gt;Listes!$D$64,'Instruction Forfaitaires'!$E330*Listes!$D$65,(('Instruction Forfaitaires'!$E330*Listes!$B$65)+Listes!$C$65)))))))</f>
        <v/>
      </c>
      <c r="L330" s="185" t="str">
        <f>IF(Forfaitaires!M329="","",Forfaitaires!M329)</f>
        <v/>
      </c>
      <c r="M330" s="282" t="str">
        <f t="shared" si="25"/>
        <v/>
      </c>
      <c r="N330" s="277" t="str">
        <f t="shared" si="26"/>
        <v/>
      </c>
      <c r="O330" s="298" t="str">
        <f t="shared" si="27"/>
        <v/>
      </c>
      <c r="P330" s="280" t="str">
        <f t="shared" si="28"/>
        <v/>
      </c>
      <c r="Q330" s="284" t="str">
        <f t="shared" si="29"/>
        <v/>
      </c>
      <c r="R330" s="285"/>
    </row>
    <row r="331" spans="1:18" ht="20.100000000000001" customHeight="1" x14ac:dyDescent="0.25">
      <c r="A331" s="170">
        <v>325</v>
      </c>
      <c r="B331" s="166" t="str">
        <f>IF(Forfaitaires!B330="","",Forfaitaires!B330)</f>
        <v/>
      </c>
      <c r="C331" s="166" t="str">
        <f>IF(Forfaitaires!C330="","",Forfaitaires!C330)</f>
        <v/>
      </c>
      <c r="D331" s="166" t="str">
        <f>IF(Forfaitaires!D330="","",Forfaitaires!D330)</f>
        <v/>
      </c>
      <c r="E331" s="166" t="str">
        <f>IF(Forfaitaires!E330="","",Forfaitaires!E330)</f>
        <v/>
      </c>
      <c r="F331" s="166" t="str">
        <f>IF(Forfaitaires!F330="","",Forfaitaires!F330)</f>
        <v/>
      </c>
      <c r="G331" s="166" t="str">
        <f>IF(Forfaitaires!G330="","",Forfaitaires!G330)</f>
        <v/>
      </c>
      <c r="H331" s="166" t="str">
        <f>IF(Forfaitaires!H330="","",Forfaitaires!H330)</f>
        <v/>
      </c>
      <c r="I331" s="166" t="str">
        <f>IF($G331="","",IF($C331=Listes!$B$32,IF('Instruction Forfaitaires'!$E331&lt;Listes!$B$53,('Instruction Forfaitaires'!$E331*(VLOOKUP('Instruction Forfaitaires'!$D331,Listes!$A$54:$E$60,2,FALSE))),IF('Instruction Forfaitaires'!$E331&gt;Listes!$E$53,('Instruction Forfaitaires'!$E331*(VLOOKUP('Instruction Forfaitaires'!$D331,Listes!$A$54:$E$60,5,FALSE))),('Instruction Forfaitaires'!$E331*(VLOOKUP('Instruction Forfaitaires'!$D331,Listes!$A$54:$E$60,3,FALSE))+(VLOOKUP('Instruction Forfaitaires'!$D331,Listes!$A$54:$E$60,4,FALSE)))))))</f>
        <v/>
      </c>
      <c r="J331" s="166" t="str">
        <f>IF($G331="","",IF($C331=Listes!$B$31,IF('Instruction Forfaitaires'!$E331&lt;Listes!$B$42,('Instruction Forfaitaires'!$E331*(VLOOKUP('Instruction Forfaitaires'!$D331,Listes!$A$43:$E$49,2,FALSE))),IF('Instruction Forfaitaires'!$E331&gt;Listes!$D$42,('Instruction Forfaitaires'!$E331*(VLOOKUP('Instruction Forfaitaires'!$D331,Listes!$A$43:$E$49,5,FALSE))),('Instruction Forfaitaires'!$E331*(VLOOKUP('Instruction Forfaitaires'!$D331,Listes!$A$43:$E$49,3,FALSE))+(VLOOKUP('Instruction Forfaitaires'!$D331,Listes!$A$43:$E$49,4,FALSE)))))))</f>
        <v/>
      </c>
      <c r="K331" s="257" t="str">
        <f>IF($G331="","",IF($C331=Listes!$B$34,Listes!$I$31,IF($C331=Listes!$B$35,(VLOOKUP('Instruction Forfaitaires'!$F331,Listes!$E$31:$F$36,2,FALSE)),IF($C331=Listes!$B$33,IF('Instruction Forfaitaires'!$E331&lt;Listes!$A$64,'Instruction Forfaitaires'!$E331*Listes!$A$65,IF('Instruction Forfaitaires'!$E331&gt;Listes!$D$64,'Instruction Forfaitaires'!$E331*Listes!$D$65,(('Instruction Forfaitaires'!$E331*Listes!$B$65)+Listes!$C$65)))))))</f>
        <v/>
      </c>
      <c r="L331" s="185" t="str">
        <f>IF(Forfaitaires!M330="","",Forfaitaires!M330)</f>
        <v/>
      </c>
      <c r="M331" s="282" t="str">
        <f t="shared" si="25"/>
        <v/>
      </c>
      <c r="N331" s="277" t="str">
        <f t="shared" si="26"/>
        <v/>
      </c>
      <c r="O331" s="298" t="str">
        <f t="shared" si="27"/>
        <v/>
      </c>
      <c r="P331" s="280" t="str">
        <f t="shared" si="28"/>
        <v/>
      </c>
      <c r="Q331" s="284" t="str">
        <f t="shared" si="29"/>
        <v/>
      </c>
      <c r="R331" s="285"/>
    </row>
    <row r="332" spans="1:18" ht="20.100000000000001" customHeight="1" x14ac:dyDescent="0.25">
      <c r="A332" s="170">
        <v>326</v>
      </c>
      <c r="B332" s="166" t="str">
        <f>IF(Forfaitaires!B331="","",Forfaitaires!B331)</f>
        <v/>
      </c>
      <c r="C332" s="166" t="str">
        <f>IF(Forfaitaires!C331="","",Forfaitaires!C331)</f>
        <v/>
      </c>
      <c r="D332" s="166" t="str">
        <f>IF(Forfaitaires!D331="","",Forfaitaires!D331)</f>
        <v/>
      </c>
      <c r="E332" s="166" t="str">
        <f>IF(Forfaitaires!E331="","",Forfaitaires!E331)</f>
        <v/>
      </c>
      <c r="F332" s="166" t="str">
        <f>IF(Forfaitaires!F331="","",Forfaitaires!F331)</f>
        <v/>
      </c>
      <c r="G332" s="166" t="str">
        <f>IF(Forfaitaires!G331="","",Forfaitaires!G331)</f>
        <v/>
      </c>
      <c r="H332" s="166" t="str">
        <f>IF(Forfaitaires!H331="","",Forfaitaires!H331)</f>
        <v/>
      </c>
      <c r="I332" s="166" t="str">
        <f>IF($G332="","",IF($C332=Listes!$B$32,IF('Instruction Forfaitaires'!$E332&lt;Listes!$B$53,('Instruction Forfaitaires'!$E332*(VLOOKUP('Instruction Forfaitaires'!$D332,Listes!$A$54:$E$60,2,FALSE))),IF('Instruction Forfaitaires'!$E332&gt;Listes!$E$53,('Instruction Forfaitaires'!$E332*(VLOOKUP('Instruction Forfaitaires'!$D332,Listes!$A$54:$E$60,5,FALSE))),('Instruction Forfaitaires'!$E332*(VLOOKUP('Instruction Forfaitaires'!$D332,Listes!$A$54:$E$60,3,FALSE))+(VLOOKUP('Instruction Forfaitaires'!$D332,Listes!$A$54:$E$60,4,FALSE)))))))</f>
        <v/>
      </c>
      <c r="J332" s="166" t="str">
        <f>IF($G332="","",IF($C332=Listes!$B$31,IF('Instruction Forfaitaires'!$E332&lt;Listes!$B$42,('Instruction Forfaitaires'!$E332*(VLOOKUP('Instruction Forfaitaires'!$D332,Listes!$A$43:$E$49,2,FALSE))),IF('Instruction Forfaitaires'!$E332&gt;Listes!$D$42,('Instruction Forfaitaires'!$E332*(VLOOKUP('Instruction Forfaitaires'!$D332,Listes!$A$43:$E$49,5,FALSE))),('Instruction Forfaitaires'!$E332*(VLOOKUP('Instruction Forfaitaires'!$D332,Listes!$A$43:$E$49,3,FALSE))+(VLOOKUP('Instruction Forfaitaires'!$D332,Listes!$A$43:$E$49,4,FALSE)))))))</f>
        <v/>
      </c>
      <c r="K332" s="257" t="str">
        <f>IF($G332="","",IF($C332=Listes!$B$34,Listes!$I$31,IF($C332=Listes!$B$35,(VLOOKUP('Instruction Forfaitaires'!$F332,Listes!$E$31:$F$36,2,FALSE)),IF($C332=Listes!$B$33,IF('Instruction Forfaitaires'!$E332&lt;Listes!$A$64,'Instruction Forfaitaires'!$E332*Listes!$A$65,IF('Instruction Forfaitaires'!$E332&gt;Listes!$D$64,'Instruction Forfaitaires'!$E332*Listes!$D$65,(('Instruction Forfaitaires'!$E332*Listes!$B$65)+Listes!$C$65)))))))</f>
        <v/>
      </c>
      <c r="L332" s="185" t="str">
        <f>IF(Forfaitaires!M331="","",Forfaitaires!M331)</f>
        <v/>
      </c>
      <c r="M332" s="282" t="str">
        <f t="shared" si="25"/>
        <v/>
      </c>
      <c r="N332" s="277" t="str">
        <f t="shared" si="26"/>
        <v/>
      </c>
      <c r="O332" s="298" t="str">
        <f t="shared" si="27"/>
        <v/>
      </c>
      <c r="P332" s="280" t="str">
        <f t="shared" si="28"/>
        <v/>
      </c>
      <c r="Q332" s="284" t="str">
        <f t="shared" si="29"/>
        <v/>
      </c>
      <c r="R332" s="285"/>
    </row>
    <row r="333" spans="1:18" ht="20.100000000000001" customHeight="1" x14ac:dyDescent="0.25">
      <c r="A333" s="170">
        <v>327</v>
      </c>
      <c r="B333" s="166" t="str">
        <f>IF(Forfaitaires!B332="","",Forfaitaires!B332)</f>
        <v/>
      </c>
      <c r="C333" s="166" t="str">
        <f>IF(Forfaitaires!C332="","",Forfaitaires!C332)</f>
        <v/>
      </c>
      <c r="D333" s="166" t="str">
        <f>IF(Forfaitaires!D332="","",Forfaitaires!D332)</f>
        <v/>
      </c>
      <c r="E333" s="166" t="str">
        <f>IF(Forfaitaires!E332="","",Forfaitaires!E332)</f>
        <v/>
      </c>
      <c r="F333" s="166" t="str">
        <f>IF(Forfaitaires!F332="","",Forfaitaires!F332)</f>
        <v/>
      </c>
      <c r="G333" s="166" t="str">
        <f>IF(Forfaitaires!G332="","",Forfaitaires!G332)</f>
        <v/>
      </c>
      <c r="H333" s="166" t="str">
        <f>IF(Forfaitaires!H332="","",Forfaitaires!H332)</f>
        <v/>
      </c>
      <c r="I333" s="166" t="str">
        <f>IF($G333="","",IF($C333=Listes!$B$32,IF('Instruction Forfaitaires'!$E333&lt;Listes!$B$53,('Instruction Forfaitaires'!$E333*(VLOOKUP('Instruction Forfaitaires'!$D333,Listes!$A$54:$E$60,2,FALSE))),IF('Instruction Forfaitaires'!$E333&gt;Listes!$E$53,('Instruction Forfaitaires'!$E333*(VLOOKUP('Instruction Forfaitaires'!$D333,Listes!$A$54:$E$60,5,FALSE))),('Instruction Forfaitaires'!$E333*(VLOOKUP('Instruction Forfaitaires'!$D333,Listes!$A$54:$E$60,3,FALSE))+(VLOOKUP('Instruction Forfaitaires'!$D333,Listes!$A$54:$E$60,4,FALSE)))))))</f>
        <v/>
      </c>
      <c r="J333" s="166" t="str">
        <f>IF($G333="","",IF($C333=Listes!$B$31,IF('Instruction Forfaitaires'!$E333&lt;Listes!$B$42,('Instruction Forfaitaires'!$E333*(VLOOKUP('Instruction Forfaitaires'!$D333,Listes!$A$43:$E$49,2,FALSE))),IF('Instruction Forfaitaires'!$E333&gt;Listes!$D$42,('Instruction Forfaitaires'!$E333*(VLOOKUP('Instruction Forfaitaires'!$D333,Listes!$A$43:$E$49,5,FALSE))),('Instruction Forfaitaires'!$E333*(VLOOKUP('Instruction Forfaitaires'!$D333,Listes!$A$43:$E$49,3,FALSE))+(VLOOKUP('Instruction Forfaitaires'!$D333,Listes!$A$43:$E$49,4,FALSE)))))))</f>
        <v/>
      </c>
      <c r="K333" s="257" t="str">
        <f>IF($G333="","",IF($C333=Listes!$B$34,Listes!$I$31,IF($C333=Listes!$B$35,(VLOOKUP('Instruction Forfaitaires'!$F333,Listes!$E$31:$F$36,2,FALSE)),IF($C333=Listes!$B$33,IF('Instruction Forfaitaires'!$E333&lt;Listes!$A$64,'Instruction Forfaitaires'!$E333*Listes!$A$65,IF('Instruction Forfaitaires'!$E333&gt;Listes!$D$64,'Instruction Forfaitaires'!$E333*Listes!$D$65,(('Instruction Forfaitaires'!$E333*Listes!$B$65)+Listes!$C$65)))))))</f>
        <v/>
      </c>
      <c r="L333" s="185" t="str">
        <f>IF(Forfaitaires!M332="","",Forfaitaires!M332)</f>
        <v/>
      </c>
      <c r="M333" s="282" t="str">
        <f t="shared" si="25"/>
        <v/>
      </c>
      <c r="N333" s="277" t="str">
        <f t="shared" si="26"/>
        <v/>
      </c>
      <c r="O333" s="298" t="str">
        <f t="shared" si="27"/>
        <v/>
      </c>
      <c r="P333" s="280" t="str">
        <f t="shared" si="28"/>
        <v/>
      </c>
      <c r="Q333" s="284" t="str">
        <f t="shared" si="29"/>
        <v/>
      </c>
      <c r="R333" s="285"/>
    </row>
    <row r="334" spans="1:18" ht="20.100000000000001" customHeight="1" x14ac:dyDescent="0.25">
      <c r="A334" s="170">
        <v>328</v>
      </c>
      <c r="B334" s="166" t="str">
        <f>IF(Forfaitaires!B333="","",Forfaitaires!B333)</f>
        <v/>
      </c>
      <c r="C334" s="166" t="str">
        <f>IF(Forfaitaires!C333="","",Forfaitaires!C333)</f>
        <v/>
      </c>
      <c r="D334" s="166" t="str">
        <f>IF(Forfaitaires!D333="","",Forfaitaires!D333)</f>
        <v/>
      </c>
      <c r="E334" s="166" t="str">
        <f>IF(Forfaitaires!E333="","",Forfaitaires!E333)</f>
        <v/>
      </c>
      <c r="F334" s="166" t="str">
        <f>IF(Forfaitaires!F333="","",Forfaitaires!F333)</f>
        <v/>
      </c>
      <c r="G334" s="166" t="str">
        <f>IF(Forfaitaires!G333="","",Forfaitaires!G333)</f>
        <v/>
      </c>
      <c r="H334" s="166" t="str">
        <f>IF(Forfaitaires!H333="","",Forfaitaires!H333)</f>
        <v/>
      </c>
      <c r="I334" s="166" t="str">
        <f>IF($G334="","",IF($C334=Listes!$B$32,IF('Instruction Forfaitaires'!$E334&lt;Listes!$B$53,('Instruction Forfaitaires'!$E334*(VLOOKUP('Instruction Forfaitaires'!$D334,Listes!$A$54:$E$60,2,FALSE))),IF('Instruction Forfaitaires'!$E334&gt;Listes!$E$53,('Instruction Forfaitaires'!$E334*(VLOOKUP('Instruction Forfaitaires'!$D334,Listes!$A$54:$E$60,5,FALSE))),('Instruction Forfaitaires'!$E334*(VLOOKUP('Instruction Forfaitaires'!$D334,Listes!$A$54:$E$60,3,FALSE))+(VLOOKUP('Instruction Forfaitaires'!$D334,Listes!$A$54:$E$60,4,FALSE)))))))</f>
        <v/>
      </c>
      <c r="J334" s="166" t="str">
        <f>IF($G334="","",IF($C334=Listes!$B$31,IF('Instruction Forfaitaires'!$E334&lt;Listes!$B$42,('Instruction Forfaitaires'!$E334*(VLOOKUP('Instruction Forfaitaires'!$D334,Listes!$A$43:$E$49,2,FALSE))),IF('Instruction Forfaitaires'!$E334&gt;Listes!$D$42,('Instruction Forfaitaires'!$E334*(VLOOKUP('Instruction Forfaitaires'!$D334,Listes!$A$43:$E$49,5,FALSE))),('Instruction Forfaitaires'!$E334*(VLOOKUP('Instruction Forfaitaires'!$D334,Listes!$A$43:$E$49,3,FALSE))+(VLOOKUP('Instruction Forfaitaires'!$D334,Listes!$A$43:$E$49,4,FALSE)))))))</f>
        <v/>
      </c>
      <c r="K334" s="257" t="str">
        <f>IF($G334="","",IF($C334=Listes!$B$34,Listes!$I$31,IF($C334=Listes!$B$35,(VLOOKUP('Instruction Forfaitaires'!$F334,Listes!$E$31:$F$36,2,FALSE)),IF($C334=Listes!$B$33,IF('Instruction Forfaitaires'!$E334&lt;Listes!$A$64,'Instruction Forfaitaires'!$E334*Listes!$A$65,IF('Instruction Forfaitaires'!$E334&gt;Listes!$D$64,'Instruction Forfaitaires'!$E334*Listes!$D$65,(('Instruction Forfaitaires'!$E334*Listes!$B$65)+Listes!$C$65)))))))</f>
        <v/>
      </c>
      <c r="L334" s="185" t="str">
        <f>IF(Forfaitaires!M333="","",Forfaitaires!M333)</f>
        <v/>
      </c>
      <c r="M334" s="282" t="str">
        <f t="shared" si="25"/>
        <v/>
      </c>
      <c r="N334" s="277" t="str">
        <f t="shared" si="26"/>
        <v/>
      </c>
      <c r="O334" s="298" t="str">
        <f t="shared" si="27"/>
        <v/>
      </c>
      <c r="P334" s="280" t="str">
        <f t="shared" si="28"/>
        <v/>
      </c>
      <c r="Q334" s="284" t="str">
        <f t="shared" si="29"/>
        <v/>
      </c>
      <c r="R334" s="285"/>
    </row>
    <row r="335" spans="1:18" ht="20.100000000000001" customHeight="1" x14ac:dyDescent="0.25">
      <c r="A335" s="170">
        <v>329</v>
      </c>
      <c r="B335" s="166" t="str">
        <f>IF(Forfaitaires!B334="","",Forfaitaires!B334)</f>
        <v/>
      </c>
      <c r="C335" s="166" t="str">
        <f>IF(Forfaitaires!C334="","",Forfaitaires!C334)</f>
        <v/>
      </c>
      <c r="D335" s="166" t="str">
        <f>IF(Forfaitaires!D334="","",Forfaitaires!D334)</f>
        <v/>
      </c>
      <c r="E335" s="166" t="str">
        <f>IF(Forfaitaires!E334="","",Forfaitaires!E334)</f>
        <v/>
      </c>
      <c r="F335" s="166" t="str">
        <f>IF(Forfaitaires!F334="","",Forfaitaires!F334)</f>
        <v/>
      </c>
      <c r="G335" s="166" t="str">
        <f>IF(Forfaitaires!G334="","",Forfaitaires!G334)</f>
        <v/>
      </c>
      <c r="H335" s="166" t="str">
        <f>IF(Forfaitaires!H334="","",Forfaitaires!H334)</f>
        <v/>
      </c>
      <c r="I335" s="166" t="str">
        <f>IF($G335="","",IF($C335=Listes!$B$32,IF('Instruction Forfaitaires'!$E335&lt;Listes!$B$53,('Instruction Forfaitaires'!$E335*(VLOOKUP('Instruction Forfaitaires'!$D335,Listes!$A$54:$E$60,2,FALSE))),IF('Instruction Forfaitaires'!$E335&gt;Listes!$E$53,('Instruction Forfaitaires'!$E335*(VLOOKUP('Instruction Forfaitaires'!$D335,Listes!$A$54:$E$60,5,FALSE))),('Instruction Forfaitaires'!$E335*(VLOOKUP('Instruction Forfaitaires'!$D335,Listes!$A$54:$E$60,3,FALSE))+(VLOOKUP('Instruction Forfaitaires'!$D335,Listes!$A$54:$E$60,4,FALSE)))))))</f>
        <v/>
      </c>
      <c r="J335" s="166" t="str">
        <f>IF($G335="","",IF($C335=Listes!$B$31,IF('Instruction Forfaitaires'!$E335&lt;Listes!$B$42,('Instruction Forfaitaires'!$E335*(VLOOKUP('Instruction Forfaitaires'!$D335,Listes!$A$43:$E$49,2,FALSE))),IF('Instruction Forfaitaires'!$E335&gt;Listes!$D$42,('Instruction Forfaitaires'!$E335*(VLOOKUP('Instruction Forfaitaires'!$D335,Listes!$A$43:$E$49,5,FALSE))),('Instruction Forfaitaires'!$E335*(VLOOKUP('Instruction Forfaitaires'!$D335,Listes!$A$43:$E$49,3,FALSE))+(VLOOKUP('Instruction Forfaitaires'!$D335,Listes!$A$43:$E$49,4,FALSE)))))))</f>
        <v/>
      </c>
      <c r="K335" s="257" t="str">
        <f>IF($G335="","",IF($C335=Listes!$B$34,Listes!$I$31,IF($C335=Listes!$B$35,(VLOOKUP('Instruction Forfaitaires'!$F335,Listes!$E$31:$F$36,2,FALSE)),IF($C335=Listes!$B$33,IF('Instruction Forfaitaires'!$E335&lt;Listes!$A$64,'Instruction Forfaitaires'!$E335*Listes!$A$65,IF('Instruction Forfaitaires'!$E335&gt;Listes!$D$64,'Instruction Forfaitaires'!$E335*Listes!$D$65,(('Instruction Forfaitaires'!$E335*Listes!$B$65)+Listes!$C$65)))))))</f>
        <v/>
      </c>
      <c r="L335" s="185" t="str">
        <f>IF(Forfaitaires!M334="","",Forfaitaires!M334)</f>
        <v/>
      </c>
      <c r="M335" s="282" t="str">
        <f t="shared" si="25"/>
        <v/>
      </c>
      <c r="N335" s="277" t="str">
        <f t="shared" si="26"/>
        <v/>
      </c>
      <c r="O335" s="298" t="str">
        <f t="shared" si="27"/>
        <v/>
      </c>
      <c r="P335" s="280" t="str">
        <f t="shared" si="28"/>
        <v/>
      </c>
      <c r="Q335" s="284" t="str">
        <f t="shared" si="29"/>
        <v/>
      </c>
      <c r="R335" s="285"/>
    </row>
    <row r="336" spans="1:18" ht="20.100000000000001" customHeight="1" x14ac:dyDescent="0.25">
      <c r="A336" s="170">
        <v>330</v>
      </c>
      <c r="B336" s="166" t="str">
        <f>IF(Forfaitaires!B335="","",Forfaitaires!B335)</f>
        <v/>
      </c>
      <c r="C336" s="166" t="str">
        <f>IF(Forfaitaires!C335="","",Forfaitaires!C335)</f>
        <v/>
      </c>
      <c r="D336" s="166" t="str">
        <f>IF(Forfaitaires!D335="","",Forfaitaires!D335)</f>
        <v/>
      </c>
      <c r="E336" s="166" t="str">
        <f>IF(Forfaitaires!E335="","",Forfaitaires!E335)</f>
        <v/>
      </c>
      <c r="F336" s="166" t="str">
        <f>IF(Forfaitaires!F335="","",Forfaitaires!F335)</f>
        <v/>
      </c>
      <c r="G336" s="166" t="str">
        <f>IF(Forfaitaires!G335="","",Forfaitaires!G335)</f>
        <v/>
      </c>
      <c r="H336" s="166" t="str">
        <f>IF(Forfaitaires!H335="","",Forfaitaires!H335)</f>
        <v/>
      </c>
      <c r="I336" s="166" t="str">
        <f>IF($G336="","",IF($C336=Listes!$B$32,IF('Instruction Forfaitaires'!$E336&lt;Listes!$B$53,('Instruction Forfaitaires'!$E336*(VLOOKUP('Instruction Forfaitaires'!$D336,Listes!$A$54:$E$60,2,FALSE))),IF('Instruction Forfaitaires'!$E336&gt;Listes!$E$53,('Instruction Forfaitaires'!$E336*(VLOOKUP('Instruction Forfaitaires'!$D336,Listes!$A$54:$E$60,5,FALSE))),('Instruction Forfaitaires'!$E336*(VLOOKUP('Instruction Forfaitaires'!$D336,Listes!$A$54:$E$60,3,FALSE))+(VLOOKUP('Instruction Forfaitaires'!$D336,Listes!$A$54:$E$60,4,FALSE)))))))</f>
        <v/>
      </c>
      <c r="J336" s="166" t="str">
        <f>IF($G336="","",IF($C336=Listes!$B$31,IF('Instruction Forfaitaires'!$E336&lt;Listes!$B$42,('Instruction Forfaitaires'!$E336*(VLOOKUP('Instruction Forfaitaires'!$D336,Listes!$A$43:$E$49,2,FALSE))),IF('Instruction Forfaitaires'!$E336&gt;Listes!$D$42,('Instruction Forfaitaires'!$E336*(VLOOKUP('Instruction Forfaitaires'!$D336,Listes!$A$43:$E$49,5,FALSE))),('Instruction Forfaitaires'!$E336*(VLOOKUP('Instruction Forfaitaires'!$D336,Listes!$A$43:$E$49,3,FALSE))+(VLOOKUP('Instruction Forfaitaires'!$D336,Listes!$A$43:$E$49,4,FALSE)))))))</f>
        <v/>
      </c>
      <c r="K336" s="257" t="str">
        <f>IF($G336="","",IF($C336=Listes!$B$34,Listes!$I$31,IF($C336=Listes!$B$35,(VLOOKUP('Instruction Forfaitaires'!$F336,Listes!$E$31:$F$36,2,FALSE)),IF($C336=Listes!$B$33,IF('Instruction Forfaitaires'!$E336&lt;Listes!$A$64,'Instruction Forfaitaires'!$E336*Listes!$A$65,IF('Instruction Forfaitaires'!$E336&gt;Listes!$D$64,'Instruction Forfaitaires'!$E336*Listes!$D$65,(('Instruction Forfaitaires'!$E336*Listes!$B$65)+Listes!$C$65)))))))</f>
        <v/>
      </c>
      <c r="L336" s="185" t="str">
        <f>IF(Forfaitaires!M335="","",Forfaitaires!M335)</f>
        <v/>
      </c>
      <c r="M336" s="282" t="str">
        <f t="shared" si="25"/>
        <v/>
      </c>
      <c r="N336" s="277" t="str">
        <f t="shared" si="26"/>
        <v/>
      </c>
      <c r="O336" s="298" t="str">
        <f t="shared" si="27"/>
        <v/>
      </c>
      <c r="P336" s="280" t="str">
        <f t="shared" si="28"/>
        <v/>
      </c>
      <c r="Q336" s="284" t="str">
        <f t="shared" si="29"/>
        <v/>
      </c>
      <c r="R336" s="285"/>
    </row>
    <row r="337" spans="1:18" ht="20.100000000000001" customHeight="1" x14ac:dyDescent="0.25">
      <c r="A337" s="170">
        <v>331</v>
      </c>
      <c r="B337" s="166" t="str">
        <f>IF(Forfaitaires!B336="","",Forfaitaires!B336)</f>
        <v/>
      </c>
      <c r="C337" s="166" t="str">
        <f>IF(Forfaitaires!C336="","",Forfaitaires!C336)</f>
        <v/>
      </c>
      <c r="D337" s="166" t="str">
        <f>IF(Forfaitaires!D336="","",Forfaitaires!D336)</f>
        <v/>
      </c>
      <c r="E337" s="166" t="str">
        <f>IF(Forfaitaires!E336="","",Forfaitaires!E336)</f>
        <v/>
      </c>
      <c r="F337" s="166" t="str">
        <f>IF(Forfaitaires!F336="","",Forfaitaires!F336)</f>
        <v/>
      </c>
      <c r="G337" s="166" t="str">
        <f>IF(Forfaitaires!G336="","",Forfaitaires!G336)</f>
        <v/>
      </c>
      <c r="H337" s="166" t="str">
        <f>IF(Forfaitaires!H336="","",Forfaitaires!H336)</f>
        <v/>
      </c>
      <c r="I337" s="166" t="str">
        <f>IF($G337="","",IF($C337=Listes!$B$32,IF('Instruction Forfaitaires'!$E337&lt;Listes!$B$53,('Instruction Forfaitaires'!$E337*(VLOOKUP('Instruction Forfaitaires'!$D337,Listes!$A$54:$E$60,2,FALSE))),IF('Instruction Forfaitaires'!$E337&gt;Listes!$E$53,('Instruction Forfaitaires'!$E337*(VLOOKUP('Instruction Forfaitaires'!$D337,Listes!$A$54:$E$60,5,FALSE))),('Instruction Forfaitaires'!$E337*(VLOOKUP('Instruction Forfaitaires'!$D337,Listes!$A$54:$E$60,3,FALSE))+(VLOOKUP('Instruction Forfaitaires'!$D337,Listes!$A$54:$E$60,4,FALSE)))))))</f>
        <v/>
      </c>
      <c r="J337" s="166" t="str">
        <f>IF($G337="","",IF($C337=Listes!$B$31,IF('Instruction Forfaitaires'!$E337&lt;Listes!$B$42,('Instruction Forfaitaires'!$E337*(VLOOKUP('Instruction Forfaitaires'!$D337,Listes!$A$43:$E$49,2,FALSE))),IF('Instruction Forfaitaires'!$E337&gt;Listes!$D$42,('Instruction Forfaitaires'!$E337*(VLOOKUP('Instruction Forfaitaires'!$D337,Listes!$A$43:$E$49,5,FALSE))),('Instruction Forfaitaires'!$E337*(VLOOKUP('Instruction Forfaitaires'!$D337,Listes!$A$43:$E$49,3,FALSE))+(VLOOKUP('Instruction Forfaitaires'!$D337,Listes!$A$43:$E$49,4,FALSE)))))))</f>
        <v/>
      </c>
      <c r="K337" s="257" t="str">
        <f>IF($G337="","",IF($C337=Listes!$B$34,Listes!$I$31,IF($C337=Listes!$B$35,(VLOOKUP('Instruction Forfaitaires'!$F337,Listes!$E$31:$F$36,2,FALSE)),IF($C337=Listes!$B$33,IF('Instruction Forfaitaires'!$E337&lt;Listes!$A$64,'Instruction Forfaitaires'!$E337*Listes!$A$65,IF('Instruction Forfaitaires'!$E337&gt;Listes!$D$64,'Instruction Forfaitaires'!$E337*Listes!$D$65,(('Instruction Forfaitaires'!$E337*Listes!$B$65)+Listes!$C$65)))))))</f>
        <v/>
      </c>
      <c r="L337" s="185" t="str">
        <f>IF(Forfaitaires!M336="","",Forfaitaires!M336)</f>
        <v/>
      </c>
      <c r="M337" s="282" t="str">
        <f t="shared" si="25"/>
        <v/>
      </c>
      <c r="N337" s="277" t="str">
        <f t="shared" si="26"/>
        <v/>
      </c>
      <c r="O337" s="298" t="str">
        <f t="shared" si="27"/>
        <v/>
      </c>
      <c r="P337" s="280" t="str">
        <f t="shared" si="28"/>
        <v/>
      </c>
      <c r="Q337" s="284" t="str">
        <f t="shared" si="29"/>
        <v/>
      </c>
      <c r="R337" s="285"/>
    </row>
    <row r="338" spans="1:18" ht="20.100000000000001" customHeight="1" x14ac:dyDescent="0.25">
      <c r="A338" s="170">
        <v>332</v>
      </c>
      <c r="B338" s="166" t="str">
        <f>IF(Forfaitaires!B337="","",Forfaitaires!B337)</f>
        <v/>
      </c>
      <c r="C338" s="166" t="str">
        <f>IF(Forfaitaires!C337="","",Forfaitaires!C337)</f>
        <v/>
      </c>
      <c r="D338" s="166" t="str">
        <f>IF(Forfaitaires!D337="","",Forfaitaires!D337)</f>
        <v/>
      </c>
      <c r="E338" s="166" t="str">
        <f>IF(Forfaitaires!E337="","",Forfaitaires!E337)</f>
        <v/>
      </c>
      <c r="F338" s="166" t="str">
        <f>IF(Forfaitaires!F337="","",Forfaitaires!F337)</f>
        <v/>
      </c>
      <c r="G338" s="166" t="str">
        <f>IF(Forfaitaires!G337="","",Forfaitaires!G337)</f>
        <v/>
      </c>
      <c r="H338" s="166" t="str">
        <f>IF(Forfaitaires!H337="","",Forfaitaires!H337)</f>
        <v/>
      </c>
      <c r="I338" s="166" t="str">
        <f>IF($G338="","",IF($C338=Listes!$B$32,IF('Instruction Forfaitaires'!$E338&lt;Listes!$B$53,('Instruction Forfaitaires'!$E338*(VLOOKUP('Instruction Forfaitaires'!$D338,Listes!$A$54:$E$60,2,FALSE))),IF('Instruction Forfaitaires'!$E338&gt;Listes!$E$53,('Instruction Forfaitaires'!$E338*(VLOOKUP('Instruction Forfaitaires'!$D338,Listes!$A$54:$E$60,5,FALSE))),('Instruction Forfaitaires'!$E338*(VLOOKUP('Instruction Forfaitaires'!$D338,Listes!$A$54:$E$60,3,FALSE))+(VLOOKUP('Instruction Forfaitaires'!$D338,Listes!$A$54:$E$60,4,FALSE)))))))</f>
        <v/>
      </c>
      <c r="J338" s="166" t="str">
        <f>IF($G338="","",IF($C338=Listes!$B$31,IF('Instruction Forfaitaires'!$E338&lt;Listes!$B$42,('Instruction Forfaitaires'!$E338*(VLOOKUP('Instruction Forfaitaires'!$D338,Listes!$A$43:$E$49,2,FALSE))),IF('Instruction Forfaitaires'!$E338&gt;Listes!$D$42,('Instruction Forfaitaires'!$E338*(VLOOKUP('Instruction Forfaitaires'!$D338,Listes!$A$43:$E$49,5,FALSE))),('Instruction Forfaitaires'!$E338*(VLOOKUP('Instruction Forfaitaires'!$D338,Listes!$A$43:$E$49,3,FALSE))+(VLOOKUP('Instruction Forfaitaires'!$D338,Listes!$A$43:$E$49,4,FALSE)))))))</f>
        <v/>
      </c>
      <c r="K338" s="257" t="str">
        <f>IF($G338="","",IF($C338=Listes!$B$34,Listes!$I$31,IF($C338=Listes!$B$35,(VLOOKUP('Instruction Forfaitaires'!$F338,Listes!$E$31:$F$36,2,FALSE)),IF($C338=Listes!$B$33,IF('Instruction Forfaitaires'!$E338&lt;Listes!$A$64,'Instruction Forfaitaires'!$E338*Listes!$A$65,IF('Instruction Forfaitaires'!$E338&gt;Listes!$D$64,'Instruction Forfaitaires'!$E338*Listes!$D$65,(('Instruction Forfaitaires'!$E338*Listes!$B$65)+Listes!$C$65)))))))</f>
        <v/>
      </c>
      <c r="L338" s="185" t="str">
        <f>IF(Forfaitaires!M337="","",Forfaitaires!M337)</f>
        <v/>
      </c>
      <c r="M338" s="282" t="str">
        <f t="shared" si="25"/>
        <v/>
      </c>
      <c r="N338" s="277" t="str">
        <f t="shared" si="26"/>
        <v/>
      </c>
      <c r="O338" s="298" t="str">
        <f t="shared" si="27"/>
        <v/>
      </c>
      <c r="P338" s="280" t="str">
        <f t="shared" si="28"/>
        <v/>
      </c>
      <c r="Q338" s="284" t="str">
        <f t="shared" si="29"/>
        <v/>
      </c>
      <c r="R338" s="285"/>
    </row>
    <row r="339" spans="1:18" ht="20.100000000000001" customHeight="1" x14ac:dyDescent="0.25">
      <c r="A339" s="170">
        <v>333</v>
      </c>
      <c r="B339" s="166" t="str">
        <f>IF(Forfaitaires!B338="","",Forfaitaires!B338)</f>
        <v/>
      </c>
      <c r="C339" s="166" t="str">
        <f>IF(Forfaitaires!C338="","",Forfaitaires!C338)</f>
        <v/>
      </c>
      <c r="D339" s="166" t="str">
        <f>IF(Forfaitaires!D338="","",Forfaitaires!D338)</f>
        <v/>
      </c>
      <c r="E339" s="166" t="str">
        <f>IF(Forfaitaires!E338="","",Forfaitaires!E338)</f>
        <v/>
      </c>
      <c r="F339" s="166" t="str">
        <f>IF(Forfaitaires!F338="","",Forfaitaires!F338)</f>
        <v/>
      </c>
      <c r="G339" s="166" t="str">
        <f>IF(Forfaitaires!G338="","",Forfaitaires!G338)</f>
        <v/>
      </c>
      <c r="H339" s="166" t="str">
        <f>IF(Forfaitaires!H338="","",Forfaitaires!H338)</f>
        <v/>
      </c>
      <c r="I339" s="166" t="str">
        <f>IF($G339="","",IF($C339=Listes!$B$32,IF('Instruction Forfaitaires'!$E339&lt;Listes!$B$53,('Instruction Forfaitaires'!$E339*(VLOOKUP('Instruction Forfaitaires'!$D339,Listes!$A$54:$E$60,2,FALSE))),IF('Instruction Forfaitaires'!$E339&gt;Listes!$E$53,('Instruction Forfaitaires'!$E339*(VLOOKUP('Instruction Forfaitaires'!$D339,Listes!$A$54:$E$60,5,FALSE))),('Instruction Forfaitaires'!$E339*(VLOOKUP('Instruction Forfaitaires'!$D339,Listes!$A$54:$E$60,3,FALSE))+(VLOOKUP('Instruction Forfaitaires'!$D339,Listes!$A$54:$E$60,4,FALSE)))))))</f>
        <v/>
      </c>
      <c r="J339" s="166" t="str">
        <f>IF($G339="","",IF($C339=Listes!$B$31,IF('Instruction Forfaitaires'!$E339&lt;Listes!$B$42,('Instruction Forfaitaires'!$E339*(VLOOKUP('Instruction Forfaitaires'!$D339,Listes!$A$43:$E$49,2,FALSE))),IF('Instruction Forfaitaires'!$E339&gt;Listes!$D$42,('Instruction Forfaitaires'!$E339*(VLOOKUP('Instruction Forfaitaires'!$D339,Listes!$A$43:$E$49,5,FALSE))),('Instruction Forfaitaires'!$E339*(VLOOKUP('Instruction Forfaitaires'!$D339,Listes!$A$43:$E$49,3,FALSE))+(VLOOKUP('Instruction Forfaitaires'!$D339,Listes!$A$43:$E$49,4,FALSE)))))))</f>
        <v/>
      </c>
      <c r="K339" s="257" t="str">
        <f>IF($G339="","",IF($C339=Listes!$B$34,Listes!$I$31,IF($C339=Listes!$B$35,(VLOOKUP('Instruction Forfaitaires'!$F339,Listes!$E$31:$F$36,2,FALSE)),IF($C339=Listes!$B$33,IF('Instruction Forfaitaires'!$E339&lt;Listes!$A$64,'Instruction Forfaitaires'!$E339*Listes!$A$65,IF('Instruction Forfaitaires'!$E339&gt;Listes!$D$64,'Instruction Forfaitaires'!$E339*Listes!$D$65,(('Instruction Forfaitaires'!$E339*Listes!$B$65)+Listes!$C$65)))))))</f>
        <v/>
      </c>
      <c r="L339" s="185" t="str">
        <f>IF(Forfaitaires!M338="","",Forfaitaires!M338)</f>
        <v/>
      </c>
      <c r="M339" s="282" t="str">
        <f t="shared" si="25"/>
        <v/>
      </c>
      <c r="N339" s="277" t="str">
        <f t="shared" si="26"/>
        <v/>
      </c>
      <c r="O339" s="298" t="str">
        <f t="shared" si="27"/>
        <v/>
      </c>
      <c r="P339" s="280" t="str">
        <f t="shared" si="28"/>
        <v/>
      </c>
      <c r="Q339" s="284" t="str">
        <f t="shared" si="29"/>
        <v/>
      </c>
      <c r="R339" s="285"/>
    </row>
    <row r="340" spans="1:18" ht="20.100000000000001" customHeight="1" x14ac:dyDescent="0.25">
      <c r="A340" s="170">
        <v>334</v>
      </c>
      <c r="B340" s="166" t="str">
        <f>IF(Forfaitaires!B339="","",Forfaitaires!B339)</f>
        <v/>
      </c>
      <c r="C340" s="166" t="str">
        <f>IF(Forfaitaires!C339="","",Forfaitaires!C339)</f>
        <v/>
      </c>
      <c r="D340" s="166" t="str">
        <f>IF(Forfaitaires!D339="","",Forfaitaires!D339)</f>
        <v/>
      </c>
      <c r="E340" s="166" t="str">
        <f>IF(Forfaitaires!E339="","",Forfaitaires!E339)</f>
        <v/>
      </c>
      <c r="F340" s="166" t="str">
        <f>IF(Forfaitaires!F339="","",Forfaitaires!F339)</f>
        <v/>
      </c>
      <c r="G340" s="166" t="str">
        <f>IF(Forfaitaires!G339="","",Forfaitaires!G339)</f>
        <v/>
      </c>
      <c r="H340" s="166" t="str">
        <f>IF(Forfaitaires!H339="","",Forfaitaires!H339)</f>
        <v/>
      </c>
      <c r="I340" s="166" t="str">
        <f>IF($G340="","",IF($C340=Listes!$B$32,IF('Instruction Forfaitaires'!$E340&lt;Listes!$B$53,('Instruction Forfaitaires'!$E340*(VLOOKUP('Instruction Forfaitaires'!$D340,Listes!$A$54:$E$60,2,FALSE))),IF('Instruction Forfaitaires'!$E340&gt;Listes!$E$53,('Instruction Forfaitaires'!$E340*(VLOOKUP('Instruction Forfaitaires'!$D340,Listes!$A$54:$E$60,5,FALSE))),('Instruction Forfaitaires'!$E340*(VLOOKUP('Instruction Forfaitaires'!$D340,Listes!$A$54:$E$60,3,FALSE))+(VLOOKUP('Instruction Forfaitaires'!$D340,Listes!$A$54:$E$60,4,FALSE)))))))</f>
        <v/>
      </c>
      <c r="J340" s="166" t="str">
        <f>IF($G340="","",IF($C340=Listes!$B$31,IF('Instruction Forfaitaires'!$E340&lt;Listes!$B$42,('Instruction Forfaitaires'!$E340*(VLOOKUP('Instruction Forfaitaires'!$D340,Listes!$A$43:$E$49,2,FALSE))),IF('Instruction Forfaitaires'!$E340&gt;Listes!$D$42,('Instruction Forfaitaires'!$E340*(VLOOKUP('Instruction Forfaitaires'!$D340,Listes!$A$43:$E$49,5,FALSE))),('Instruction Forfaitaires'!$E340*(VLOOKUP('Instruction Forfaitaires'!$D340,Listes!$A$43:$E$49,3,FALSE))+(VLOOKUP('Instruction Forfaitaires'!$D340,Listes!$A$43:$E$49,4,FALSE)))))))</f>
        <v/>
      </c>
      <c r="K340" s="257" t="str">
        <f>IF($G340="","",IF($C340=Listes!$B$34,Listes!$I$31,IF($C340=Listes!$B$35,(VLOOKUP('Instruction Forfaitaires'!$F340,Listes!$E$31:$F$36,2,FALSE)),IF($C340=Listes!$B$33,IF('Instruction Forfaitaires'!$E340&lt;Listes!$A$64,'Instruction Forfaitaires'!$E340*Listes!$A$65,IF('Instruction Forfaitaires'!$E340&gt;Listes!$D$64,'Instruction Forfaitaires'!$E340*Listes!$D$65,(('Instruction Forfaitaires'!$E340*Listes!$B$65)+Listes!$C$65)))))))</f>
        <v/>
      </c>
      <c r="L340" s="185" t="str">
        <f>IF(Forfaitaires!M339="","",Forfaitaires!M339)</f>
        <v/>
      </c>
      <c r="M340" s="282" t="str">
        <f t="shared" si="25"/>
        <v/>
      </c>
      <c r="N340" s="277" t="str">
        <f t="shared" si="26"/>
        <v/>
      </c>
      <c r="O340" s="298" t="str">
        <f t="shared" si="27"/>
        <v/>
      </c>
      <c r="P340" s="280" t="str">
        <f t="shared" si="28"/>
        <v/>
      </c>
      <c r="Q340" s="284" t="str">
        <f t="shared" si="29"/>
        <v/>
      </c>
      <c r="R340" s="285"/>
    </row>
    <row r="341" spans="1:18" ht="20.100000000000001" customHeight="1" x14ac:dyDescent="0.25">
      <c r="A341" s="170">
        <v>335</v>
      </c>
      <c r="B341" s="166" t="str">
        <f>IF(Forfaitaires!B340="","",Forfaitaires!B340)</f>
        <v/>
      </c>
      <c r="C341" s="166" t="str">
        <f>IF(Forfaitaires!C340="","",Forfaitaires!C340)</f>
        <v/>
      </c>
      <c r="D341" s="166" t="str">
        <f>IF(Forfaitaires!D340="","",Forfaitaires!D340)</f>
        <v/>
      </c>
      <c r="E341" s="166" t="str">
        <f>IF(Forfaitaires!E340="","",Forfaitaires!E340)</f>
        <v/>
      </c>
      <c r="F341" s="166" t="str">
        <f>IF(Forfaitaires!F340="","",Forfaitaires!F340)</f>
        <v/>
      </c>
      <c r="G341" s="166" t="str">
        <f>IF(Forfaitaires!G340="","",Forfaitaires!G340)</f>
        <v/>
      </c>
      <c r="H341" s="166" t="str">
        <f>IF(Forfaitaires!H340="","",Forfaitaires!H340)</f>
        <v/>
      </c>
      <c r="I341" s="166" t="str">
        <f>IF($G341="","",IF($C341=Listes!$B$32,IF('Instruction Forfaitaires'!$E341&lt;Listes!$B$53,('Instruction Forfaitaires'!$E341*(VLOOKUP('Instruction Forfaitaires'!$D341,Listes!$A$54:$E$60,2,FALSE))),IF('Instruction Forfaitaires'!$E341&gt;Listes!$E$53,('Instruction Forfaitaires'!$E341*(VLOOKUP('Instruction Forfaitaires'!$D341,Listes!$A$54:$E$60,5,FALSE))),('Instruction Forfaitaires'!$E341*(VLOOKUP('Instruction Forfaitaires'!$D341,Listes!$A$54:$E$60,3,FALSE))+(VLOOKUP('Instruction Forfaitaires'!$D341,Listes!$A$54:$E$60,4,FALSE)))))))</f>
        <v/>
      </c>
      <c r="J341" s="166" t="str">
        <f>IF($G341="","",IF($C341=Listes!$B$31,IF('Instruction Forfaitaires'!$E341&lt;Listes!$B$42,('Instruction Forfaitaires'!$E341*(VLOOKUP('Instruction Forfaitaires'!$D341,Listes!$A$43:$E$49,2,FALSE))),IF('Instruction Forfaitaires'!$E341&gt;Listes!$D$42,('Instruction Forfaitaires'!$E341*(VLOOKUP('Instruction Forfaitaires'!$D341,Listes!$A$43:$E$49,5,FALSE))),('Instruction Forfaitaires'!$E341*(VLOOKUP('Instruction Forfaitaires'!$D341,Listes!$A$43:$E$49,3,FALSE))+(VLOOKUP('Instruction Forfaitaires'!$D341,Listes!$A$43:$E$49,4,FALSE)))))))</f>
        <v/>
      </c>
      <c r="K341" s="257" t="str">
        <f>IF($G341="","",IF($C341=Listes!$B$34,Listes!$I$31,IF($C341=Listes!$B$35,(VLOOKUP('Instruction Forfaitaires'!$F341,Listes!$E$31:$F$36,2,FALSE)),IF($C341=Listes!$B$33,IF('Instruction Forfaitaires'!$E341&lt;Listes!$A$64,'Instruction Forfaitaires'!$E341*Listes!$A$65,IF('Instruction Forfaitaires'!$E341&gt;Listes!$D$64,'Instruction Forfaitaires'!$E341*Listes!$D$65,(('Instruction Forfaitaires'!$E341*Listes!$B$65)+Listes!$C$65)))))))</f>
        <v/>
      </c>
      <c r="L341" s="185" t="str">
        <f>IF(Forfaitaires!M340="","",Forfaitaires!M340)</f>
        <v/>
      </c>
      <c r="M341" s="282" t="str">
        <f t="shared" si="25"/>
        <v/>
      </c>
      <c r="N341" s="277" t="str">
        <f t="shared" si="26"/>
        <v/>
      </c>
      <c r="O341" s="298" t="str">
        <f t="shared" si="27"/>
        <v/>
      </c>
      <c r="P341" s="280" t="str">
        <f t="shared" si="28"/>
        <v/>
      </c>
      <c r="Q341" s="284" t="str">
        <f t="shared" si="29"/>
        <v/>
      </c>
      <c r="R341" s="285"/>
    </row>
    <row r="342" spans="1:18" ht="20.100000000000001" customHeight="1" x14ac:dyDescent="0.25">
      <c r="A342" s="170">
        <v>336</v>
      </c>
      <c r="B342" s="166" t="str">
        <f>IF(Forfaitaires!B341="","",Forfaitaires!B341)</f>
        <v/>
      </c>
      <c r="C342" s="166" t="str">
        <f>IF(Forfaitaires!C341="","",Forfaitaires!C341)</f>
        <v/>
      </c>
      <c r="D342" s="166" t="str">
        <f>IF(Forfaitaires!D341="","",Forfaitaires!D341)</f>
        <v/>
      </c>
      <c r="E342" s="166" t="str">
        <f>IF(Forfaitaires!E341="","",Forfaitaires!E341)</f>
        <v/>
      </c>
      <c r="F342" s="166" t="str">
        <f>IF(Forfaitaires!F341="","",Forfaitaires!F341)</f>
        <v/>
      </c>
      <c r="G342" s="166" t="str">
        <f>IF(Forfaitaires!G341="","",Forfaitaires!G341)</f>
        <v/>
      </c>
      <c r="H342" s="166" t="str">
        <f>IF(Forfaitaires!H341="","",Forfaitaires!H341)</f>
        <v/>
      </c>
      <c r="I342" s="166" t="str">
        <f>IF($G342="","",IF($C342=Listes!$B$32,IF('Instruction Forfaitaires'!$E342&lt;Listes!$B$53,('Instruction Forfaitaires'!$E342*(VLOOKUP('Instruction Forfaitaires'!$D342,Listes!$A$54:$E$60,2,FALSE))),IF('Instruction Forfaitaires'!$E342&gt;Listes!$E$53,('Instruction Forfaitaires'!$E342*(VLOOKUP('Instruction Forfaitaires'!$D342,Listes!$A$54:$E$60,5,FALSE))),('Instruction Forfaitaires'!$E342*(VLOOKUP('Instruction Forfaitaires'!$D342,Listes!$A$54:$E$60,3,FALSE))+(VLOOKUP('Instruction Forfaitaires'!$D342,Listes!$A$54:$E$60,4,FALSE)))))))</f>
        <v/>
      </c>
      <c r="J342" s="166" t="str">
        <f>IF($G342="","",IF($C342=Listes!$B$31,IF('Instruction Forfaitaires'!$E342&lt;Listes!$B$42,('Instruction Forfaitaires'!$E342*(VLOOKUP('Instruction Forfaitaires'!$D342,Listes!$A$43:$E$49,2,FALSE))),IF('Instruction Forfaitaires'!$E342&gt;Listes!$D$42,('Instruction Forfaitaires'!$E342*(VLOOKUP('Instruction Forfaitaires'!$D342,Listes!$A$43:$E$49,5,FALSE))),('Instruction Forfaitaires'!$E342*(VLOOKUP('Instruction Forfaitaires'!$D342,Listes!$A$43:$E$49,3,FALSE))+(VLOOKUP('Instruction Forfaitaires'!$D342,Listes!$A$43:$E$49,4,FALSE)))))))</f>
        <v/>
      </c>
      <c r="K342" s="257" t="str">
        <f>IF($G342="","",IF($C342=Listes!$B$34,Listes!$I$31,IF($C342=Listes!$B$35,(VLOOKUP('Instruction Forfaitaires'!$F342,Listes!$E$31:$F$36,2,FALSE)),IF($C342=Listes!$B$33,IF('Instruction Forfaitaires'!$E342&lt;Listes!$A$64,'Instruction Forfaitaires'!$E342*Listes!$A$65,IF('Instruction Forfaitaires'!$E342&gt;Listes!$D$64,'Instruction Forfaitaires'!$E342*Listes!$D$65,(('Instruction Forfaitaires'!$E342*Listes!$B$65)+Listes!$C$65)))))))</f>
        <v/>
      </c>
      <c r="L342" s="185" t="str">
        <f>IF(Forfaitaires!M341="","",Forfaitaires!M341)</f>
        <v/>
      </c>
      <c r="M342" s="282" t="str">
        <f t="shared" si="25"/>
        <v/>
      </c>
      <c r="N342" s="277" t="str">
        <f t="shared" si="26"/>
        <v/>
      </c>
      <c r="O342" s="298" t="str">
        <f t="shared" si="27"/>
        <v/>
      </c>
      <c r="P342" s="280" t="str">
        <f t="shared" si="28"/>
        <v/>
      </c>
      <c r="Q342" s="284" t="str">
        <f t="shared" si="29"/>
        <v/>
      </c>
      <c r="R342" s="285"/>
    </row>
    <row r="343" spans="1:18" ht="20.100000000000001" customHeight="1" x14ac:dyDescent="0.25">
      <c r="A343" s="170">
        <v>337</v>
      </c>
      <c r="B343" s="166" t="str">
        <f>IF(Forfaitaires!B342="","",Forfaitaires!B342)</f>
        <v/>
      </c>
      <c r="C343" s="166" t="str">
        <f>IF(Forfaitaires!C342="","",Forfaitaires!C342)</f>
        <v/>
      </c>
      <c r="D343" s="166" t="str">
        <f>IF(Forfaitaires!D342="","",Forfaitaires!D342)</f>
        <v/>
      </c>
      <c r="E343" s="166" t="str">
        <f>IF(Forfaitaires!E342="","",Forfaitaires!E342)</f>
        <v/>
      </c>
      <c r="F343" s="166" t="str">
        <f>IF(Forfaitaires!F342="","",Forfaitaires!F342)</f>
        <v/>
      </c>
      <c r="G343" s="166" t="str">
        <f>IF(Forfaitaires!G342="","",Forfaitaires!G342)</f>
        <v/>
      </c>
      <c r="H343" s="166" t="str">
        <f>IF(Forfaitaires!H342="","",Forfaitaires!H342)</f>
        <v/>
      </c>
      <c r="I343" s="166" t="str">
        <f>IF($G343="","",IF($C343=Listes!$B$32,IF('Instruction Forfaitaires'!$E343&lt;Listes!$B$53,('Instruction Forfaitaires'!$E343*(VLOOKUP('Instruction Forfaitaires'!$D343,Listes!$A$54:$E$60,2,FALSE))),IF('Instruction Forfaitaires'!$E343&gt;Listes!$E$53,('Instruction Forfaitaires'!$E343*(VLOOKUP('Instruction Forfaitaires'!$D343,Listes!$A$54:$E$60,5,FALSE))),('Instruction Forfaitaires'!$E343*(VLOOKUP('Instruction Forfaitaires'!$D343,Listes!$A$54:$E$60,3,FALSE))+(VLOOKUP('Instruction Forfaitaires'!$D343,Listes!$A$54:$E$60,4,FALSE)))))))</f>
        <v/>
      </c>
      <c r="J343" s="166" t="str">
        <f>IF($G343="","",IF($C343=Listes!$B$31,IF('Instruction Forfaitaires'!$E343&lt;Listes!$B$42,('Instruction Forfaitaires'!$E343*(VLOOKUP('Instruction Forfaitaires'!$D343,Listes!$A$43:$E$49,2,FALSE))),IF('Instruction Forfaitaires'!$E343&gt;Listes!$D$42,('Instruction Forfaitaires'!$E343*(VLOOKUP('Instruction Forfaitaires'!$D343,Listes!$A$43:$E$49,5,FALSE))),('Instruction Forfaitaires'!$E343*(VLOOKUP('Instruction Forfaitaires'!$D343,Listes!$A$43:$E$49,3,FALSE))+(VLOOKUP('Instruction Forfaitaires'!$D343,Listes!$A$43:$E$49,4,FALSE)))))))</f>
        <v/>
      </c>
      <c r="K343" s="257" t="str">
        <f>IF($G343="","",IF($C343=Listes!$B$34,Listes!$I$31,IF($C343=Listes!$B$35,(VLOOKUP('Instruction Forfaitaires'!$F343,Listes!$E$31:$F$36,2,FALSE)),IF($C343=Listes!$B$33,IF('Instruction Forfaitaires'!$E343&lt;Listes!$A$64,'Instruction Forfaitaires'!$E343*Listes!$A$65,IF('Instruction Forfaitaires'!$E343&gt;Listes!$D$64,'Instruction Forfaitaires'!$E343*Listes!$D$65,(('Instruction Forfaitaires'!$E343*Listes!$B$65)+Listes!$C$65)))))))</f>
        <v/>
      </c>
      <c r="L343" s="185" t="str">
        <f>IF(Forfaitaires!M342="","",Forfaitaires!M342)</f>
        <v/>
      </c>
      <c r="M343" s="282" t="str">
        <f t="shared" si="25"/>
        <v/>
      </c>
      <c r="N343" s="277" t="str">
        <f t="shared" si="26"/>
        <v/>
      </c>
      <c r="O343" s="298" t="str">
        <f t="shared" si="27"/>
        <v/>
      </c>
      <c r="P343" s="280" t="str">
        <f t="shared" si="28"/>
        <v/>
      </c>
      <c r="Q343" s="284" t="str">
        <f t="shared" si="29"/>
        <v/>
      </c>
      <c r="R343" s="285"/>
    </row>
    <row r="344" spans="1:18" ht="20.100000000000001" customHeight="1" x14ac:dyDescent="0.25">
      <c r="A344" s="170">
        <v>338</v>
      </c>
      <c r="B344" s="166" t="str">
        <f>IF(Forfaitaires!B343="","",Forfaitaires!B343)</f>
        <v/>
      </c>
      <c r="C344" s="166" t="str">
        <f>IF(Forfaitaires!C343="","",Forfaitaires!C343)</f>
        <v/>
      </c>
      <c r="D344" s="166" t="str">
        <f>IF(Forfaitaires!D343="","",Forfaitaires!D343)</f>
        <v/>
      </c>
      <c r="E344" s="166" t="str">
        <f>IF(Forfaitaires!E343="","",Forfaitaires!E343)</f>
        <v/>
      </c>
      <c r="F344" s="166" t="str">
        <f>IF(Forfaitaires!F343="","",Forfaitaires!F343)</f>
        <v/>
      </c>
      <c r="G344" s="166" t="str">
        <f>IF(Forfaitaires!G343="","",Forfaitaires!G343)</f>
        <v/>
      </c>
      <c r="H344" s="166" t="str">
        <f>IF(Forfaitaires!H343="","",Forfaitaires!H343)</f>
        <v/>
      </c>
      <c r="I344" s="166" t="str">
        <f>IF($G344="","",IF($C344=Listes!$B$32,IF('Instruction Forfaitaires'!$E344&lt;Listes!$B$53,('Instruction Forfaitaires'!$E344*(VLOOKUP('Instruction Forfaitaires'!$D344,Listes!$A$54:$E$60,2,FALSE))),IF('Instruction Forfaitaires'!$E344&gt;Listes!$E$53,('Instruction Forfaitaires'!$E344*(VLOOKUP('Instruction Forfaitaires'!$D344,Listes!$A$54:$E$60,5,FALSE))),('Instruction Forfaitaires'!$E344*(VLOOKUP('Instruction Forfaitaires'!$D344,Listes!$A$54:$E$60,3,FALSE))+(VLOOKUP('Instruction Forfaitaires'!$D344,Listes!$A$54:$E$60,4,FALSE)))))))</f>
        <v/>
      </c>
      <c r="J344" s="166" t="str">
        <f>IF($G344="","",IF($C344=Listes!$B$31,IF('Instruction Forfaitaires'!$E344&lt;Listes!$B$42,('Instruction Forfaitaires'!$E344*(VLOOKUP('Instruction Forfaitaires'!$D344,Listes!$A$43:$E$49,2,FALSE))),IF('Instruction Forfaitaires'!$E344&gt;Listes!$D$42,('Instruction Forfaitaires'!$E344*(VLOOKUP('Instruction Forfaitaires'!$D344,Listes!$A$43:$E$49,5,FALSE))),('Instruction Forfaitaires'!$E344*(VLOOKUP('Instruction Forfaitaires'!$D344,Listes!$A$43:$E$49,3,FALSE))+(VLOOKUP('Instruction Forfaitaires'!$D344,Listes!$A$43:$E$49,4,FALSE)))))))</f>
        <v/>
      </c>
      <c r="K344" s="257" t="str">
        <f>IF($G344="","",IF($C344=Listes!$B$34,Listes!$I$31,IF($C344=Listes!$B$35,(VLOOKUP('Instruction Forfaitaires'!$F344,Listes!$E$31:$F$36,2,FALSE)),IF($C344=Listes!$B$33,IF('Instruction Forfaitaires'!$E344&lt;Listes!$A$64,'Instruction Forfaitaires'!$E344*Listes!$A$65,IF('Instruction Forfaitaires'!$E344&gt;Listes!$D$64,'Instruction Forfaitaires'!$E344*Listes!$D$65,(('Instruction Forfaitaires'!$E344*Listes!$B$65)+Listes!$C$65)))))))</f>
        <v/>
      </c>
      <c r="L344" s="185" t="str">
        <f>IF(Forfaitaires!M343="","",Forfaitaires!M343)</f>
        <v/>
      </c>
      <c r="M344" s="282" t="str">
        <f t="shared" si="25"/>
        <v/>
      </c>
      <c r="N344" s="277" t="str">
        <f t="shared" si="26"/>
        <v/>
      </c>
      <c r="O344" s="298" t="str">
        <f t="shared" si="27"/>
        <v/>
      </c>
      <c r="P344" s="280" t="str">
        <f t="shared" si="28"/>
        <v/>
      </c>
      <c r="Q344" s="284" t="str">
        <f t="shared" si="29"/>
        <v/>
      </c>
      <c r="R344" s="285"/>
    </row>
    <row r="345" spans="1:18" ht="20.100000000000001" customHeight="1" x14ac:dyDescent="0.25">
      <c r="A345" s="170">
        <v>339</v>
      </c>
      <c r="B345" s="166" t="str">
        <f>IF(Forfaitaires!B344="","",Forfaitaires!B344)</f>
        <v/>
      </c>
      <c r="C345" s="166" t="str">
        <f>IF(Forfaitaires!C344="","",Forfaitaires!C344)</f>
        <v/>
      </c>
      <c r="D345" s="166" t="str">
        <f>IF(Forfaitaires!D344="","",Forfaitaires!D344)</f>
        <v/>
      </c>
      <c r="E345" s="166" t="str">
        <f>IF(Forfaitaires!E344="","",Forfaitaires!E344)</f>
        <v/>
      </c>
      <c r="F345" s="166" t="str">
        <f>IF(Forfaitaires!F344="","",Forfaitaires!F344)</f>
        <v/>
      </c>
      <c r="G345" s="166" t="str">
        <f>IF(Forfaitaires!G344="","",Forfaitaires!G344)</f>
        <v/>
      </c>
      <c r="H345" s="166" t="str">
        <f>IF(Forfaitaires!H344="","",Forfaitaires!H344)</f>
        <v/>
      </c>
      <c r="I345" s="166" t="str">
        <f>IF($G345="","",IF($C345=Listes!$B$32,IF('Instruction Forfaitaires'!$E345&lt;Listes!$B$53,('Instruction Forfaitaires'!$E345*(VLOOKUP('Instruction Forfaitaires'!$D345,Listes!$A$54:$E$60,2,FALSE))),IF('Instruction Forfaitaires'!$E345&gt;Listes!$E$53,('Instruction Forfaitaires'!$E345*(VLOOKUP('Instruction Forfaitaires'!$D345,Listes!$A$54:$E$60,5,FALSE))),('Instruction Forfaitaires'!$E345*(VLOOKUP('Instruction Forfaitaires'!$D345,Listes!$A$54:$E$60,3,FALSE))+(VLOOKUP('Instruction Forfaitaires'!$D345,Listes!$A$54:$E$60,4,FALSE)))))))</f>
        <v/>
      </c>
      <c r="J345" s="166" t="str">
        <f>IF($G345="","",IF($C345=Listes!$B$31,IF('Instruction Forfaitaires'!$E345&lt;Listes!$B$42,('Instruction Forfaitaires'!$E345*(VLOOKUP('Instruction Forfaitaires'!$D345,Listes!$A$43:$E$49,2,FALSE))),IF('Instruction Forfaitaires'!$E345&gt;Listes!$D$42,('Instruction Forfaitaires'!$E345*(VLOOKUP('Instruction Forfaitaires'!$D345,Listes!$A$43:$E$49,5,FALSE))),('Instruction Forfaitaires'!$E345*(VLOOKUP('Instruction Forfaitaires'!$D345,Listes!$A$43:$E$49,3,FALSE))+(VLOOKUP('Instruction Forfaitaires'!$D345,Listes!$A$43:$E$49,4,FALSE)))))))</f>
        <v/>
      </c>
      <c r="K345" s="257" t="str">
        <f>IF($G345="","",IF($C345=Listes!$B$34,Listes!$I$31,IF($C345=Listes!$B$35,(VLOOKUP('Instruction Forfaitaires'!$F345,Listes!$E$31:$F$36,2,FALSE)),IF($C345=Listes!$B$33,IF('Instruction Forfaitaires'!$E345&lt;Listes!$A$64,'Instruction Forfaitaires'!$E345*Listes!$A$65,IF('Instruction Forfaitaires'!$E345&gt;Listes!$D$64,'Instruction Forfaitaires'!$E345*Listes!$D$65,(('Instruction Forfaitaires'!$E345*Listes!$B$65)+Listes!$C$65)))))))</f>
        <v/>
      </c>
      <c r="L345" s="185" t="str">
        <f>IF(Forfaitaires!M344="","",Forfaitaires!M344)</f>
        <v/>
      </c>
      <c r="M345" s="282" t="str">
        <f t="shared" si="25"/>
        <v/>
      </c>
      <c r="N345" s="277" t="str">
        <f t="shared" si="26"/>
        <v/>
      </c>
      <c r="O345" s="298" t="str">
        <f t="shared" si="27"/>
        <v/>
      </c>
      <c r="P345" s="280" t="str">
        <f t="shared" si="28"/>
        <v/>
      </c>
      <c r="Q345" s="284" t="str">
        <f t="shared" si="29"/>
        <v/>
      </c>
      <c r="R345" s="285"/>
    </row>
    <row r="346" spans="1:18" ht="20.100000000000001" customHeight="1" x14ac:dyDescent="0.25">
      <c r="A346" s="170">
        <v>340</v>
      </c>
      <c r="B346" s="166" t="str">
        <f>IF(Forfaitaires!B345="","",Forfaitaires!B345)</f>
        <v/>
      </c>
      <c r="C346" s="166" t="str">
        <f>IF(Forfaitaires!C345="","",Forfaitaires!C345)</f>
        <v/>
      </c>
      <c r="D346" s="166" t="str">
        <f>IF(Forfaitaires!D345="","",Forfaitaires!D345)</f>
        <v/>
      </c>
      <c r="E346" s="166" t="str">
        <f>IF(Forfaitaires!E345="","",Forfaitaires!E345)</f>
        <v/>
      </c>
      <c r="F346" s="166" t="str">
        <f>IF(Forfaitaires!F345="","",Forfaitaires!F345)</f>
        <v/>
      </c>
      <c r="G346" s="166" t="str">
        <f>IF(Forfaitaires!G345="","",Forfaitaires!G345)</f>
        <v/>
      </c>
      <c r="H346" s="166" t="str">
        <f>IF(Forfaitaires!H345="","",Forfaitaires!H345)</f>
        <v/>
      </c>
      <c r="I346" s="166" t="str">
        <f>IF($G346="","",IF($C346=Listes!$B$32,IF('Instruction Forfaitaires'!$E346&lt;Listes!$B$53,('Instruction Forfaitaires'!$E346*(VLOOKUP('Instruction Forfaitaires'!$D346,Listes!$A$54:$E$60,2,FALSE))),IF('Instruction Forfaitaires'!$E346&gt;Listes!$E$53,('Instruction Forfaitaires'!$E346*(VLOOKUP('Instruction Forfaitaires'!$D346,Listes!$A$54:$E$60,5,FALSE))),('Instruction Forfaitaires'!$E346*(VLOOKUP('Instruction Forfaitaires'!$D346,Listes!$A$54:$E$60,3,FALSE))+(VLOOKUP('Instruction Forfaitaires'!$D346,Listes!$A$54:$E$60,4,FALSE)))))))</f>
        <v/>
      </c>
      <c r="J346" s="166" t="str">
        <f>IF($G346="","",IF($C346=Listes!$B$31,IF('Instruction Forfaitaires'!$E346&lt;Listes!$B$42,('Instruction Forfaitaires'!$E346*(VLOOKUP('Instruction Forfaitaires'!$D346,Listes!$A$43:$E$49,2,FALSE))),IF('Instruction Forfaitaires'!$E346&gt;Listes!$D$42,('Instruction Forfaitaires'!$E346*(VLOOKUP('Instruction Forfaitaires'!$D346,Listes!$A$43:$E$49,5,FALSE))),('Instruction Forfaitaires'!$E346*(VLOOKUP('Instruction Forfaitaires'!$D346,Listes!$A$43:$E$49,3,FALSE))+(VLOOKUP('Instruction Forfaitaires'!$D346,Listes!$A$43:$E$49,4,FALSE)))))))</f>
        <v/>
      </c>
      <c r="K346" s="257" t="str">
        <f>IF($G346="","",IF($C346=Listes!$B$34,Listes!$I$31,IF($C346=Listes!$B$35,(VLOOKUP('Instruction Forfaitaires'!$F346,Listes!$E$31:$F$36,2,FALSE)),IF($C346=Listes!$B$33,IF('Instruction Forfaitaires'!$E346&lt;Listes!$A$64,'Instruction Forfaitaires'!$E346*Listes!$A$65,IF('Instruction Forfaitaires'!$E346&gt;Listes!$D$64,'Instruction Forfaitaires'!$E346*Listes!$D$65,(('Instruction Forfaitaires'!$E346*Listes!$B$65)+Listes!$C$65)))))))</f>
        <v/>
      </c>
      <c r="L346" s="185" t="str">
        <f>IF(Forfaitaires!M345="","",Forfaitaires!M345)</f>
        <v/>
      </c>
      <c r="M346" s="282" t="str">
        <f t="shared" si="25"/>
        <v/>
      </c>
      <c r="N346" s="277" t="str">
        <f t="shared" si="26"/>
        <v/>
      </c>
      <c r="O346" s="298" t="str">
        <f t="shared" si="27"/>
        <v/>
      </c>
      <c r="P346" s="280" t="str">
        <f t="shared" si="28"/>
        <v/>
      </c>
      <c r="Q346" s="284" t="str">
        <f t="shared" si="29"/>
        <v/>
      </c>
      <c r="R346" s="285"/>
    </row>
    <row r="347" spans="1:18" ht="20.100000000000001" customHeight="1" x14ac:dyDescent="0.25">
      <c r="A347" s="170">
        <v>341</v>
      </c>
      <c r="B347" s="166" t="str">
        <f>IF(Forfaitaires!B346="","",Forfaitaires!B346)</f>
        <v/>
      </c>
      <c r="C347" s="166" t="str">
        <f>IF(Forfaitaires!C346="","",Forfaitaires!C346)</f>
        <v/>
      </c>
      <c r="D347" s="166" t="str">
        <f>IF(Forfaitaires!D346="","",Forfaitaires!D346)</f>
        <v/>
      </c>
      <c r="E347" s="166" t="str">
        <f>IF(Forfaitaires!E346="","",Forfaitaires!E346)</f>
        <v/>
      </c>
      <c r="F347" s="166" t="str">
        <f>IF(Forfaitaires!F346="","",Forfaitaires!F346)</f>
        <v/>
      </c>
      <c r="G347" s="166" t="str">
        <f>IF(Forfaitaires!G346="","",Forfaitaires!G346)</f>
        <v/>
      </c>
      <c r="H347" s="166" t="str">
        <f>IF(Forfaitaires!H346="","",Forfaitaires!H346)</f>
        <v/>
      </c>
      <c r="I347" s="166" t="str">
        <f>IF($G347="","",IF($C347=Listes!$B$32,IF('Instruction Forfaitaires'!$E347&lt;Listes!$B$53,('Instruction Forfaitaires'!$E347*(VLOOKUP('Instruction Forfaitaires'!$D347,Listes!$A$54:$E$60,2,FALSE))),IF('Instruction Forfaitaires'!$E347&gt;Listes!$E$53,('Instruction Forfaitaires'!$E347*(VLOOKUP('Instruction Forfaitaires'!$D347,Listes!$A$54:$E$60,5,FALSE))),('Instruction Forfaitaires'!$E347*(VLOOKUP('Instruction Forfaitaires'!$D347,Listes!$A$54:$E$60,3,FALSE))+(VLOOKUP('Instruction Forfaitaires'!$D347,Listes!$A$54:$E$60,4,FALSE)))))))</f>
        <v/>
      </c>
      <c r="J347" s="166" t="str">
        <f>IF($G347="","",IF($C347=Listes!$B$31,IF('Instruction Forfaitaires'!$E347&lt;Listes!$B$42,('Instruction Forfaitaires'!$E347*(VLOOKUP('Instruction Forfaitaires'!$D347,Listes!$A$43:$E$49,2,FALSE))),IF('Instruction Forfaitaires'!$E347&gt;Listes!$D$42,('Instruction Forfaitaires'!$E347*(VLOOKUP('Instruction Forfaitaires'!$D347,Listes!$A$43:$E$49,5,FALSE))),('Instruction Forfaitaires'!$E347*(VLOOKUP('Instruction Forfaitaires'!$D347,Listes!$A$43:$E$49,3,FALSE))+(VLOOKUP('Instruction Forfaitaires'!$D347,Listes!$A$43:$E$49,4,FALSE)))))))</f>
        <v/>
      </c>
      <c r="K347" s="257" t="str">
        <f>IF($G347="","",IF($C347=Listes!$B$34,Listes!$I$31,IF($C347=Listes!$B$35,(VLOOKUP('Instruction Forfaitaires'!$F347,Listes!$E$31:$F$36,2,FALSE)),IF($C347=Listes!$B$33,IF('Instruction Forfaitaires'!$E347&lt;Listes!$A$64,'Instruction Forfaitaires'!$E347*Listes!$A$65,IF('Instruction Forfaitaires'!$E347&gt;Listes!$D$64,'Instruction Forfaitaires'!$E347*Listes!$D$65,(('Instruction Forfaitaires'!$E347*Listes!$B$65)+Listes!$C$65)))))))</f>
        <v/>
      </c>
      <c r="L347" s="185" t="str">
        <f>IF(Forfaitaires!M346="","",Forfaitaires!M346)</f>
        <v/>
      </c>
      <c r="M347" s="282" t="str">
        <f t="shared" si="25"/>
        <v/>
      </c>
      <c r="N347" s="277" t="str">
        <f t="shared" si="26"/>
        <v/>
      </c>
      <c r="O347" s="298" t="str">
        <f t="shared" si="27"/>
        <v/>
      </c>
      <c r="P347" s="280" t="str">
        <f t="shared" si="28"/>
        <v/>
      </c>
      <c r="Q347" s="284" t="str">
        <f t="shared" si="29"/>
        <v/>
      </c>
      <c r="R347" s="285"/>
    </row>
    <row r="348" spans="1:18" ht="20.100000000000001" customHeight="1" x14ac:dyDescent="0.25">
      <c r="A348" s="170">
        <v>342</v>
      </c>
      <c r="B348" s="166" t="str">
        <f>IF(Forfaitaires!B347="","",Forfaitaires!B347)</f>
        <v/>
      </c>
      <c r="C348" s="166" t="str">
        <f>IF(Forfaitaires!C347="","",Forfaitaires!C347)</f>
        <v/>
      </c>
      <c r="D348" s="166" t="str">
        <f>IF(Forfaitaires!D347="","",Forfaitaires!D347)</f>
        <v/>
      </c>
      <c r="E348" s="166" t="str">
        <f>IF(Forfaitaires!E347="","",Forfaitaires!E347)</f>
        <v/>
      </c>
      <c r="F348" s="166" t="str">
        <f>IF(Forfaitaires!F347="","",Forfaitaires!F347)</f>
        <v/>
      </c>
      <c r="G348" s="166" t="str">
        <f>IF(Forfaitaires!G347="","",Forfaitaires!G347)</f>
        <v/>
      </c>
      <c r="H348" s="166" t="str">
        <f>IF(Forfaitaires!H347="","",Forfaitaires!H347)</f>
        <v/>
      </c>
      <c r="I348" s="166" t="str">
        <f>IF($G348="","",IF($C348=Listes!$B$32,IF('Instruction Forfaitaires'!$E348&lt;Listes!$B$53,('Instruction Forfaitaires'!$E348*(VLOOKUP('Instruction Forfaitaires'!$D348,Listes!$A$54:$E$60,2,FALSE))),IF('Instruction Forfaitaires'!$E348&gt;Listes!$E$53,('Instruction Forfaitaires'!$E348*(VLOOKUP('Instruction Forfaitaires'!$D348,Listes!$A$54:$E$60,5,FALSE))),('Instruction Forfaitaires'!$E348*(VLOOKUP('Instruction Forfaitaires'!$D348,Listes!$A$54:$E$60,3,FALSE))+(VLOOKUP('Instruction Forfaitaires'!$D348,Listes!$A$54:$E$60,4,FALSE)))))))</f>
        <v/>
      </c>
      <c r="J348" s="166" t="str">
        <f>IF($G348="","",IF($C348=Listes!$B$31,IF('Instruction Forfaitaires'!$E348&lt;Listes!$B$42,('Instruction Forfaitaires'!$E348*(VLOOKUP('Instruction Forfaitaires'!$D348,Listes!$A$43:$E$49,2,FALSE))),IF('Instruction Forfaitaires'!$E348&gt;Listes!$D$42,('Instruction Forfaitaires'!$E348*(VLOOKUP('Instruction Forfaitaires'!$D348,Listes!$A$43:$E$49,5,FALSE))),('Instruction Forfaitaires'!$E348*(VLOOKUP('Instruction Forfaitaires'!$D348,Listes!$A$43:$E$49,3,FALSE))+(VLOOKUP('Instruction Forfaitaires'!$D348,Listes!$A$43:$E$49,4,FALSE)))))))</f>
        <v/>
      </c>
      <c r="K348" s="257" t="str">
        <f>IF($G348="","",IF($C348=Listes!$B$34,Listes!$I$31,IF($C348=Listes!$B$35,(VLOOKUP('Instruction Forfaitaires'!$F348,Listes!$E$31:$F$36,2,FALSE)),IF($C348=Listes!$B$33,IF('Instruction Forfaitaires'!$E348&lt;Listes!$A$64,'Instruction Forfaitaires'!$E348*Listes!$A$65,IF('Instruction Forfaitaires'!$E348&gt;Listes!$D$64,'Instruction Forfaitaires'!$E348*Listes!$D$65,(('Instruction Forfaitaires'!$E348*Listes!$B$65)+Listes!$C$65)))))))</f>
        <v/>
      </c>
      <c r="L348" s="185" t="str">
        <f>IF(Forfaitaires!M347="","",Forfaitaires!M347)</f>
        <v/>
      </c>
      <c r="M348" s="282" t="str">
        <f t="shared" si="25"/>
        <v/>
      </c>
      <c r="N348" s="277" t="str">
        <f t="shared" si="26"/>
        <v/>
      </c>
      <c r="O348" s="298" t="str">
        <f t="shared" si="27"/>
        <v/>
      </c>
      <c r="P348" s="280" t="str">
        <f t="shared" si="28"/>
        <v/>
      </c>
      <c r="Q348" s="284" t="str">
        <f t="shared" si="29"/>
        <v/>
      </c>
      <c r="R348" s="285"/>
    </row>
    <row r="349" spans="1:18" ht="20.100000000000001" customHeight="1" x14ac:dyDescent="0.25">
      <c r="A349" s="170">
        <v>343</v>
      </c>
      <c r="B349" s="166" t="str">
        <f>IF(Forfaitaires!B348="","",Forfaitaires!B348)</f>
        <v/>
      </c>
      <c r="C349" s="166" t="str">
        <f>IF(Forfaitaires!C348="","",Forfaitaires!C348)</f>
        <v/>
      </c>
      <c r="D349" s="166" t="str">
        <f>IF(Forfaitaires!D348="","",Forfaitaires!D348)</f>
        <v/>
      </c>
      <c r="E349" s="166" t="str">
        <f>IF(Forfaitaires!E348="","",Forfaitaires!E348)</f>
        <v/>
      </c>
      <c r="F349" s="166" t="str">
        <f>IF(Forfaitaires!F348="","",Forfaitaires!F348)</f>
        <v/>
      </c>
      <c r="G349" s="166" t="str">
        <f>IF(Forfaitaires!G348="","",Forfaitaires!G348)</f>
        <v/>
      </c>
      <c r="H349" s="166" t="str">
        <f>IF(Forfaitaires!H348="","",Forfaitaires!H348)</f>
        <v/>
      </c>
      <c r="I349" s="166" t="str">
        <f>IF($G349="","",IF($C349=Listes!$B$32,IF('Instruction Forfaitaires'!$E349&lt;Listes!$B$53,('Instruction Forfaitaires'!$E349*(VLOOKUP('Instruction Forfaitaires'!$D349,Listes!$A$54:$E$60,2,FALSE))),IF('Instruction Forfaitaires'!$E349&gt;Listes!$E$53,('Instruction Forfaitaires'!$E349*(VLOOKUP('Instruction Forfaitaires'!$D349,Listes!$A$54:$E$60,5,FALSE))),('Instruction Forfaitaires'!$E349*(VLOOKUP('Instruction Forfaitaires'!$D349,Listes!$A$54:$E$60,3,FALSE))+(VLOOKUP('Instruction Forfaitaires'!$D349,Listes!$A$54:$E$60,4,FALSE)))))))</f>
        <v/>
      </c>
      <c r="J349" s="166" t="str">
        <f>IF($G349="","",IF($C349=Listes!$B$31,IF('Instruction Forfaitaires'!$E349&lt;Listes!$B$42,('Instruction Forfaitaires'!$E349*(VLOOKUP('Instruction Forfaitaires'!$D349,Listes!$A$43:$E$49,2,FALSE))),IF('Instruction Forfaitaires'!$E349&gt;Listes!$D$42,('Instruction Forfaitaires'!$E349*(VLOOKUP('Instruction Forfaitaires'!$D349,Listes!$A$43:$E$49,5,FALSE))),('Instruction Forfaitaires'!$E349*(VLOOKUP('Instruction Forfaitaires'!$D349,Listes!$A$43:$E$49,3,FALSE))+(VLOOKUP('Instruction Forfaitaires'!$D349,Listes!$A$43:$E$49,4,FALSE)))))))</f>
        <v/>
      </c>
      <c r="K349" s="257" t="str">
        <f>IF($G349="","",IF($C349=Listes!$B$34,Listes!$I$31,IF($C349=Listes!$B$35,(VLOOKUP('Instruction Forfaitaires'!$F349,Listes!$E$31:$F$36,2,FALSE)),IF($C349=Listes!$B$33,IF('Instruction Forfaitaires'!$E349&lt;Listes!$A$64,'Instruction Forfaitaires'!$E349*Listes!$A$65,IF('Instruction Forfaitaires'!$E349&gt;Listes!$D$64,'Instruction Forfaitaires'!$E349*Listes!$D$65,(('Instruction Forfaitaires'!$E349*Listes!$B$65)+Listes!$C$65)))))))</f>
        <v/>
      </c>
      <c r="L349" s="185" t="str">
        <f>IF(Forfaitaires!M348="","",Forfaitaires!M348)</f>
        <v/>
      </c>
      <c r="M349" s="282" t="str">
        <f t="shared" si="25"/>
        <v/>
      </c>
      <c r="N349" s="277" t="str">
        <f t="shared" si="26"/>
        <v/>
      </c>
      <c r="O349" s="298" t="str">
        <f t="shared" si="27"/>
        <v/>
      </c>
      <c r="P349" s="280" t="str">
        <f t="shared" si="28"/>
        <v/>
      </c>
      <c r="Q349" s="284" t="str">
        <f t="shared" si="29"/>
        <v/>
      </c>
      <c r="R349" s="285"/>
    </row>
    <row r="350" spans="1:18" ht="20.100000000000001" customHeight="1" x14ac:dyDescent="0.25">
      <c r="A350" s="170">
        <v>344</v>
      </c>
      <c r="B350" s="166" t="str">
        <f>IF(Forfaitaires!B349="","",Forfaitaires!B349)</f>
        <v/>
      </c>
      <c r="C350" s="166" t="str">
        <f>IF(Forfaitaires!C349="","",Forfaitaires!C349)</f>
        <v/>
      </c>
      <c r="D350" s="166" t="str">
        <f>IF(Forfaitaires!D349="","",Forfaitaires!D349)</f>
        <v/>
      </c>
      <c r="E350" s="166" t="str">
        <f>IF(Forfaitaires!E349="","",Forfaitaires!E349)</f>
        <v/>
      </c>
      <c r="F350" s="166" t="str">
        <f>IF(Forfaitaires!F349="","",Forfaitaires!F349)</f>
        <v/>
      </c>
      <c r="G350" s="166" t="str">
        <f>IF(Forfaitaires!G349="","",Forfaitaires!G349)</f>
        <v/>
      </c>
      <c r="H350" s="166" t="str">
        <f>IF(Forfaitaires!H349="","",Forfaitaires!H349)</f>
        <v/>
      </c>
      <c r="I350" s="166" t="str">
        <f>IF($G350="","",IF($C350=Listes!$B$32,IF('Instruction Forfaitaires'!$E350&lt;Listes!$B$53,('Instruction Forfaitaires'!$E350*(VLOOKUP('Instruction Forfaitaires'!$D350,Listes!$A$54:$E$60,2,FALSE))),IF('Instruction Forfaitaires'!$E350&gt;Listes!$E$53,('Instruction Forfaitaires'!$E350*(VLOOKUP('Instruction Forfaitaires'!$D350,Listes!$A$54:$E$60,5,FALSE))),('Instruction Forfaitaires'!$E350*(VLOOKUP('Instruction Forfaitaires'!$D350,Listes!$A$54:$E$60,3,FALSE))+(VLOOKUP('Instruction Forfaitaires'!$D350,Listes!$A$54:$E$60,4,FALSE)))))))</f>
        <v/>
      </c>
      <c r="J350" s="166" t="str">
        <f>IF($G350="","",IF($C350=Listes!$B$31,IF('Instruction Forfaitaires'!$E350&lt;Listes!$B$42,('Instruction Forfaitaires'!$E350*(VLOOKUP('Instruction Forfaitaires'!$D350,Listes!$A$43:$E$49,2,FALSE))),IF('Instruction Forfaitaires'!$E350&gt;Listes!$D$42,('Instruction Forfaitaires'!$E350*(VLOOKUP('Instruction Forfaitaires'!$D350,Listes!$A$43:$E$49,5,FALSE))),('Instruction Forfaitaires'!$E350*(VLOOKUP('Instruction Forfaitaires'!$D350,Listes!$A$43:$E$49,3,FALSE))+(VLOOKUP('Instruction Forfaitaires'!$D350,Listes!$A$43:$E$49,4,FALSE)))))))</f>
        <v/>
      </c>
      <c r="K350" s="257" t="str">
        <f>IF($G350="","",IF($C350=Listes!$B$34,Listes!$I$31,IF($C350=Listes!$B$35,(VLOOKUP('Instruction Forfaitaires'!$F350,Listes!$E$31:$F$36,2,FALSE)),IF($C350=Listes!$B$33,IF('Instruction Forfaitaires'!$E350&lt;Listes!$A$64,'Instruction Forfaitaires'!$E350*Listes!$A$65,IF('Instruction Forfaitaires'!$E350&gt;Listes!$D$64,'Instruction Forfaitaires'!$E350*Listes!$D$65,(('Instruction Forfaitaires'!$E350*Listes!$B$65)+Listes!$C$65)))))))</f>
        <v/>
      </c>
      <c r="L350" s="185" t="str">
        <f>IF(Forfaitaires!M349="","",Forfaitaires!M349)</f>
        <v/>
      </c>
      <c r="M350" s="282" t="str">
        <f t="shared" si="25"/>
        <v/>
      </c>
      <c r="N350" s="277" t="str">
        <f t="shared" si="26"/>
        <v/>
      </c>
      <c r="O350" s="298" t="str">
        <f t="shared" si="27"/>
        <v/>
      </c>
      <c r="P350" s="280" t="str">
        <f t="shared" si="28"/>
        <v/>
      </c>
      <c r="Q350" s="284" t="str">
        <f t="shared" si="29"/>
        <v/>
      </c>
      <c r="R350" s="285"/>
    </row>
    <row r="351" spans="1:18" ht="20.100000000000001" customHeight="1" x14ac:dyDescent="0.25">
      <c r="A351" s="170">
        <v>345</v>
      </c>
      <c r="B351" s="166" t="str">
        <f>IF(Forfaitaires!B350="","",Forfaitaires!B350)</f>
        <v/>
      </c>
      <c r="C351" s="166" t="str">
        <f>IF(Forfaitaires!C350="","",Forfaitaires!C350)</f>
        <v/>
      </c>
      <c r="D351" s="166" t="str">
        <f>IF(Forfaitaires!D350="","",Forfaitaires!D350)</f>
        <v/>
      </c>
      <c r="E351" s="166" t="str">
        <f>IF(Forfaitaires!E350="","",Forfaitaires!E350)</f>
        <v/>
      </c>
      <c r="F351" s="166" t="str">
        <f>IF(Forfaitaires!F350="","",Forfaitaires!F350)</f>
        <v/>
      </c>
      <c r="G351" s="166" t="str">
        <f>IF(Forfaitaires!G350="","",Forfaitaires!G350)</f>
        <v/>
      </c>
      <c r="H351" s="166" t="str">
        <f>IF(Forfaitaires!H350="","",Forfaitaires!H350)</f>
        <v/>
      </c>
      <c r="I351" s="166" t="str">
        <f>IF($G351="","",IF($C351=Listes!$B$32,IF('Instruction Forfaitaires'!$E351&lt;Listes!$B$53,('Instruction Forfaitaires'!$E351*(VLOOKUP('Instruction Forfaitaires'!$D351,Listes!$A$54:$E$60,2,FALSE))),IF('Instruction Forfaitaires'!$E351&gt;Listes!$E$53,('Instruction Forfaitaires'!$E351*(VLOOKUP('Instruction Forfaitaires'!$D351,Listes!$A$54:$E$60,5,FALSE))),('Instruction Forfaitaires'!$E351*(VLOOKUP('Instruction Forfaitaires'!$D351,Listes!$A$54:$E$60,3,FALSE))+(VLOOKUP('Instruction Forfaitaires'!$D351,Listes!$A$54:$E$60,4,FALSE)))))))</f>
        <v/>
      </c>
      <c r="J351" s="166" t="str">
        <f>IF($G351="","",IF($C351=Listes!$B$31,IF('Instruction Forfaitaires'!$E351&lt;Listes!$B$42,('Instruction Forfaitaires'!$E351*(VLOOKUP('Instruction Forfaitaires'!$D351,Listes!$A$43:$E$49,2,FALSE))),IF('Instruction Forfaitaires'!$E351&gt;Listes!$D$42,('Instruction Forfaitaires'!$E351*(VLOOKUP('Instruction Forfaitaires'!$D351,Listes!$A$43:$E$49,5,FALSE))),('Instruction Forfaitaires'!$E351*(VLOOKUP('Instruction Forfaitaires'!$D351,Listes!$A$43:$E$49,3,FALSE))+(VLOOKUP('Instruction Forfaitaires'!$D351,Listes!$A$43:$E$49,4,FALSE)))))))</f>
        <v/>
      </c>
      <c r="K351" s="257" t="str">
        <f>IF($G351="","",IF($C351=Listes!$B$34,Listes!$I$31,IF($C351=Listes!$B$35,(VLOOKUP('Instruction Forfaitaires'!$F351,Listes!$E$31:$F$36,2,FALSE)),IF($C351=Listes!$B$33,IF('Instruction Forfaitaires'!$E351&lt;Listes!$A$64,'Instruction Forfaitaires'!$E351*Listes!$A$65,IF('Instruction Forfaitaires'!$E351&gt;Listes!$D$64,'Instruction Forfaitaires'!$E351*Listes!$D$65,(('Instruction Forfaitaires'!$E351*Listes!$B$65)+Listes!$C$65)))))))</f>
        <v/>
      </c>
      <c r="L351" s="185" t="str">
        <f>IF(Forfaitaires!M350="","",Forfaitaires!M350)</f>
        <v/>
      </c>
      <c r="M351" s="282" t="str">
        <f t="shared" si="25"/>
        <v/>
      </c>
      <c r="N351" s="277" t="str">
        <f t="shared" si="26"/>
        <v/>
      </c>
      <c r="O351" s="298" t="str">
        <f t="shared" si="27"/>
        <v/>
      </c>
      <c r="P351" s="280" t="str">
        <f t="shared" si="28"/>
        <v/>
      </c>
      <c r="Q351" s="284" t="str">
        <f t="shared" si="29"/>
        <v/>
      </c>
      <c r="R351" s="285"/>
    </row>
    <row r="352" spans="1:18" ht="20.100000000000001" customHeight="1" x14ac:dyDescent="0.25">
      <c r="A352" s="170">
        <v>346</v>
      </c>
      <c r="B352" s="166" t="str">
        <f>IF(Forfaitaires!B351="","",Forfaitaires!B351)</f>
        <v/>
      </c>
      <c r="C352" s="166" t="str">
        <f>IF(Forfaitaires!C351="","",Forfaitaires!C351)</f>
        <v/>
      </c>
      <c r="D352" s="166" t="str">
        <f>IF(Forfaitaires!D351="","",Forfaitaires!D351)</f>
        <v/>
      </c>
      <c r="E352" s="166" t="str">
        <f>IF(Forfaitaires!E351="","",Forfaitaires!E351)</f>
        <v/>
      </c>
      <c r="F352" s="166" t="str">
        <f>IF(Forfaitaires!F351="","",Forfaitaires!F351)</f>
        <v/>
      </c>
      <c r="G352" s="166" t="str">
        <f>IF(Forfaitaires!G351="","",Forfaitaires!G351)</f>
        <v/>
      </c>
      <c r="H352" s="166" t="str">
        <f>IF(Forfaitaires!H351="","",Forfaitaires!H351)</f>
        <v/>
      </c>
      <c r="I352" s="166" t="str">
        <f>IF($G352="","",IF($C352=Listes!$B$32,IF('Instruction Forfaitaires'!$E352&lt;Listes!$B$53,('Instruction Forfaitaires'!$E352*(VLOOKUP('Instruction Forfaitaires'!$D352,Listes!$A$54:$E$60,2,FALSE))),IF('Instruction Forfaitaires'!$E352&gt;Listes!$E$53,('Instruction Forfaitaires'!$E352*(VLOOKUP('Instruction Forfaitaires'!$D352,Listes!$A$54:$E$60,5,FALSE))),('Instruction Forfaitaires'!$E352*(VLOOKUP('Instruction Forfaitaires'!$D352,Listes!$A$54:$E$60,3,FALSE))+(VLOOKUP('Instruction Forfaitaires'!$D352,Listes!$A$54:$E$60,4,FALSE)))))))</f>
        <v/>
      </c>
      <c r="J352" s="166" t="str">
        <f>IF($G352="","",IF($C352=Listes!$B$31,IF('Instruction Forfaitaires'!$E352&lt;Listes!$B$42,('Instruction Forfaitaires'!$E352*(VLOOKUP('Instruction Forfaitaires'!$D352,Listes!$A$43:$E$49,2,FALSE))),IF('Instruction Forfaitaires'!$E352&gt;Listes!$D$42,('Instruction Forfaitaires'!$E352*(VLOOKUP('Instruction Forfaitaires'!$D352,Listes!$A$43:$E$49,5,FALSE))),('Instruction Forfaitaires'!$E352*(VLOOKUP('Instruction Forfaitaires'!$D352,Listes!$A$43:$E$49,3,FALSE))+(VLOOKUP('Instruction Forfaitaires'!$D352,Listes!$A$43:$E$49,4,FALSE)))))))</f>
        <v/>
      </c>
      <c r="K352" s="257" t="str">
        <f>IF($G352="","",IF($C352=Listes!$B$34,Listes!$I$31,IF($C352=Listes!$B$35,(VLOOKUP('Instruction Forfaitaires'!$F352,Listes!$E$31:$F$36,2,FALSE)),IF($C352=Listes!$B$33,IF('Instruction Forfaitaires'!$E352&lt;Listes!$A$64,'Instruction Forfaitaires'!$E352*Listes!$A$65,IF('Instruction Forfaitaires'!$E352&gt;Listes!$D$64,'Instruction Forfaitaires'!$E352*Listes!$D$65,(('Instruction Forfaitaires'!$E352*Listes!$B$65)+Listes!$C$65)))))))</f>
        <v/>
      </c>
      <c r="L352" s="185" t="str">
        <f>IF(Forfaitaires!M351="","",Forfaitaires!M351)</f>
        <v/>
      </c>
      <c r="M352" s="282" t="str">
        <f t="shared" si="25"/>
        <v/>
      </c>
      <c r="N352" s="277" t="str">
        <f t="shared" si="26"/>
        <v/>
      </c>
      <c r="O352" s="298" t="str">
        <f t="shared" si="27"/>
        <v/>
      </c>
      <c r="P352" s="280" t="str">
        <f t="shared" si="28"/>
        <v/>
      </c>
      <c r="Q352" s="284" t="str">
        <f t="shared" si="29"/>
        <v/>
      </c>
      <c r="R352" s="285"/>
    </row>
    <row r="353" spans="1:18" ht="20.100000000000001" customHeight="1" x14ac:dyDescent="0.25">
      <c r="A353" s="170">
        <v>347</v>
      </c>
      <c r="B353" s="166" t="str">
        <f>IF(Forfaitaires!B352="","",Forfaitaires!B352)</f>
        <v/>
      </c>
      <c r="C353" s="166" t="str">
        <f>IF(Forfaitaires!C352="","",Forfaitaires!C352)</f>
        <v/>
      </c>
      <c r="D353" s="166" t="str">
        <f>IF(Forfaitaires!D352="","",Forfaitaires!D352)</f>
        <v/>
      </c>
      <c r="E353" s="166" t="str">
        <f>IF(Forfaitaires!E352="","",Forfaitaires!E352)</f>
        <v/>
      </c>
      <c r="F353" s="166" t="str">
        <f>IF(Forfaitaires!F352="","",Forfaitaires!F352)</f>
        <v/>
      </c>
      <c r="G353" s="166" t="str">
        <f>IF(Forfaitaires!G352="","",Forfaitaires!G352)</f>
        <v/>
      </c>
      <c r="H353" s="166" t="str">
        <f>IF(Forfaitaires!H352="","",Forfaitaires!H352)</f>
        <v/>
      </c>
      <c r="I353" s="166" t="str">
        <f>IF($G353="","",IF($C353=Listes!$B$32,IF('Instruction Forfaitaires'!$E353&lt;Listes!$B$53,('Instruction Forfaitaires'!$E353*(VLOOKUP('Instruction Forfaitaires'!$D353,Listes!$A$54:$E$60,2,FALSE))),IF('Instruction Forfaitaires'!$E353&gt;Listes!$E$53,('Instruction Forfaitaires'!$E353*(VLOOKUP('Instruction Forfaitaires'!$D353,Listes!$A$54:$E$60,5,FALSE))),('Instruction Forfaitaires'!$E353*(VLOOKUP('Instruction Forfaitaires'!$D353,Listes!$A$54:$E$60,3,FALSE))+(VLOOKUP('Instruction Forfaitaires'!$D353,Listes!$A$54:$E$60,4,FALSE)))))))</f>
        <v/>
      </c>
      <c r="J353" s="166" t="str">
        <f>IF($G353="","",IF($C353=Listes!$B$31,IF('Instruction Forfaitaires'!$E353&lt;Listes!$B$42,('Instruction Forfaitaires'!$E353*(VLOOKUP('Instruction Forfaitaires'!$D353,Listes!$A$43:$E$49,2,FALSE))),IF('Instruction Forfaitaires'!$E353&gt;Listes!$D$42,('Instruction Forfaitaires'!$E353*(VLOOKUP('Instruction Forfaitaires'!$D353,Listes!$A$43:$E$49,5,FALSE))),('Instruction Forfaitaires'!$E353*(VLOOKUP('Instruction Forfaitaires'!$D353,Listes!$A$43:$E$49,3,FALSE))+(VLOOKUP('Instruction Forfaitaires'!$D353,Listes!$A$43:$E$49,4,FALSE)))))))</f>
        <v/>
      </c>
      <c r="K353" s="257" t="str">
        <f>IF($G353="","",IF($C353=Listes!$B$34,Listes!$I$31,IF($C353=Listes!$B$35,(VLOOKUP('Instruction Forfaitaires'!$F353,Listes!$E$31:$F$36,2,FALSE)),IF($C353=Listes!$B$33,IF('Instruction Forfaitaires'!$E353&lt;Listes!$A$64,'Instruction Forfaitaires'!$E353*Listes!$A$65,IF('Instruction Forfaitaires'!$E353&gt;Listes!$D$64,'Instruction Forfaitaires'!$E353*Listes!$D$65,(('Instruction Forfaitaires'!$E353*Listes!$B$65)+Listes!$C$65)))))))</f>
        <v/>
      </c>
      <c r="L353" s="185" t="str">
        <f>IF(Forfaitaires!M352="","",Forfaitaires!M352)</f>
        <v/>
      </c>
      <c r="M353" s="282" t="str">
        <f t="shared" si="25"/>
        <v/>
      </c>
      <c r="N353" s="277" t="str">
        <f t="shared" si="26"/>
        <v/>
      </c>
      <c r="O353" s="298" t="str">
        <f t="shared" si="27"/>
        <v/>
      </c>
      <c r="P353" s="280" t="str">
        <f t="shared" si="28"/>
        <v/>
      </c>
      <c r="Q353" s="284" t="str">
        <f t="shared" si="29"/>
        <v/>
      </c>
      <c r="R353" s="285"/>
    </row>
    <row r="354" spans="1:18" ht="20.100000000000001" customHeight="1" x14ac:dyDescent="0.25">
      <c r="A354" s="170">
        <v>348</v>
      </c>
      <c r="B354" s="166" t="str">
        <f>IF(Forfaitaires!B353="","",Forfaitaires!B353)</f>
        <v/>
      </c>
      <c r="C354" s="166" t="str">
        <f>IF(Forfaitaires!C353="","",Forfaitaires!C353)</f>
        <v/>
      </c>
      <c r="D354" s="166" t="str">
        <f>IF(Forfaitaires!D353="","",Forfaitaires!D353)</f>
        <v/>
      </c>
      <c r="E354" s="166" t="str">
        <f>IF(Forfaitaires!E353="","",Forfaitaires!E353)</f>
        <v/>
      </c>
      <c r="F354" s="166" t="str">
        <f>IF(Forfaitaires!F353="","",Forfaitaires!F353)</f>
        <v/>
      </c>
      <c r="G354" s="166" t="str">
        <f>IF(Forfaitaires!G353="","",Forfaitaires!G353)</f>
        <v/>
      </c>
      <c r="H354" s="166" t="str">
        <f>IF(Forfaitaires!H353="","",Forfaitaires!H353)</f>
        <v/>
      </c>
      <c r="I354" s="166" t="str">
        <f>IF($G354="","",IF($C354=Listes!$B$32,IF('Instruction Forfaitaires'!$E354&lt;Listes!$B$53,('Instruction Forfaitaires'!$E354*(VLOOKUP('Instruction Forfaitaires'!$D354,Listes!$A$54:$E$60,2,FALSE))),IF('Instruction Forfaitaires'!$E354&gt;Listes!$E$53,('Instruction Forfaitaires'!$E354*(VLOOKUP('Instruction Forfaitaires'!$D354,Listes!$A$54:$E$60,5,FALSE))),('Instruction Forfaitaires'!$E354*(VLOOKUP('Instruction Forfaitaires'!$D354,Listes!$A$54:$E$60,3,FALSE))+(VLOOKUP('Instruction Forfaitaires'!$D354,Listes!$A$54:$E$60,4,FALSE)))))))</f>
        <v/>
      </c>
      <c r="J354" s="166" t="str">
        <f>IF($G354="","",IF($C354=Listes!$B$31,IF('Instruction Forfaitaires'!$E354&lt;Listes!$B$42,('Instruction Forfaitaires'!$E354*(VLOOKUP('Instruction Forfaitaires'!$D354,Listes!$A$43:$E$49,2,FALSE))),IF('Instruction Forfaitaires'!$E354&gt;Listes!$D$42,('Instruction Forfaitaires'!$E354*(VLOOKUP('Instruction Forfaitaires'!$D354,Listes!$A$43:$E$49,5,FALSE))),('Instruction Forfaitaires'!$E354*(VLOOKUP('Instruction Forfaitaires'!$D354,Listes!$A$43:$E$49,3,FALSE))+(VLOOKUP('Instruction Forfaitaires'!$D354,Listes!$A$43:$E$49,4,FALSE)))))))</f>
        <v/>
      </c>
      <c r="K354" s="257" t="str">
        <f>IF($G354="","",IF($C354=Listes!$B$34,Listes!$I$31,IF($C354=Listes!$B$35,(VLOOKUP('Instruction Forfaitaires'!$F354,Listes!$E$31:$F$36,2,FALSE)),IF($C354=Listes!$B$33,IF('Instruction Forfaitaires'!$E354&lt;Listes!$A$64,'Instruction Forfaitaires'!$E354*Listes!$A$65,IF('Instruction Forfaitaires'!$E354&gt;Listes!$D$64,'Instruction Forfaitaires'!$E354*Listes!$D$65,(('Instruction Forfaitaires'!$E354*Listes!$B$65)+Listes!$C$65)))))))</f>
        <v/>
      </c>
      <c r="L354" s="185" t="str">
        <f>IF(Forfaitaires!M353="","",Forfaitaires!M353)</f>
        <v/>
      </c>
      <c r="M354" s="282" t="str">
        <f t="shared" si="25"/>
        <v/>
      </c>
      <c r="N354" s="277" t="str">
        <f t="shared" si="26"/>
        <v/>
      </c>
      <c r="O354" s="298" t="str">
        <f t="shared" si="27"/>
        <v/>
      </c>
      <c r="P354" s="280" t="str">
        <f t="shared" si="28"/>
        <v/>
      </c>
      <c r="Q354" s="284" t="str">
        <f t="shared" si="29"/>
        <v/>
      </c>
      <c r="R354" s="285"/>
    </row>
    <row r="355" spans="1:18" ht="20.100000000000001" customHeight="1" x14ac:dyDescent="0.25">
      <c r="A355" s="170">
        <v>349</v>
      </c>
      <c r="B355" s="166" t="str">
        <f>IF(Forfaitaires!B354="","",Forfaitaires!B354)</f>
        <v/>
      </c>
      <c r="C355" s="166" t="str">
        <f>IF(Forfaitaires!C354="","",Forfaitaires!C354)</f>
        <v/>
      </c>
      <c r="D355" s="166" t="str">
        <f>IF(Forfaitaires!D354="","",Forfaitaires!D354)</f>
        <v/>
      </c>
      <c r="E355" s="166" t="str">
        <f>IF(Forfaitaires!E354="","",Forfaitaires!E354)</f>
        <v/>
      </c>
      <c r="F355" s="166" t="str">
        <f>IF(Forfaitaires!F354="","",Forfaitaires!F354)</f>
        <v/>
      </c>
      <c r="G355" s="166" t="str">
        <f>IF(Forfaitaires!G354="","",Forfaitaires!G354)</f>
        <v/>
      </c>
      <c r="H355" s="166" t="str">
        <f>IF(Forfaitaires!H354="","",Forfaitaires!H354)</f>
        <v/>
      </c>
      <c r="I355" s="166" t="str">
        <f>IF($G355="","",IF($C355=Listes!$B$32,IF('Instruction Forfaitaires'!$E355&lt;Listes!$B$53,('Instruction Forfaitaires'!$E355*(VLOOKUP('Instruction Forfaitaires'!$D355,Listes!$A$54:$E$60,2,FALSE))),IF('Instruction Forfaitaires'!$E355&gt;Listes!$E$53,('Instruction Forfaitaires'!$E355*(VLOOKUP('Instruction Forfaitaires'!$D355,Listes!$A$54:$E$60,5,FALSE))),('Instruction Forfaitaires'!$E355*(VLOOKUP('Instruction Forfaitaires'!$D355,Listes!$A$54:$E$60,3,FALSE))+(VLOOKUP('Instruction Forfaitaires'!$D355,Listes!$A$54:$E$60,4,FALSE)))))))</f>
        <v/>
      </c>
      <c r="J355" s="166" t="str">
        <f>IF($G355="","",IF($C355=Listes!$B$31,IF('Instruction Forfaitaires'!$E355&lt;Listes!$B$42,('Instruction Forfaitaires'!$E355*(VLOOKUP('Instruction Forfaitaires'!$D355,Listes!$A$43:$E$49,2,FALSE))),IF('Instruction Forfaitaires'!$E355&gt;Listes!$D$42,('Instruction Forfaitaires'!$E355*(VLOOKUP('Instruction Forfaitaires'!$D355,Listes!$A$43:$E$49,5,FALSE))),('Instruction Forfaitaires'!$E355*(VLOOKUP('Instruction Forfaitaires'!$D355,Listes!$A$43:$E$49,3,FALSE))+(VLOOKUP('Instruction Forfaitaires'!$D355,Listes!$A$43:$E$49,4,FALSE)))))))</f>
        <v/>
      </c>
      <c r="K355" s="257" t="str">
        <f>IF($G355="","",IF($C355=Listes!$B$34,Listes!$I$31,IF($C355=Listes!$B$35,(VLOOKUP('Instruction Forfaitaires'!$F355,Listes!$E$31:$F$36,2,FALSE)),IF($C355=Listes!$B$33,IF('Instruction Forfaitaires'!$E355&lt;Listes!$A$64,'Instruction Forfaitaires'!$E355*Listes!$A$65,IF('Instruction Forfaitaires'!$E355&gt;Listes!$D$64,'Instruction Forfaitaires'!$E355*Listes!$D$65,(('Instruction Forfaitaires'!$E355*Listes!$B$65)+Listes!$C$65)))))))</f>
        <v/>
      </c>
      <c r="L355" s="185" t="str">
        <f>IF(Forfaitaires!M354="","",Forfaitaires!M354)</f>
        <v/>
      </c>
      <c r="M355" s="282" t="str">
        <f t="shared" si="25"/>
        <v/>
      </c>
      <c r="N355" s="277" t="str">
        <f t="shared" si="26"/>
        <v/>
      </c>
      <c r="O355" s="298" t="str">
        <f t="shared" si="27"/>
        <v/>
      </c>
      <c r="P355" s="280" t="str">
        <f t="shared" si="28"/>
        <v/>
      </c>
      <c r="Q355" s="284" t="str">
        <f t="shared" si="29"/>
        <v/>
      </c>
      <c r="R355" s="285"/>
    </row>
    <row r="356" spans="1:18" ht="20.100000000000001" customHeight="1" x14ac:dyDescent="0.25">
      <c r="A356" s="170">
        <v>350</v>
      </c>
      <c r="B356" s="166" t="str">
        <f>IF(Forfaitaires!B355="","",Forfaitaires!B355)</f>
        <v/>
      </c>
      <c r="C356" s="166" t="str">
        <f>IF(Forfaitaires!C355="","",Forfaitaires!C355)</f>
        <v/>
      </c>
      <c r="D356" s="166" t="str">
        <f>IF(Forfaitaires!D355="","",Forfaitaires!D355)</f>
        <v/>
      </c>
      <c r="E356" s="166" t="str">
        <f>IF(Forfaitaires!E355="","",Forfaitaires!E355)</f>
        <v/>
      </c>
      <c r="F356" s="166" t="str">
        <f>IF(Forfaitaires!F355="","",Forfaitaires!F355)</f>
        <v/>
      </c>
      <c r="G356" s="166" t="str">
        <f>IF(Forfaitaires!G355="","",Forfaitaires!G355)</f>
        <v/>
      </c>
      <c r="H356" s="166" t="str">
        <f>IF(Forfaitaires!H355="","",Forfaitaires!H355)</f>
        <v/>
      </c>
      <c r="I356" s="166" t="str">
        <f>IF($G356="","",IF($C356=Listes!$B$32,IF('Instruction Forfaitaires'!$E356&lt;Listes!$B$53,('Instruction Forfaitaires'!$E356*(VLOOKUP('Instruction Forfaitaires'!$D356,Listes!$A$54:$E$60,2,FALSE))),IF('Instruction Forfaitaires'!$E356&gt;Listes!$E$53,('Instruction Forfaitaires'!$E356*(VLOOKUP('Instruction Forfaitaires'!$D356,Listes!$A$54:$E$60,5,FALSE))),('Instruction Forfaitaires'!$E356*(VLOOKUP('Instruction Forfaitaires'!$D356,Listes!$A$54:$E$60,3,FALSE))+(VLOOKUP('Instruction Forfaitaires'!$D356,Listes!$A$54:$E$60,4,FALSE)))))))</f>
        <v/>
      </c>
      <c r="J356" s="166" t="str">
        <f>IF($G356="","",IF($C356=Listes!$B$31,IF('Instruction Forfaitaires'!$E356&lt;Listes!$B$42,('Instruction Forfaitaires'!$E356*(VLOOKUP('Instruction Forfaitaires'!$D356,Listes!$A$43:$E$49,2,FALSE))),IF('Instruction Forfaitaires'!$E356&gt;Listes!$D$42,('Instruction Forfaitaires'!$E356*(VLOOKUP('Instruction Forfaitaires'!$D356,Listes!$A$43:$E$49,5,FALSE))),('Instruction Forfaitaires'!$E356*(VLOOKUP('Instruction Forfaitaires'!$D356,Listes!$A$43:$E$49,3,FALSE))+(VLOOKUP('Instruction Forfaitaires'!$D356,Listes!$A$43:$E$49,4,FALSE)))))))</f>
        <v/>
      </c>
      <c r="K356" s="257" t="str">
        <f>IF($G356="","",IF($C356=Listes!$B$34,Listes!$I$31,IF($C356=Listes!$B$35,(VLOOKUP('Instruction Forfaitaires'!$F356,Listes!$E$31:$F$36,2,FALSE)),IF($C356=Listes!$B$33,IF('Instruction Forfaitaires'!$E356&lt;Listes!$A$64,'Instruction Forfaitaires'!$E356*Listes!$A$65,IF('Instruction Forfaitaires'!$E356&gt;Listes!$D$64,'Instruction Forfaitaires'!$E356*Listes!$D$65,(('Instruction Forfaitaires'!$E356*Listes!$B$65)+Listes!$C$65)))))))</f>
        <v/>
      </c>
      <c r="L356" s="185" t="str">
        <f>IF(Forfaitaires!M355="","",Forfaitaires!M355)</f>
        <v/>
      </c>
      <c r="M356" s="282" t="str">
        <f t="shared" si="25"/>
        <v/>
      </c>
      <c r="N356" s="277" t="str">
        <f t="shared" si="26"/>
        <v/>
      </c>
      <c r="O356" s="298" t="str">
        <f t="shared" si="27"/>
        <v/>
      </c>
      <c r="P356" s="280" t="str">
        <f t="shared" si="28"/>
        <v/>
      </c>
      <c r="Q356" s="284" t="str">
        <f t="shared" si="29"/>
        <v/>
      </c>
      <c r="R356" s="285"/>
    </row>
    <row r="357" spans="1:18" ht="20.100000000000001" customHeight="1" x14ac:dyDescent="0.25">
      <c r="A357" s="170">
        <v>351</v>
      </c>
      <c r="B357" s="166" t="str">
        <f>IF(Forfaitaires!B356="","",Forfaitaires!B356)</f>
        <v/>
      </c>
      <c r="C357" s="166" t="str">
        <f>IF(Forfaitaires!C356="","",Forfaitaires!C356)</f>
        <v/>
      </c>
      <c r="D357" s="166" t="str">
        <f>IF(Forfaitaires!D356="","",Forfaitaires!D356)</f>
        <v/>
      </c>
      <c r="E357" s="166" t="str">
        <f>IF(Forfaitaires!E356="","",Forfaitaires!E356)</f>
        <v/>
      </c>
      <c r="F357" s="166" t="str">
        <f>IF(Forfaitaires!F356="","",Forfaitaires!F356)</f>
        <v/>
      </c>
      <c r="G357" s="166" t="str">
        <f>IF(Forfaitaires!G356="","",Forfaitaires!G356)</f>
        <v/>
      </c>
      <c r="H357" s="166" t="str">
        <f>IF(Forfaitaires!H356="","",Forfaitaires!H356)</f>
        <v/>
      </c>
      <c r="I357" s="166" t="str">
        <f>IF($G357="","",IF($C357=Listes!$B$32,IF('Instruction Forfaitaires'!$E357&lt;Listes!$B$53,('Instruction Forfaitaires'!$E357*(VLOOKUP('Instruction Forfaitaires'!$D357,Listes!$A$54:$E$60,2,FALSE))),IF('Instruction Forfaitaires'!$E357&gt;Listes!$E$53,('Instruction Forfaitaires'!$E357*(VLOOKUP('Instruction Forfaitaires'!$D357,Listes!$A$54:$E$60,5,FALSE))),('Instruction Forfaitaires'!$E357*(VLOOKUP('Instruction Forfaitaires'!$D357,Listes!$A$54:$E$60,3,FALSE))+(VLOOKUP('Instruction Forfaitaires'!$D357,Listes!$A$54:$E$60,4,FALSE)))))))</f>
        <v/>
      </c>
      <c r="J357" s="166" t="str">
        <f>IF($G357="","",IF($C357=Listes!$B$31,IF('Instruction Forfaitaires'!$E357&lt;Listes!$B$42,('Instruction Forfaitaires'!$E357*(VLOOKUP('Instruction Forfaitaires'!$D357,Listes!$A$43:$E$49,2,FALSE))),IF('Instruction Forfaitaires'!$E357&gt;Listes!$D$42,('Instruction Forfaitaires'!$E357*(VLOOKUP('Instruction Forfaitaires'!$D357,Listes!$A$43:$E$49,5,FALSE))),('Instruction Forfaitaires'!$E357*(VLOOKUP('Instruction Forfaitaires'!$D357,Listes!$A$43:$E$49,3,FALSE))+(VLOOKUP('Instruction Forfaitaires'!$D357,Listes!$A$43:$E$49,4,FALSE)))))))</f>
        <v/>
      </c>
      <c r="K357" s="257" t="str">
        <f>IF($G357="","",IF($C357=Listes!$B$34,Listes!$I$31,IF($C357=Listes!$B$35,(VLOOKUP('Instruction Forfaitaires'!$F357,Listes!$E$31:$F$36,2,FALSE)),IF($C357=Listes!$B$33,IF('Instruction Forfaitaires'!$E357&lt;Listes!$A$64,'Instruction Forfaitaires'!$E357*Listes!$A$65,IF('Instruction Forfaitaires'!$E357&gt;Listes!$D$64,'Instruction Forfaitaires'!$E357*Listes!$D$65,(('Instruction Forfaitaires'!$E357*Listes!$B$65)+Listes!$C$65)))))))</f>
        <v/>
      </c>
      <c r="L357" s="185" t="str">
        <f>IF(Forfaitaires!M356="","",Forfaitaires!M356)</f>
        <v/>
      </c>
      <c r="M357" s="282" t="str">
        <f t="shared" si="25"/>
        <v/>
      </c>
      <c r="N357" s="277" t="str">
        <f t="shared" si="26"/>
        <v/>
      </c>
      <c r="O357" s="298" t="str">
        <f t="shared" si="27"/>
        <v/>
      </c>
      <c r="P357" s="280" t="str">
        <f t="shared" si="28"/>
        <v/>
      </c>
      <c r="Q357" s="284" t="str">
        <f t="shared" si="29"/>
        <v/>
      </c>
      <c r="R357" s="285"/>
    </row>
    <row r="358" spans="1:18" ht="20.100000000000001" customHeight="1" x14ac:dyDescent="0.25">
      <c r="A358" s="170">
        <v>352</v>
      </c>
      <c r="B358" s="166" t="str">
        <f>IF(Forfaitaires!B357="","",Forfaitaires!B357)</f>
        <v/>
      </c>
      <c r="C358" s="166" t="str">
        <f>IF(Forfaitaires!C357="","",Forfaitaires!C357)</f>
        <v/>
      </c>
      <c r="D358" s="166" t="str">
        <f>IF(Forfaitaires!D357="","",Forfaitaires!D357)</f>
        <v/>
      </c>
      <c r="E358" s="166" t="str">
        <f>IF(Forfaitaires!E357="","",Forfaitaires!E357)</f>
        <v/>
      </c>
      <c r="F358" s="166" t="str">
        <f>IF(Forfaitaires!F357="","",Forfaitaires!F357)</f>
        <v/>
      </c>
      <c r="G358" s="166" t="str">
        <f>IF(Forfaitaires!G357="","",Forfaitaires!G357)</f>
        <v/>
      </c>
      <c r="H358" s="166" t="str">
        <f>IF(Forfaitaires!H357="","",Forfaitaires!H357)</f>
        <v/>
      </c>
      <c r="I358" s="166" t="str">
        <f>IF($G358="","",IF($C358=Listes!$B$32,IF('Instruction Forfaitaires'!$E358&lt;Listes!$B$53,('Instruction Forfaitaires'!$E358*(VLOOKUP('Instruction Forfaitaires'!$D358,Listes!$A$54:$E$60,2,FALSE))),IF('Instruction Forfaitaires'!$E358&gt;Listes!$E$53,('Instruction Forfaitaires'!$E358*(VLOOKUP('Instruction Forfaitaires'!$D358,Listes!$A$54:$E$60,5,FALSE))),('Instruction Forfaitaires'!$E358*(VLOOKUP('Instruction Forfaitaires'!$D358,Listes!$A$54:$E$60,3,FALSE))+(VLOOKUP('Instruction Forfaitaires'!$D358,Listes!$A$54:$E$60,4,FALSE)))))))</f>
        <v/>
      </c>
      <c r="J358" s="166" t="str">
        <f>IF($G358="","",IF($C358=Listes!$B$31,IF('Instruction Forfaitaires'!$E358&lt;Listes!$B$42,('Instruction Forfaitaires'!$E358*(VLOOKUP('Instruction Forfaitaires'!$D358,Listes!$A$43:$E$49,2,FALSE))),IF('Instruction Forfaitaires'!$E358&gt;Listes!$D$42,('Instruction Forfaitaires'!$E358*(VLOOKUP('Instruction Forfaitaires'!$D358,Listes!$A$43:$E$49,5,FALSE))),('Instruction Forfaitaires'!$E358*(VLOOKUP('Instruction Forfaitaires'!$D358,Listes!$A$43:$E$49,3,FALSE))+(VLOOKUP('Instruction Forfaitaires'!$D358,Listes!$A$43:$E$49,4,FALSE)))))))</f>
        <v/>
      </c>
      <c r="K358" s="257" t="str">
        <f>IF($G358="","",IF($C358=Listes!$B$34,Listes!$I$31,IF($C358=Listes!$B$35,(VLOOKUP('Instruction Forfaitaires'!$F358,Listes!$E$31:$F$36,2,FALSE)),IF($C358=Listes!$B$33,IF('Instruction Forfaitaires'!$E358&lt;Listes!$A$64,'Instruction Forfaitaires'!$E358*Listes!$A$65,IF('Instruction Forfaitaires'!$E358&gt;Listes!$D$64,'Instruction Forfaitaires'!$E358*Listes!$D$65,(('Instruction Forfaitaires'!$E358*Listes!$B$65)+Listes!$C$65)))))))</f>
        <v/>
      </c>
      <c r="L358" s="185" t="str">
        <f>IF(Forfaitaires!M357="","",Forfaitaires!M357)</f>
        <v/>
      </c>
      <c r="M358" s="282" t="str">
        <f t="shared" si="25"/>
        <v/>
      </c>
      <c r="N358" s="277" t="str">
        <f t="shared" si="26"/>
        <v/>
      </c>
      <c r="O358" s="298" t="str">
        <f t="shared" si="27"/>
        <v/>
      </c>
      <c r="P358" s="280" t="str">
        <f t="shared" si="28"/>
        <v/>
      </c>
      <c r="Q358" s="284" t="str">
        <f t="shared" si="29"/>
        <v/>
      </c>
      <c r="R358" s="285"/>
    </row>
    <row r="359" spans="1:18" ht="20.100000000000001" customHeight="1" x14ac:dyDescent="0.25">
      <c r="A359" s="170">
        <v>353</v>
      </c>
      <c r="B359" s="166" t="str">
        <f>IF(Forfaitaires!B358="","",Forfaitaires!B358)</f>
        <v/>
      </c>
      <c r="C359" s="166" t="str">
        <f>IF(Forfaitaires!C358="","",Forfaitaires!C358)</f>
        <v/>
      </c>
      <c r="D359" s="166" t="str">
        <f>IF(Forfaitaires!D358="","",Forfaitaires!D358)</f>
        <v/>
      </c>
      <c r="E359" s="166" t="str">
        <f>IF(Forfaitaires!E358="","",Forfaitaires!E358)</f>
        <v/>
      </c>
      <c r="F359" s="166" t="str">
        <f>IF(Forfaitaires!F358="","",Forfaitaires!F358)</f>
        <v/>
      </c>
      <c r="G359" s="166" t="str">
        <f>IF(Forfaitaires!G358="","",Forfaitaires!G358)</f>
        <v/>
      </c>
      <c r="H359" s="166" t="str">
        <f>IF(Forfaitaires!H358="","",Forfaitaires!H358)</f>
        <v/>
      </c>
      <c r="I359" s="166" t="str">
        <f>IF($G359="","",IF($C359=Listes!$B$32,IF('Instruction Forfaitaires'!$E359&lt;Listes!$B$53,('Instruction Forfaitaires'!$E359*(VLOOKUP('Instruction Forfaitaires'!$D359,Listes!$A$54:$E$60,2,FALSE))),IF('Instruction Forfaitaires'!$E359&gt;Listes!$E$53,('Instruction Forfaitaires'!$E359*(VLOOKUP('Instruction Forfaitaires'!$D359,Listes!$A$54:$E$60,5,FALSE))),('Instruction Forfaitaires'!$E359*(VLOOKUP('Instruction Forfaitaires'!$D359,Listes!$A$54:$E$60,3,FALSE))+(VLOOKUP('Instruction Forfaitaires'!$D359,Listes!$A$54:$E$60,4,FALSE)))))))</f>
        <v/>
      </c>
      <c r="J359" s="166" t="str">
        <f>IF($G359="","",IF($C359=Listes!$B$31,IF('Instruction Forfaitaires'!$E359&lt;Listes!$B$42,('Instruction Forfaitaires'!$E359*(VLOOKUP('Instruction Forfaitaires'!$D359,Listes!$A$43:$E$49,2,FALSE))),IF('Instruction Forfaitaires'!$E359&gt;Listes!$D$42,('Instruction Forfaitaires'!$E359*(VLOOKUP('Instruction Forfaitaires'!$D359,Listes!$A$43:$E$49,5,FALSE))),('Instruction Forfaitaires'!$E359*(VLOOKUP('Instruction Forfaitaires'!$D359,Listes!$A$43:$E$49,3,FALSE))+(VLOOKUP('Instruction Forfaitaires'!$D359,Listes!$A$43:$E$49,4,FALSE)))))))</f>
        <v/>
      </c>
      <c r="K359" s="257" t="str">
        <f>IF($G359="","",IF($C359=Listes!$B$34,Listes!$I$31,IF($C359=Listes!$B$35,(VLOOKUP('Instruction Forfaitaires'!$F359,Listes!$E$31:$F$36,2,FALSE)),IF($C359=Listes!$B$33,IF('Instruction Forfaitaires'!$E359&lt;Listes!$A$64,'Instruction Forfaitaires'!$E359*Listes!$A$65,IF('Instruction Forfaitaires'!$E359&gt;Listes!$D$64,'Instruction Forfaitaires'!$E359*Listes!$D$65,(('Instruction Forfaitaires'!$E359*Listes!$B$65)+Listes!$C$65)))))))</f>
        <v/>
      </c>
      <c r="L359" s="185" t="str">
        <f>IF(Forfaitaires!M358="","",Forfaitaires!M358)</f>
        <v/>
      </c>
      <c r="M359" s="282" t="str">
        <f t="shared" si="25"/>
        <v/>
      </c>
      <c r="N359" s="277" t="str">
        <f t="shared" si="26"/>
        <v/>
      </c>
      <c r="O359" s="298" t="str">
        <f t="shared" si="27"/>
        <v/>
      </c>
      <c r="P359" s="280" t="str">
        <f t="shared" si="28"/>
        <v/>
      </c>
      <c r="Q359" s="284" t="str">
        <f t="shared" si="29"/>
        <v/>
      </c>
      <c r="R359" s="285"/>
    </row>
    <row r="360" spans="1:18" ht="20.100000000000001" customHeight="1" x14ac:dyDescent="0.25">
      <c r="A360" s="170">
        <v>354</v>
      </c>
      <c r="B360" s="166" t="str">
        <f>IF(Forfaitaires!B359="","",Forfaitaires!B359)</f>
        <v/>
      </c>
      <c r="C360" s="166" t="str">
        <f>IF(Forfaitaires!C359="","",Forfaitaires!C359)</f>
        <v/>
      </c>
      <c r="D360" s="166" t="str">
        <f>IF(Forfaitaires!D359="","",Forfaitaires!D359)</f>
        <v/>
      </c>
      <c r="E360" s="166" t="str">
        <f>IF(Forfaitaires!E359="","",Forfaitaires!E359)</f>
        <v/>
      </c>
      <c r="F360" s="166" t="str">
        <f>IF(Forfaitaires!F359="","",Forfaitaires!F359)</f>
        <v/>
      </c>
      <c r="G360" s="166" t="str">
        <f>IF(Forfaitaires!G359="","",Forfaitaires!G359)</f>
        <v/>
      </c>
      <c r="H360" s="166" t="str">
        <f>IF(Forfaitaires!H359="","",Forfaitaires!H359)</f>
        <v/>
      </c>
      <c r="I360" s="166" t="str">
        <f>IF($G360="","",IF($C360=Listes!$B$32,IF('Instruction Forfaitaires'!$E360&lt;Listes!$B$53,('Instruction Forfaitaires'!$E360*(VLOOKUP('Instruction Forfaitaires'!$D360,Listes!$A$54:$E$60,2,FALSE))),IF('Instruction Forfaitaires'!$E360&gt;Listes!$E$53,('Instruction Forfaitaires'!$E360*(VLOOKUP('Instruction Forfaitaires'!$D360,Listes!$A$54:$E$60,5,FALSE))),('Instruction Forfaitaires'!$E360*(VLOOKUP('Instruction Forfaitaires'!$D360,Listes!$A$54:$E$60,3,FALSE))+(VLOOKUP('Instruction Forfaitaires'!$D360,Listes!$A$54:$E$60,4,FALSE)))))))</f>
        <v/>
      </c>
      <c r="J360" s="166" t="str">
        <f>IF($G360="","",IF($C360=Listes!$B$31,IF('Instruction Forfaitaires'!$E360&lt;Listes!$B$42,('Instruction Forfaitaires'!$E360*(VLOOKUP('Instruction Forfaitaires'!$D360,Listes!$A$43:$E$49,2,FALSE))),IF('Instruction Forfaitaires'!$E360&gt;Listes!$D$42,('Instruction Forfaitaires'!$E360*(VLOOKUP('Instruction Forfaitaires'!$D360,Listes!$A$43:$E$49,5,FALSE))),('Instruction Forfaitaires'!$E360*(VLOOKUP('Instruction Forfaitaires'!$D360,Listes!$A$43:$E$49,3,FALSE))+(VLOOKUP('Instruction Forfaitaires'!$D360,Listes!$A$43:$E$49,4,FALSE)))))))</f>
        <v/>
      </c>
      <c r="K360" s="257" t="str">
        <f>IF($G360="","",IF($C360=Listes!$B$34,Listes!$I$31,IF($C360=Listes!$B$35,(VLOOKUP('Instruction Forfaitaires'!$F360,Listes!$E$31:$F$36,2,FALSE)),IF($C360=Listes!$B$33,IF('Instruction Forfaitaires'!$E360&lt;Listes!$A$64,'Instruction Forfaitaires'!$E360*Listes!$A$65,IF('Instruction Forfaitaires'!$E360&gt;Listes!$D$64,'Instruction Forfaitaires'!$E360*Listes!$D$65,(('Instruction Forfaitaires'!$E360*Listes!$B$65)+Listes!$C$65)))))))</f>
        <v/>
      </c>
      <c r="L360" s="185" t="str">
        <f>IF(Forfaitaires!M359="","",Forfaitaires!M359)</f>
        <v/>
      </c>
      <c r="M360" s="282" t="str">
        <f t="shared" si="25"/>
        <v/>
      </c>
      <c r="N360" s="277" t="str">
        <f t="shared" si="26"/>
        <v/>
      </c>
      <c r="O360" s="298" t="str">
        <f t="shared" si="27"/>
        <v/>
      </c>
      <c r="P360" s="280" t="str">
        <f t="shared" si="28"/>
        <v/>
      </c>
      <c r="Q360" s="284" t="str">
        <f t="shared" si="29"/>
        <v/>
      </c>
      <c r="R360" s="285"/>
    </row>
    <row r="361" spans="1:18" ht="20.100000000000001" customHeight="1" x14ac:dyDescent="0.25">
      <c r="A361" s="170">
        <v>355</v>
      </c>
      <c r="B361" s="166" t="str">
        <f>IF(Forfaitaires!B360="","",Forfaitaires!B360)</f>
        <v/>
      </c>
      <c r="C361" s="166" t="str">
        <f>IF(Forfaitaires!C360="","",Forfaitaires!C360)</f>
        <v/>
      </c>
      <c r="D361" s="166" t="str">
        <f>IF(Forfaitaires!D360="","",Forfaitaires!D360)</f>
        <v/>
      </c>
      <c r="E361" s="166" t="str">
        <f>IF(Forfaitaires!E360="","",Forfaitaires!E360)</f>
        <v/>
      </c>
      <c r="F361" s="166" t="str">
        <f>IF(Forfaitaires!F360="","",Forfaitaires!F360)</f>
        <v/>
      </c>
      <c r="G361" s="166" t="str">
        <f>IF(Forfaitaires!G360="","",Forfaitaires!G360)</f>
        <v/>
      </c>
      <c r="H361" s="166" t="str">
        <f>IF(Forfaitaires!H360="","",Forfaitaires!H360)</f>
        <v/>
      </c>
      <c r="I361" s="166" t="str">
        <f>IF($G361="","",IF($C361=Listes!$B$32,IF('Instruction Forfaitaires'!$E361&lt;Listes!$B$53,('Instruction Forfaitaires'!$E361*(VLOOKUP('Instruction Forfaitaires'!$D361,Listes!$A$54:$E$60,2,FALSE))),IF('Instruction Forfaitaires'!$E361&gt;Listes!$E$53,('Instruction Forfaitaires'!$E361*(VLOOKUP('Instruction Forfaitaires'!$D361,Listes!$A$54:$E$60,5,FALSE))),('Instruction Forfaitaires'!$E361*(VLOOKUP('Instruction Forfaitaires'!$D361,Listes!$A$54:$E$60,3,FALSE))+(VLOOKUP('Instruction Forfaitaires'!$D361,Listes!$A$54:$E$60,4,FALSE)))))))</f>
        <v/>
      </c>
      <c r="J361" s="166" t="str">
        <f>IF($G361="","",IF($C361=Listes!$B$31,IF('Instruction Forfaitaires'!$E361&lt;Listes!$B$42,('Instruction Forfaitaires'!$E361*(VLOOKUP('Instruction Forfaitaires'!$D361,Listes!$A$43:$E$49,2,FALSE))),IF('Instruction Forfaitaires'!$E361&gt;Listes!$D$42,('Instruction Forfaitaires'!$E361*(VLOOKUP('Instruction Forfaitaires'!$D361,Listes!$A$43:$E$49,5,FALSE))),('Instruction Forfaitaires'!$E361*(VLOOKUP('Instruction Forfaitaires'!$D361,Listes!$A$43:$E$49,3,FALSE))+(VLOOKUP('Instruction Forfaitaires'!$D361,Listes!$A$43:$E$49,4,FALSE)))))))</f>
        <v/>
      </c>
      <c r="K361" s="257" t="str">
        <f>IF($G361="","",IF($C361=Listes!$B$34,Listes!$I$31,IF($C361=Listes!$B$35,(VLOOKUP('Instruction Forfaitaires'!$F361,Listes!$E$31:$F$36,2,FALSE)),IF($C361=Listes!$B$33,IF('Instruction Forfaitaires'!$E361&lt;Listes!$A$64,'Instruction Forfaitaires'!$E361*Listes!$A$65,IF('Instruction Forfaitaires'!$E361&gt;Listes!$D$64,'Instruction Forfaitaires'!$E361*Listes!$D$65,(('Instruction Forfaitaires'!$E361*Listes!$B$65)+Listes!$C$65)))))))</f>
        <v/>
      </c>
      <c r="L361" s="185" t="str">
        <f>IF(Forfaitaires!M360="","",Forfaitaires!M360)</f>
        <v/>
      </c>
      <c r="M361" s="282" t="str">
        <f t="shared" si="25"/>
        <v/>
      </c>
      <c r="N361" s="277" t="str">
        <f t="shared" si="26"/>
        <v/>
      </c>
      <c r="O361" s="298" t="str">
        <f t="shared" si="27"/>
        <v/>
      </c>
      <c r="P361" s="280" t="str">
        <f t="shared" si="28"/>
        <v/>
      </c>
      <c r="Q361" s="284" t="str">
        <f t="shared" si="29"/>
        <v/>
      </c>
      <c r="R361" s="285"/>
    </row>
    <row r="362" spans="1:18" ht="20.100000000000001" customHeight="1" x14ac:dyDescent="0.25">
      <c r="A362" s="170">
        <v>356</v>
      </c>
      <c r="B362" s="166" t="str">
        <f>IF(Forfaitaires!B361="","",Forfaitaires!B361)</f>
        <v/>
      </c>
      <c r="C362" s="166" t="str">
        <f>IF(Forfaitaires!C361="","",Forfaitaires!C361)</f>
        <v/>
      </c>
      <c r="D362" s="166" t="str">
        <f>IF(Forfaitaires!D361="","",Forfaitaires!D361)</f>
        <v/>
      </c>
      <c r="E362" s="166" t="str">
        <f>IF(Forfaitaires!E361="","",Forfaitaires!E361)</f>
        <v/>
      </c>
      <c r="F362" s="166" t="str">
        <f>IF(Forfaitaires!F361="","",Forfaitaires!F361)</f>
        <v/>
      </c>
      <c r="G362" s="166" t="str">
        <f>IF(Forfaitaires!G361="","",Forfaitaires!G361)</f>
        <v/>
      </c>
      <c r="H362" s="166" t="str">
        <f>IF(Forfaitaires!H361="","",Forfaitaires!H361)</f>
        <v/>
      </c>
      <c r="I362" s="166" t="str">
        <f>IF($G362="","",IF($C362=Listes!$B$32,IF('Instruction Forfaitaires'!$E362&lt;Listes!$B$53,('Instruction Forfaitaires'!$E362*(VLOOKUP('Instruction Forfaitaires'!$D362,Listes!$A$54:$E$60,2,FALSE))),IF('Instruction Forfaitaires'!$E362&gt;Listes!$E$53,('Instruction Forfaitaires'!$E362*(VLOOKUP('Instruction Forfaitaires'!$D362,Listes!$A$54:$E$60,5,FALSE))),('Instruction Forfaitaires'!$E362*(VLOOKUP('Instruction Forfaitaires'!$D362,Listes!$A$54:$E$60,3,FALSE))+(VLOOKUP('Instruction Forfaitaires'!$D362,Listes!$A$54:$E$60,4,FALSE)))))))</f>
        <v/>
      </c>
      <c r="J362" s="166" t="str">
        <f>IF($G362="","",IF($C362=Listes!$B$31,IF('Instruction Forfaitaires'!$E362&lt;Listes!$B$42,('Instruction Forfaitaires'!$E362*(VLOOKUP('Instruction Forfaitaires'!$D362,Listes!$A$43:$E$49,2,FALSE))),IF('Instruction Forfaitaires'!$E362&gt;Listes!$D$42,('Instruction Forfaitaires'!$E362*(VLOOKUP('Instruction Forfaitaires'!$D362,Listes!$A$43:$E$49,5,FALSE))),('Instruction Forfaitaires'!$E362*(VLOOKUP('Instruction Forfaitaires'!$D362,Listes!$A$43:$E$49,3,FALSE))+(VLOOKUP('Instruction Forfaitaires'!$D362,Listes!$A$43:$E$49,4,FALSE)))))))</f>
        <v/>
      </c>
      <c r="K362" s="257" t="str">
        <f>IF($G362="","",IF($C362=Listes!$B$34,Listes!$I$31,IF($C362=Listes!$B$35,(VLOOKUP('Instruction Forfaitaires'!$F362,Listes!$E$31:$F$36,2,FALSE)),IF($C362=Listes!$B$33,IF('Instruction Forfaitaires'!$E362&lt;Listes!$A$64,'Instruction Forfaitaires'!$E362*Listes!$A$65,IF('Instruction Forfaitaires'!$E362&gt;Listes!$D$64,'Instruction Forfaitaires'!$E362*Listes!$D$65,(('Instruction Forfaitaires'!$E362*Listes!$B$65)+Listes!$C$65)))))))</f>
        <v/>
      </c>
      <c r="L362" s="185" t="str">
        <f>IF(Forfaitaires!M361="","",Forfaitaires!M361)</f>
        <v/>
      </c>
      <c r="M362" s="282" t="str">
        <f t="shared" si="25"/>
        <v/>
      </c>
      <c r="N362" s="277" t="str">
        <f t="shared" si="26"/>
        <v/>
      </c>
      <c r="O362" s="298" t="str">
        <f t="shared" si="27"/>
        <v/>
      </c>
      <c r="P362" s="280" t="str">
        <f t="shared" si="28"/>
        <v/>
      </c>
      <c r="Q362" s="284" t="str">
        <f t="shared" si="29"/>
        <v/>
      </c>
      <c r="R362" s="285"/>
    </row>
    <row r="363" spans="1:18" ht="20.100000000000001" customHeight="1" x14ac:dyDescent="0.25">
      <c r="A363" s="170">
        <v>357</v>
      </c>
      <c r="B363" s="166" t="str">
        <f>IF(Forfaitaires!B362="","",Forfaitaires!B362)</f>
        <v/>
      </c>
      <c r="C363" s="166" t="str">
        <f>IF(Forfaitaires!C362="","",Forfaitaires!C362)</f>
        <v/>
      </c>
      <c r="D363" s="166" t="str">
        <f>IF(Forfaitaires!D362="","",Forfaitaires!D362)</f>
        <v/>
      </c>
      <c r="E363" s="166" t="str">
        <f>IF(Forfaitaires!E362="","",Forfaitaires!E362)</f>
        <v/>
      </c>
      <c r="F363" s="166" t="str">
        <f>IF(Forfaitaires!F362="","",Forfaitaires!F362)</f>
        <v/>
      </c>
      <c r="G363" s="166" t="str">
        <f>IF(Forfaitaires!G362="","",Forfaitaires!G362)</f>
        <v/>
      </c>
      <c r="H363" s="166" t="str">
        <f>IF(Forfaitaires!H362="","",Forfaitaires!H362)</f>
        <v/>
      </c>
      <c r="I363" s="166" t="str">
        <f>IF($G363="","",IF($C363=Listes!$B$32,IF('Instruction Forfaitaires'!$E363&lt;Listes!$B$53,('Instruction Forfaitaires'!$E363*(VLOOKUP('Instruction Forfaitaires'!$D363,Listes!$A$54:$E$60,2,FALSE))),IF('Instruction Forfaitaires'!$E363&gt;Listes!$E$53,('Instruction Forfaitaires'!$E363*(VLOOKUP('Instruction Forfaitaires'!$D363,Listes!$A$54:$E$60,5,FALSE))),('Instruction Forfaitaires'!$E363*(VLOOKUP('Instruction Forfaitaires'!$D363,Listes!$A$54:$E$60,3,FALSE))+(VLOOKUP('Instruction Forfaitaires'!$D363,Listes!$A$54:$E$60,4,FALSE)))))))</f>
        <v/>
      </c>
      <c r="J363" s="166" t="str">
        <f>IF($G363="","",IF($C363=Listes!$B$31,IF('Instruction Forfaitaires'!$E363&lt;Listes!$B$42,('Instruction Forfaitaires'!$E363*(VLOOKUP('Instruction Forfaitaires'!$D363,Listes!$A$43:$E$49,2,FALSE))),IF('Instruction Forfaitaires'!$E363&gt;Listes!$D$42,('Instruction Forfaitaires'!$E363*(VLOOKUP('Instruction Forfaitaires'!$D363,Listes!$A$43:$E$49,5,FALSE))),('Instruction Forfaitaires'!$E363*(VLOOKUP('Instruction Forfaitaires'!$D363,Listes!$A$43:$E$49,3,FALSE))+(VLOOKUP('Instruction Forfaitaires'!$D363,Listes!$A$43:$E$49,4,FALSE)))))))</f>
        <v/>
      </c>
      <c r="K363" s="257" t="str">
        <f>IF($G363="","",IF($C363=Listes!$B$34,Listes!$I$31,IF($C363=Listes!$B$35,(VLOOKUP('Instruction Forfaitaires'!$F363,Listes!$E$31:$F$36,2,FALSE)),IF($C363=Listes!$B$33,IF('Instruction Forfaitaires'!$E363&lt;Listes!$A$64,'Instruction Forfaitaires'!$E363*Listes!$A$65,IF('Instruction Forfaitaires'!$E363&gt;Listes!$D$64,'Instruction Forfaitaires'!$E363*Listes!$D$65,(('Instruction Forfaitaires'!$E363*Listes!$B$65)+Listes!$C$65)))))))</f>
        <v/>
      </c>
      <c r="L363" s="185" t="str">
        <f>IF(Forfaitaires!M362="","",Forfaitaires!M362)</f>
        <v/>
      </c>
      <c r="M363" s="282" t="str">
        <f t="shared" si="25"/>
        <v/>
      </c>
      <c r="N363" s="277" t="str">
        <f t="shared" si="26"/>
        <v/>
      </c>
      <c r="O363" s="298" t="str">
        <f t="shared" si="27"/>
        <v/>
      </c>
      <c r="P363" s="280" t="str">
        <f t="shared" si="28"/>
        <v/>
      </c>
      <c r="Q363" s="284" t="str">
        <f t="shared" si="29"/>
        <v/>
      </c>
      <c r="R363" s="285"/>
    </row>
    <row r="364" spans="1:18" ht="20.100000000000001" customHeight="1" x14ac:dyDescent="0.25">
      <c r="A364" s="170">
        <v>358</v>
      </c>
      <c r="B364" s="166" t="str">
        <f>IF(Forfaitaires!B363="","",Forfaitaires!B363)</f>
        <v/>
      </c>
      <c r="C364" s="166" t="str">
        <f>IF(Forfaitaires!C363="","",Forfaitaires!C363)</f>
        <v/>
      </c>
      <c r="D364" s="166" t="str">
        <f>IF(Forfaitaires!D363="","",Forfaitaires!D363)</f>
        <v/>
      </c>
      <c r="E364" s="166" t="str">
        <f>IF(Forfaitaires!E363="","",Forfaitaires!E363)</f>
        <v/>
      </c>
      <c r="F364" s="166" t="str">
        <f>IF(Forfaitaires!F363="","",Forfaitaires!F363)</f>
        <v/>
      </c>
      <c r="G364" s="166" t="str">
        <f>IF(Forfaitaires!G363="","",Forfaitaires!G363)</f>
        <v/>
      </c>
      <c r="H364" s="166" t="str">
        <f>IF(Forfaitaires!H363="","",Forfaitaires!H363)</f>
        <v/>
      </c>
      <c r="I364" s="166" t="str">
        <f>IF($G364="","",IF($C364=Listes!$B$32,IF('Instruction Forfaitaires'!$E364&lt;Listes!$B$53,('Instruction Forfaitaires'!$E364*(VLOOKUP('Instruction Forfaitaires'!$D364,Listes!$A$54:$E$60,2,FALSE))),IF('Instruction Forfaitaires'!$E364&gt;Listes!$E$53,('Instruction Forfaitaires'!$E364*(VLOOKUP('Instruction Forfaitaires'!$D364,Listes!$A$54:$E$60,5,FALSE))),('Instruction Forfaitaires'!$E364*(VLOOKUP('Instruction Forfaitaires'!$D364,Listes!$A$54:$E$60,3,FALSE))+(VLOOKUP('Instruction Forfaitaires'!$D364,Listes!$A$54:$E$60,4,FALSE)))))))</f>
        <v/>
      </c>
      <c r="J364" s="166" t="str">
        <f>IF($G364="","",IF($C364=Listes!$B$31,IF('Instruction Forfaitaires'!$E364&lt;Listes!$B$42,('Instruction Forfaitaires'!$E364*(VLOOKUP('Instruction Forfaitaires'!$D364,Listes!$A$43:$E$49,2,FALSE))),IF('Instruction Forfaitaires'!$E364&gt;Listes!$D$42,('Instruction Forfaitaires'!$E364*(VLOOKUP('Instruction Forfaitaires'!$D364,Listes!$A$43:$E$49,5,FALSE))),('Instruction Forfaitaires'!$E364*(VLOOKUP('Instruction Forfaitaires'!$D364,Listes!$A$43:$E$49,3,FALSE))+(VLOOKUP('Instruction Forfaitaires'!$D364,Listes!$A$43:$E$49,4,FALSE)))))))</f>
        <v/>
      </c>
      <c r="K364" s="257" t="str">
        <f>IF($G364="","",IF($C364=Listes!$B$34,Listes!$I$31,IF($C364=Listes!$B$35,(VLOOKUP('Instruction Forfaitaires'!$F364,Listes!$E$31:$F$36,2,FALSE)),IF($C364=Listes!$B$33,IF('Instruction Forfaitaires'!$E364&lt;Listes!$A$64,'Instruction Forfaitaires'!$E364*Listes!$A$65,IF('Instruction Forfaitaires'!$E364&gt;Listes!$D$64,'Instruction Forfaitaires'!$E364*Listes!$D$65,(('Instruction Forfaitaires'!$E364*Listes!$B$65)+Listes!$C$65)))))))</f>
        <v/>
      </c>
      <c r="L364" s="185" t="str">
        <f>IF(Forfaitaires!M363="","",Forfaitaires!M363)</f>
        <v/>
      </c>
      <c r="M364" s="282" t="str">
        <f t="shared" si="25"/>
        <v/>
      </c>
      <c r="N364" s="277" t="str">
        <f t="shared" si="26"/>
        <v/>
      </c>
      <c r="O364" s="298" t="str">
        <f t="shared" si="27"/>
        <v/>
      </c>
      <c r="P364" s="280" t="str">
        <f t="shared" si="28"/>
        <v/>
      </c>
      <c r="Q364" s="284" t="str">
        <f t="shared" si="29"/>
        <v/>
      </c>
      <c r="R364" s="285"/>
    </row>
    <row r="365" spans="1:18" ht="20.100000000000001" customHeight="1" x14ac:dyDescent="0.25">
      <c r="A365" s="170">
        <v>359</v>
      </c>
      <c r="B365" s="166" t="str">
        <f>IF(Forfaitaires!B364="","",Forfaitaires!B364)</f>
        <v/>
      </c>
      <c r="C365" s="166" t="str">
        <f>IF(Forfaitaires!C364="","",Forfaitaires!C364)</f>
        <v/>
      </c>
      <c r="D365" s="166" t="str">
        <f>IF(Forfaitaires!D364="","",Forfaitaires!D364)</f>
        <v/>
      </c>
      <c r="E365" s="166" t="str">
        <f>IF(Forfaitaires!E364="","",Forfaitaires!E364)</f>
        <v/>
      </c>
      <c r="F365" s="166" t="str">
        <f>IF(Forfaitaires!F364="","",Forfaitaires!F364)</f>
        <v/>
      </c>
      <c r="G365" s="166" t="str">
        <f>IF(Forfaitaires!G364="","",Forfaitaires!G364)</f>
        <v/>
      </c>
      <c r="H365" s="166" t="str">
        <f>IF(Forfaitaires!H364="","",Forfaitaires!H364)</f>
        <v/>
      </c>
      <c r="I365" s="166" t="str">
        <f>IF($G365="","",IF($C365=Listes!$B$32,IF('Instruction Forfaitaires'!$E365&lt;Listes!$B$53,('Instruction Forfaitaires'!$E365*(VLOOKUP('Instruction Forfaitaires'!$D365,Listes!$A$54:$E$60,2,FALSE))),IF('Instruction Forfaitaires'!$E365&gt;Listes!$E$53,('Instruction Forfaitaires'!$E365*(VLOOKUP('Instruction Forfaitaires'!$D365,Listes!$A$54:$E$60,5,FALSE))),('Instruction Forfaitaires'!$E365*(VLOOKUP('Instruction Forfaitaires'!$D365,Listes!$A$54:$E$60,3,FALSE))+(VLOOKUP('Instruction Forfaitaires'!$D365,Listes!$A$54:$E$60,4,FALSE)))))))</f>
        <v/>
      </c>
      <c r="J365" s="166" t="str">
        <f>IF($G365="","",IF($C365=Listes!$B$31,IF('Instruction Forfaitaires'!$E365&lt;Listes!$B$42,('Instruction Forfaitaires'!$E365*(VLOOKUP('Instruction Forfaitaires'!$D365,Listes!$A$43:$E$49,2,FALSE))),IF('Instruction Forfaitaires'!$E365&gt;Listes!$D$42,('Instruction Forfaitaires'!$E365*(VLOOKUP('Instruction Forfaitaires'!$D365,Listes!$A$43:$E$49,5,FALSE))),('Instruction Forfaitaires'!$E365*(VLOOKUP('Instruction Forfaitaires'!$D365,Listes!$A$43:$E$49,3,FALSE))+(VLOOKUP('Instruction Forfaitaires'!$D365,Listes!$A$43:$E$49,4,FALSE)))))))</f>
        <v/>
      </c>
      <c r="K365" s="257" t="str">
        <f>IF($G365="","",IF($C365=Listes!$B$34,Listes!$I$31,IF($C365=Listes!$B$35,(VLOOKUP('Instruction Forfaitaires'!$F365,Listes!$E$31:$F$36,2,FALSE)),IF($C365=Listes!$B$33,IF('Instruction Forfaitaires'!$E365&lt;Listes!$A$64,'Instruction Forfaitaires'!$E365*Listes!$A$65,IF('Instruction Forfaitaires'!$E365&gt;Listes!$D$64,'Instruction Forfaitaires'!$E365*Listes!$D$65,(('Instruction Forfaitaires'!$E365*Listes!$B$65)+Listes!$C$65)))))))</f>
        <v/>
      </c>
      <c r="L365" s="185" t="str">
        <f>IF(Forfaitaires!M364="","",Forfaitaires!M364)</f>
        <v/>
      </c>
      <c r="M365" s="282" t="str">
        <f t="shared" si="25"/>
        <v/>
      </c>
      <c r="N365" s="277" t="str">
        <f t="shared" si="26"/>
        <v/>
      </c>
      <c r="O365" s="298" t="str">
        <f t="shared" si="27"/>
        <v/>
      </c>
      <c r="P365" s="280" t="str">
        <f t="shared" si="28"/>
        <v/>
      </c>
      <c r="Q365" s="284" t="str">
        <f t="shared" si="29"/>
        <v/>
      </c>
      <c r="R365" s="285"/>
    </row>
    <row r="366" spans="1:18" ht="20.100000000000001" customHeight="1" x14ac:dyDescent="0.25">
      <c r="A366" s="170">
        <v>360</v>
      </c>
      <c r="B366" s="166" t="str">
        <f>IF(Forfaitaires!B365="","",Forfaitaires!B365)</f>
        <v/>
      </c>
      <c r="C366" s="166" t="str">
        <f>IF(Forfaitaires!C365="","",Forfaitaires!C365)</f>
        <v/>
      </c>
      <c r="D366" s="166" t="str">
        <f>IF(Forfaitaires!D365="","",Forfaitaires!D365)</f>
        <v/>
      </c>
      <c r="E366" s="166" t="str">
        <f>IF(Forfaitaires!E365="","",Forfaitaires!E365)</f>
        <v/>
      </c>
      <c r="F366" s="166" t="str">
        <f>IF(Forfaitaires!F365="","",Forfaitaires!F365)</f>
        <v/>
      </c>
      <c r="G366" s="166" t="str">
        <f>IF(Forfaitaires!G365="","",Forfaitaires!G365)</f>
        <v/>
      </c>
      <c r="H366" s="166" t="str">
        <f>IF(Forfaitaires!H365="","",Forfaitaires!H365)</f>
        <v/>
      </c>
      <c r="I366" s="166" t="str">
        <f>IF($G366="","",IF($C366=Listes!$B$32,IF('Instruction Forfaitaires'!$E366&lt;Listes!$B$53,('Instruction Forfaitaires'!$E366*(VLOOKUP('Instruction Forfaitaires'!$D366,Listes!$A$54:$E$60,2,FALSE))),IF('Instruction Forfaitaires'!$E366&gt;Listes!$E$53,('Instruction Forfaitaires'!$E366*(VLOOKUP('Instruction Forfaitaires'!$D366,Listes!$A$54:$E$60,5,FALSE))),('Instruction Forfaitaires'!$E366*(VLOOKUP('Instruction Forfaitaires'!$D366,Listes!$A$54:$E$60,3,FALSE))+(VLOOKUP('Instruction Forfaitaires'!$D366,Listes!$A$54:$E$60,4,FALSE)))))))</f>
        <v/>
      </c>
      <c r="J366" s="166" t="str">
        <f>IF($G366="","",IF($C366=Listes!$B$31,IF('Instruction Forfaitaires'!$E366&lt;Listes!$B$42,('Instruction Forfaitaires'!$E366*(VLOOKUP('Instruction Forfaitaires'!$D366,Listes!$A$43:$E$49,2,FALSE))),IF('Instruction Forfaitaires'!$E366&gt;Listes!$D$42,('Instruction Forfaitaires'!$E366*(VLOOKUP('Instruction Forfaitaires'!$D366,Listes!$A$43:$E$49,5,FALSE))),('Instruction Forfaitaires'!$E366*(VLOOKUP('Instruction Forfaitaires'!$D366,Listes!$A$43:$E$49,3,FALSE))+(VLOOKUP('Instruction Forfaitaires'!$D366,Listes!$A$43:$E$49,4,FALSE)))))))</f>
        <v/>
      </c>
      <c r="K366" s="257" t="str">
        <f>IF($G366="","",IF($C366=Listes!$B$34,Listes!$I$31,IF($C366=Listes!$B$35,(VLOOKUP('Instruction Forfaitaires'!$F366,Listes!$E$31:$F$36,2,FALSE)),IF($C366=Listes!$B$33,IF('Instruction Forfaitaires'!$E366&lt;Listes!$A$64,'Instruction Forfaitaires'!$E366*Listes!$A$65,IF('Instruction Forfaitaires'!$E366&gt;Listes!$D$64,'Instruction Forfaitaires'!$E366*Listes!$D$65,(('Instruction Forfaitaires'!$E366*Listes!$B$65)+Listes!$C$65)))))))</f>
        <v/>
      </c>
      <c r="L366" s="185" t="str">
        <f>IF(Forfaitaires!M365="","",Forfaitaires!M365)</f>
        <v/>
      </c>
      <c r="M366" s="282" t="str">
        <f t="shared" si="25"/>
        <v/>
      </c>
      <c r="N366" s="277" t="str">
        <f t="shared" si="26"/>
        <v/>
      </c>
      <c r="O366" s="298" t="str">
        <f t="shared" si="27"/>
        <v/>
      </c>
      <c r="P366" s="280" t="str">
        <f t="shared" si="28"/>
        <v/>
      </c>
      <c r="Q366" s="284" t="str">
        <f t="shared" si="29"/>
        <v/>
      </c>
      <c r="R366" s="285"/>
    </row>
    <row r="367" spans="1:18" ht="20.100000000000001" customHeight="1" x14ac:dyDescent="0.25">
      <c r="A367" s="170">
        <v>361</v>
      </c>
      <c r="B367" s="166" t="str">
        <f>IF(Forfaitaires!B366="","",Forfaitaires!B366)</f>
        <v/>
      </c>
      <c r="C367" s="166" t="str">
        <f>IF(Forfaitaires!C366="","",Forfaitaires!C366)</f>
        <v/>
      </c>
      <c r="D367" s="166" t="str">
        <f>IF(Forfaitaires!D366="","",Forfaitaires!D366)</f>
        <v/>
      </c>
      <c r="E367" s="166" t="str">
        <f>IF(Forfaitaires!E366="","",Forfaitaires!E366)</f>
        <v/>
      </c>
      <c r="F367" s="166" t="str">
        <f>IF(Forfaitaires!F366="","",Forfaitaires!F366)</f>
        <v/>
      </c>
      <c r="G367" s="166" t="str">
        <f>IF(Forfaitaires!G366="","",Forfaitaires!G366)</f>
        <v/>
      </c>
      <c r="H367" s="166" t="str">
        <f>IF(Forfaitaires!H366="","",Forfaitaires!H366)</f>
        <v/>
      </c>
      <c r="I367" s="166" t="str">
        <f>IF($G367="","",IF($C367=Listes!$B$32,IF('Instruction Forfaitaires'!$E367&lt;Listes!$B$53,('Instruction Forfaitaires'!$E367*(VLOOKUP('Instruction Forfaitaires'!$D367,Listes!$A$54:$E$60,2,FALSE))),IF('Instruction Forfaitaires'!$E367&gt;Listes!$E$53,('Instruction Forfaitaires'!$E367*(VLOOKUP('Instruction Forfaitaires'!$D367,Listes!$A$54:$E$60,5,FALSE))),('Instruction Forfaitaires'!$E367*(VLOOKUP('Instruction Forfaitaires'!$D367,Listes!$A$54:$E$60,3,FALSE))+(VLOOKUP('Instruction Forfaitaires'!$D367,Listes!$A$54:$E$60,4,FALSE)))))))</f>
        <v/>
      </c>
      <c r="J367" s="166" t="str">
        <f>IF($G367="","",IF($C367=Listes!$B$31,IF('Instruction Forfaitaires'!$E367&lt;Listes!$B$42,('Instruction Forfaitaires'!$E367*(VLOOKUP('Instruction Forfaitaires'!$D367,Listes!$A$43:$E$49,2,FALSE))),IF('Instruction Forfaitaires'!$E367&gt;Listes!$D$42,('Instruction Forfaitaires'!$E367*(VLOOKUP('Instruction Forfaitaires'!$D367,Listes!$A$43:$E$49,5,FALSE))),('Instruction Forfaitaires'!$E367*(VLOOKUP('Instruction Forfaitaires'!$D367,Listes!$A$43:$E$49,3,FALSE))+(VLOOKUP('Instruction Forfaitaires'!$D367,Listes!$A$43:$E$49,4,FALSE)))))))</f>
        <v/>
      </c>
      <c r="K367" s="257" t="str">
        <f>IF($G367="","",IF($C367=Listes!$B$34,Listes!$I$31,IF($C367=Listes!$B$35,(VLOOKUP('Instruction Forfaitaires'!$F367,Listes!$E$31:$F$36,2,FALSE)),IF($C367=Listes!$B$33,IF('Instruction Forfaitaires'!$E367&lt;Listes!$A$64,'Instruction Forfaitaires'!$E367*Listes!$A$65,IF('Instruction Forfaitaires'!$E367&gt;Listes!$D$64,'Instruction Forfaitaires'!$E367*Listes!$D$65,(('Instruction Forfaitaires'!$E367*Listes!$B$65)+Listes!$C$65)))))))</f>
        <v/>
      </c>
      <c r="L367" s="185" t="str">
        <f>IF(Forfaitaires!M366="","",Forfaitaires!M366)</f>
        <v/>
      </c>
      <c r="M367" s="282" t="str">
        <f t="shared" si="25"/>
        <v/>
      </c>
      <c r="N367" s="277" t="str">
        <f t="shared" si="26"/>
        <v/>
      </c>
      <c r="O367" s="298" t="str">
        <f t="shared" si="27"/>
        <v/>
      </c>
      <c r="P367" s="280" t="str">
        <f t="shared" si="28"/>
        <v/>
      </c>
      <c r="Q367" s="284" t="str">
        <f t="shared" si="29"/>
        <v/>
      </c>
      <c r="R367" s="285"/>
    </row>
    <row r="368" spans="1:18" ht="20.100000000000001" customHeight="1" x14ac:dyDescent="0.25">
      <c r="A368" s="170">
        <v>362</v>
      </c>
      <c r="B368" s="166" t="str">
        <f>IF(Forfaitaires!B367="","",Forfaitaires!B367)</f>
        <v/>
      </c>
      <c r="C368" s="166" t="str">
        <f>IF(Forfaitaires!C367="","",Forfaitaires!C367)</f>
        <v/>
      </c>
      <c r="D368" s="166" t="str">
        <f>IF(Forfaitaires!D367="","",Forfaitaires!D367)</f>
        <v/>
      </c>
      <c r="E368" s="166" t="str">
        <f>IF(Forfaitaires!E367="","",Forfaitaires!E367)</f>
        <v/>
      </c>
      <c r="F368" s="166" t="str">
        <f>IF(Forfaitaires!F367="","",Forfaitaires!F367)</f>
        <v/>
      </c>
      <c r="G368" s="166" t="str">
        <f>IF(Forfaitaires!G367="","",Forfaitaires!G367)</f>
        <v/>
      </c>
      <c r="H368" s="166" t="str">
        <f>IF(Forfaitaires!H367="","",Forfaitaires!H367)</f>
        <v/>
      </c>
      <c r="I368" s="166" t="str">
        <f>IF($G368="","",IF($C368=Listes!$B$32,IF('Instruction Forfaitaires'!$E368&lt;Listes!$B$53,('Instruction Forfaitaires'!$E368*(VLOOKUP('Instruction Forfaitaires'!$D368,Listes!$A$54:$E$60,2,FALSE))),IF('Instruction Forfaitaires'!$E368&gt;Listes!$E$53,('Instruction Forfaitaires'!$E368*(VLOOKUP('Instruction Forfaitaires'!$D368,Listes!$A$54:$E$60,5,FALSE))),('Instruction Forfaitaires'!$E368*(VLOOKUP('Instruction Forfaitaires'!$D368,Listes!$A$54:$E$60,3,FALSE))+(VLOOKUP('Instruction Forfaitaires'!$D368,Listes!$A$54:$E$60,4,FALSE)))))))</f>
        <v/>
      </c>
      <c r="J368" s="166" t="str">
        <f>IF($G368="","",IF($C368=Listes!$B$31,IF('Instruction Forfaitaires'!$E368&lt;Listes!$B$42,('Instruction Forfaitaires'!$E368*(VLOOKUP('Instruction Forfaitaires'!$D368,Listes!$A$43:$E$49,2,FALSE))),IF('Instruction Forfaitaires'!$E368&gt;Listes!$D$42,('Instruction Forfaitaires'!$E368*(VLOOKUP('Instruction Forfaitaires'!$D368,Listes!$A$43:$E$49,5,FALSE))),('Instruction Forfaitaires'!$E368*(VLOOKUP('Instruction Forfaitaires'!$D368,Listes!$A$43:$E$49,3,FALSE))+(VLOOKUP('Instruction Forfaitaires'!$D368,Listes!$A$43:$E$49,4,FALSE)))))))</f>
        <v/>
      </c>
      <c r="K368" s="257" t="str">
        <f>IF($G368="","",IF($C368=Listes!$B$34,Listes!$I$31,IF($C368=Listes!$B$35,(VLOOKUP('Instruction Forfaitaires'!$F368,Listes!$E$31:$F$36,2,FALSE)),IF($C368=Listes!$B$33,IF('Instruction Forfaitaires'!$E368&lt;Listes!$A$64,'Instruction Forfaitaires'!$E368*Listes!$A$65,IF('Instruction Forfaitaires'!$E368&gt;Listes!$D$64,'Instruction Forfaitaires'!$E368*Listes!$D$65,(('Instruction Forfaitaires'!$E368*Listes!$B$65)+Listes!$C$65)))))))</f>
        <v/>
      </c>
      <c r="L368" s="185" t="str">
        <f>IF(Forfaitaires!M367="","",Forfaitaires!M367)</f>
        <v/>
      </c>
      <c r="M368" s="282" t="str">
        <f t="shared" si="25"/>
        <v/>
      </c>
      <c r="N368" s="277" t="str">
        <f t="shared" si="26"/>
        <v/>
      </c>
      <c r="O368" s="298" t="str">
        <f t="shared" si="27"/>
        <v/>
      </c>
      <c r="P368" s="280" t="str">
        <f t="shared" si="28"/>
        <v/>
      </c>
      <c r="Q368" s="284" t="str">
        <f t="shared" si="29"/>
        <v/>
      </c>
      <c r="R368" s="285"/>
    </row>
    <row r="369" spans="1:18" ht="20.100000000000001" customHeight="1" x14ac:dyDescent="0.25">
      <c r="A369" s="170">
        <v>363</v>
      </c>
      <c r="B369" s="166" t="str">
        <f>IF(Forfaitaires!B368="","",Forfaitaires!B368)</f>
        <v/>
      </c>
      <c r="C369" s="166" t="str">
        <f>IF(Forfaitaires!C368="","",Forfaitaires!C368)</f>
        <v/>
      </c>
      <c r="D369" s="166" t="str">
        <f>IF(Forfaitaires!D368="","",Forfaitaires!D368)</f>
        <v/>
      </c>
      <c r="E369" s="166" t="str">
        <f>IF(Forfaitaires!E368="","",Forfaitaires!E368)</f>
        <v/>
      </c>
      <c r="F369" s="166" t="str">
        <f>IF(Forfaitaires!F368="","",Forfaitaires!F368)</f>
        <v/>
      </c>
      <c r="G369" s="166" t="str">
        <f>IF(Forfaitaires!G368="","",Forfaitaires!G368)</f>
        <v/>
      </c>
      <c r="H369" s="166" t="str">
        <f>IF(Forfaitaires!H368="","",Forfaitaires!H368)</f>
        <v/>
      </c>
      <c r="I369" s="166" t="str">
        <f>IF($G369="","",IF($C369=Listes!$B$32,IF('Instruction Forfaitaires'!$E369&lt;Listes!$B$53,('Instruction Forfaitaires'!$E369*(VLOOKUP('Instruction Forfaitaires'!$D369,Listes!$A$54:$E$60,2,FALSE))),IF('Instruction Forfaitaires'!$E369&gt;Listes!$E$53,('Instruction Forfaitaires'!$E369*(VLOOKUP('Instruction Forfaitaires'!$D369,Listes!$A$54:$E$60,5,FALSE))),('Instruction Forfaitaires'!$E369*(VLOOKUP('Instruction Forfaitaires'!$D369,Listes!$A$54:$E$60,3,FALSE))+(VLOOKUP('Instruction Forfaitaires'!$D369,Listes!$A$54:$E$60,4,FALSE)))))))</f>
        <v/>
      </c>
      <c r="J369" s="166" t="str">
        <f>IF($G369="","",IF($C369=Listes!$B$31,IF('Instruction Forfaitaires'!$E369&lt;Listes!$B$42,('Instruction Forfaitaires'!$E369*(VLOOKUP('Instruction Forfaitaires'!$D369,Listes!$A$43:$E$49,2,FALSE))),IF('Instruction Forfaitaires'!$E369&gt;Listes!$D$42,('Instruction Forfaitaires'!$E369*(VLOOKUP('Instruction Forfaitaires'!$D369,Listes!$A$43:$E$49,5,FALSE))),('Instruction Forfaitaires'!$E369*(VLOOKUP('Instruction Forfaitaires'!$D369,Listes!$A$43:$E$49,3,FALSE))+(VLOOKUP('Instruction Forfaitaires'!$D369,Listes!$A$43:$E$49,4,FALSE)))))))</f>
        <v/>
      </c>
      <c r="K369" s="257" t="str">
        <f>IF($G369="","",IF($C369=Listes!$B$34,Listes!$I$31,IF($C369=Listes!$B$35,(VLOOKUP('Instruction Forfaitaires'!$F369,Listes!$E$31:$F$36,2,FALSE)),IF($C369=Listes!$B$33,IF('Instruction Forfaitaires'!$E369&lt;Listes!$A$64,'Instruction Forfaitaires'!$E369*Listes!$A$65,IF('Instruction Forfaitaires'!$E369&gt;Listes!$D$64,'Instruction Forfaitaires'!$E369*Listes!$D$65,(('Instruction Forfaitaires'!$E369*Listes!$B$65)+Listes!$C$65)))))))</f>
        <v/>
      </c>
      <c r="L369" s="185" t="str">
        <f>IF(Forfaitaires!M368="","",Forfaitaires!M368)</f>
        <v/>
      </c>
      <c r="M369" s="282" t="str">
        <f t="shared" si="25"/>
        <v/>
      </c>
      <c r="N369" s="277" t="str">
        <f t="shared" si="26"/>
        <v/>
      </c>
      <c r="O369" s="298" t="str">
        <f t="shared" si="27"/>
        <v/>
      </c>
      <c r="P369" s="280" t="str">
        <f t="shared" si="28"/>
        <v/>
      </c>
      <c r="Q369" s="284" t="str">
        <f t="shared" si="29"/>
        <v/>
      </c>
      <c r="R369" s="285"/>
    </row>
    <row r="370" spans="1:18" ht="20.100000000000001" customHeight="1" x14ac:dyDescent="0.25">
      <c r="A370" s="170">
        <v>364</v>
      </c>
      <c r="B370" s="166" t="str">
        <f>IF(Forfaitaires!B369="","",Forfaitaires!B369)</f>
        <v/>
      </c>
      <c r="C370" s="166" t="str">
        <f>IF(Forfaitaires!C369="","",Forfaitaires!C369)</f>
        <v/>
      </c>
      <c r="D370" s="166" t="str">
        <f>IF(Forfaitaires!D369="","",Forfaitaires!D369)</f>
        <v/>
      </c>
      <c r="E370" s="166" t="str">
        <f>IF(Forfaitaires!E369="","",Forfaitaires!E369)</f>
        <v/>
      </c>
      <c r="F370" s="166" t="str">
        <f>IF(Forfaitaires!F369="","",Forfaitaires!F369)</f>
        <v/>
      </c>
      <c r="G370" s="166" t="str">
        <f>IF(Forfaitaires!G369="","",Forfaitaires!G369)</f>
        <v/>
      </c>
      <c r="H370" s="166" t="str">
        <f>IF(Forfaitaires!H369="","",Forfaitaires!H369)</f>
        <v/>
      </c>
      <c r="I370" s="166" t="str">
        <f>IF($G370="","",IF($C370=Listes!$B$32,IF('Instruction Forfaitaires'!$E370&lt;Listes!$B$53,('Instruction Forfaitaires'!$E370*(VLOOKUP('Instruction Forfaitaires'!$D370,Listes!$A$54:$E$60,2,FALSE))),IF('Instruction Forfaitaires'!$E370&gt;Listes!$E$53,('Instruction Forfaitaires'!$E370*(VLOOKUP('Instruction Forfaitaires'!$D370,Listes!$A$54:$E$60,5,FALSE))),('Instruction Forfaitaires'!$E370*(VLOOKUP('Instruction Forfaitaires'!$D370,Listes!$A$54:$E$60,3,FALSE))+(VLOOKUP('Instruction Forfaitaires'!$D370,Listes!$A$54:$E$60,4,FALSE)))))))</f>
        <v/>
      </c>
      <c r="J370" s="166" t="str">
        <f>IF($G370="","",IF($C370=Listes!$B$31,IF('Instruction Forfaitaires'!$E370&lt;Listes!$B$42,('Instruction Forfaitaires'!$E370*(VLOOKUP('Instruction Forfaitaires'!$D370,Listes!$A$43:$E$49,2,FALSE))),IF('Instruction Forfaitaires'!$E370&gt;Listes!$D$42,('Instruction Forfaitaires'!$E370*(VLOOKUP('Instruction Forfaitaires'!$D370,Listes!$A$43:$E$49,5,FALSE))),('Instruction Forfaitaires'!$E370*(VLOOKUP('Instruction Forfaitaires'!$D370,Listes!$A$43:$E$49,3,FALSE))+(VLOOKUP('Instruction Forfaitaires'!$D370,Listes!$A$43:$E$49,4,FALSE)))))))</f>
        <v/>
      </c>
      <c r="K370" s="257" t="str">
        <f>IF($G370="","",IF($C370=Listes!$B$34,Listes!$I$31,IF($C370=Listes!$B$35,(VLOOKUP('Instruction Forfaitaires'!$F370,Listes!$E$31:$F$36,2,FALSE)),IF($C370=Listes!$B$33,IF('Instruction Forfaitaires'!$E370&lt;Listes!$A$64,'Instruction Forfaitaires'!$E370*Listes!$A$65,IF('Instruction Forfaitaires'!$E370&gt;Listes!$D$64,'Instruction Forfaitaires'!$E370*Listes!$D$65,(('Instruction Forfaitaires'!$E370*Listes!$B$65)+Listes!$C$65)))))))</f>
        <v/>
      </c>
      <c r="L370" s="185" t="str">
        <f>IF(Forfaitaires!M369="","",Forfaitaires!M369)</f>
        <v/>
      </c>
      <c r="M370" s="282" t="str">
        <f t="shared" si="25"/>
        <v/>
      </c>
      <c r="N370" s="277" t="str">
        <f t="shared" si="26"/>
        <v/>
      </c>
      <c r="O370" s="298" t="str">
        <f t="shared" si="27"/>
        <v/>
      </c>
      <c r="P370" s="280" t="str">
        <f t="shared" si="28"/>
        <v/>
      </c>
      <c r="Q370" s="284" t="str">
        <f t="shared" si="29"/>
        <v/>
      </c>
      <c r="R370" s="285"/>
    </row>
    <row r="371" spans="1:18" ht="20.100000000000001" customHeight="1" x14ac:dyDescent="0.25">
      <c r="A371" s="170">
        <v>365</v>
      </c>
      <c r="B371" s="166" t="str">
        <f>IF(Forfaitaires!B370="","",Forfaitaires!B370)</f>
        <v/>
      </c>
      <c r="C371" s="166" t="str">
        <f>IF(Forfaitaires!C370="","",Forfaitaires!C370)</f>
        <v/>
      </c>
      <c r="D371" s="166" t="str">
        <f>IF(Forfaitaires!D370="","",Forfaitaires!D370)</f>
        <v/>
      </c>
      <c r="E371" s="166" t="str">
        <f>IF(Forfaitaires!E370="","",Forfaitaires!E370)</f>
        <v/>
      </c>
      <c r="F371" s="166" t="str">
        <f>IF(Forfaitaires!F370="","",Forfaitaires!F370)</f>
        <v/>
      </c>
      <c r="G371" s="166" t="str">
        <f>IF(Forfaitaires!G370="","",Forfaitaires!G370)</f>
        <v/>
      </c>
      <c r="H371" s="166" t="str">
        <f>IF(Forfaitaires!H370="","",Forfaitaires!H370)</f>
        <v/>
      </c>
      <c r="I371" s="166" t="str">
        <f>IF($G371="","",IF($C371=Listes!$B$32,IF('Instruction Forfaitaires'!$E371&lt;Listes!$B$53,('Instruction Forfaitaires'!$E371*(VLOOKUP('Instruction Forfaitaires'!$D371,Listes!$A$54:$E$60,2,FALSE))),IF('Instruction Forfaitaires'!$E371&gt;Listes!$E$53,('Instruction Forfaitaires'!$E371*(VLOOKUP('Instruction Forfaitaires'!$D371,Listes!$A$54:$E$60,5,FALSE))),('Instruction Forfaitaires'!$E371*(VLOOKUP('Instruction Forfaitaires'!$D371,Listes!$A$54:$E$60,3,FALSE))+(VLOOKUP('Instruction Forfaitaires'!$D371,Listes!$A$54:$E$60,4,FALSE)))))))</f>
        <v/>
      </c>
      <c r="J371" s="166" t="str">
        <f>IF($G371="","",IF($C371=Listes!$B$31,IF('Instruction Forfaitaires'!$E371&lt;Listes!$B$42,('Instruction Forfaitaires'!$E371*(VLOOKUP('Instruction Forfaitaires'!$D371,Listes!$A$43:$E$49,2,FALSE))),IF('Instruction Forfaitaires'!$E371&gt;Listes!$D$42,('Instruction Forfaitaires'!$E371*(VLOOKUP('Instruction Forfaitaires'!$D371,Listes!$A$43:$E$49,5,FALSE))),('Instruction Forfaitaires'!$E371*(VLOOKUP('Instruction Forfaitaires'!$D371,Listes!$A$43:$E$49,3,FALSE))+(VLOOKUP('Instruction Forfaitaires'!$D371,Listes!$A$43:$E$49,4,FALSE)))))))</f>
        <v/>
      </c>
      <c r="K371" s="257" t="str">
        <f>IF($G371="","",IF($C371=Listes!$B$34,Listes!$I$31,IF($C371=Listes!$B$35,(VLOOKUP('Instruction Forfaitaires'!$F371,Listes!$E$31:$F$36,2,FALSE)),IF($C371=Listes!$B$33,IF('Instruction Forfaitaires'!$E371&lt;Listes!$A$64,'Instruction Forfaitaires'!$E371*Listes!$A$65,IF('Instruction Forfaitaires'!$E371&gt;Listes!$D$64,'Instruction Forfaitaires'!$E371*Listes!$D$65,(('Instruction Forfaitaires'!$E371*Listes!$B$65)+Listes!$C$65)))))))</f>
        <v/>
      </c>
      <c r="L371" s="185" t="str">
        <f>IF(Forfaitaires!M370="","",Forfaitaires!M370)</f>
        <v/>
      </c>
      <c r="M371" s="282" t="str">
        <f t="shared" si="25"/>
        <v/>
      </c>
      <c r="N371" s="277" t="str">
        <f t="shared" si="26"/>
        <v/>
      </c>
      <c r="O371" s="298" t="str">
        <f t="shared" si="27"/>
        <v/>
      </c>
      <c r="P371" s="280" t="str">
        <f t="shared" si="28"/>
        <v/>
      </c>
      <c r="Q371" s="284" t="str">
        <f t="shared" si="29"/>
        <v/>
      </c>
      <c r="R371" s="285"/>
    </row>
    <row r="372" spans="1:18" ht="20.100000000000001" customHeight="1" x14ac:dyDescent="0.25">
      <c r="A372" s="170">
        <v>366</v>
      </c>
      <c r="B372" s="166" t="str">
        <f>IF(Forfaitaires!B371="","",Forfaitaires!B371)</f>
        <v/>
      </c>
      <c r="C372" s="166" t="str">
        <f>IF(Forfaitaires!C371="","",Forfaitaires!C371)</f>
        <v/>
      </c>
      <c r="D372" s="166" t="str">
        <f>IF(Forfaitaires!D371="","",Forfaitaires!D371)</f>
        <v/>
      </c>
      <c r="E372" s="166" t="str">
        <f>IF(Forfaitaires!E371="","",Forfaitaires!E371)</f>
        <v/>
      </c>
      <c r="F372" s="166" t="str">
        <f>IF(Forfaitaires!F371="","",Forfaitaires!F371)</f>
        <v/>
      </c>
      <c r="G372" s="166" t="str">
        <f>IF(Forfaitaires!G371="","",Forfaitaires!G371)</f>
        <v/>
      </c>
      <c r="H372" s="166" t="str">
        <f>IF(Forfaitaires!H371="","",Forfaitaires!H371)</f>
        <v/>
      </c>
      <c r="I372" s="166" t="str">
        <f>IF($G372="","",IF($C372=Listes!$B$32,IF('Instruction Forfaitaires'!$E372&lt;Listes!$B$53,('Instruction Forfaitaires'!$E372*(VLOOKUP('Instruction Forfaitaires'!$D372,Listes!$A$54:$E$60,2,FALSE))),IF('Instruction Forfaitaires'!$E372&gt;Listes!$E$53,('Instruction Forfaitaires'!$E372*(VLOOKUP('Instruction Forfaitaires'!$D372,Listes!$A$54:$E$60,5,FALSE))),('Instruction Forfaitaires'!$E372*(VLOOKUP('Instruction Forfaitaires'!$D372,Listes!$A$54:$E$60,3,FALSE))+(VLOOKUP('Instruction Forfaitaires'!$D372,Listes!$A$54:$E$60,4,FALSE)))))))</f>
        <v/>
      </c>
      <c r="J372" s="166" t="str">
        <f>IF($G372="","",IF($C372=Listes!$B$31,IF('Instruction Forfaitaires'!$E372&lt;Listes!$B$42,('Instruction Forfaitaires'!$E372*(VLOOKUP('Instruction Forfaitaires'!$D372,Listes!$A$43:$E$49,2,FALSE))),IF('Instruction Forfaitaires'!$E372&gt;Listes!$D$42,('Instruction Forfaitaires'!$E372*(VLOOKUP('Instruction Forfaitaires'!$D372,Listes!$A$43:$E$49,5,FALSE))),('Instruction Forfaitaires'!$E372*(VLOOKUP('Instruction Forfaitaires'!$D372,Listes!$A$43:$E$49,3,FALSE))+(VLOOKUP('Instruction Forfaitaires'!$D372,Listes!$A$43:$E$49,4,FALSE)))))))</f>
        <v/>
      </c>
      <c r="K372" s="257" t="str">
        <f>IF($G372="","",IF($C372=Listes!$B$34,Listes!$I$31,IF($C372=Listes!$B$35,(VLOOKUP('Instruction Forfaitaires'!$F372,Listes!$E$31:$F$36,2,FALSE)),IF($C372=Listes!$B$33,IF('Instruction Forfaitaires'!$E372&lt;Listes!$A$64,'Instruction Forfaitaires'!$E372*Listes!$A$65,IF('Instruction Forfaitaires'!$E372&gt;Listes!$D$64,'Instruction Forfaitaires'!$E372*Listes!$D$65,(('Instruction Forfaitaires'!$E372*Listes!$B$65)+Listes!$C$65)))))))</f>
        <v/>
      </c>
      <c r="L372" s="185" t="str">
        <f>IF(Forfaitaires!M371="","",Forfaitaires!M371)</f>
        <v/>
      </c>
      <c r="M372" s="282" t="str">
        <f t="shared" si="25"/>
        <v/>
      </c>
      <c r="N372" s="277" t="str">
        <f t="shared" si="26"/>
        <v/>
      </c>
      <c r="O372" s="298" t="str">
        <f t="shared" si="27"/>
        <v/>
      </c>
      <c r="P372" s="280" t="str">
        <f t="shared" si="28"/>
        <v/>
      </c>
      <c r="Q372" s="284" t="str">
        <f t="shared" si="29"/>
        <v/>
      </c>
      <c r="R372" s="285"/>
    </row>
    <row r="373" spans="1:18" ht="20.100000000000001" customHeight="1" x14ac:dyDescent="0.25">
      <c r="A373" s="170">
        <v>367</v>
      </c>
      <c r="B373" s="166" t="str">
        <f>IF(Forfaitaires!B372="","",Forfaitaires!B372)</f>
        <v/>
      </c>
      <c r="C373" s="166" t="str">
        <f>IF(Forfaitaires!C372="","",Forfaitaires!C372)</f>
        <v/>
      </c>
      <c r="D373" s="166" t="str">
        <f>IF(Forfaitaires!D372="","",Forfaitaires!D372)</f>
        <v/>
      </c>
      <c r="E373" s="166" t="str">
        <f>IF(Forfaitaires!E372="","",Forfaitaires!E372)</f>
        <v/>
      </c>
      <c r="F373" s="166" t="str">
        <f>IF(Forfaitaires!F372="","",Forfaitaires!F372)</f>
        <v/>
      </c>
      <c r="G373" s="166" t="str">
        <f>IF(Forfaitaires!G372="","",Forfaitaires!G372)</f>
        <v/>
      </c>
      <c r="H373" s="166" t="str">
        <f>IF(Forfaitaires!H372="","",Forfaitaires!H372)</f>
        <v/>
      </c>
      <c r="I373" s="166" t="str">
        <f>IF($G373="","",IF($C373=Listes!$B$32,IF('Instruction Forfaitaires'!$E373&lt;Listes!$B$53,('Instruction Forfaitaires'!$E373*(VLOOKUP('Instruction Forfaitaires'!$D373,Listes!$A$54:$E$60,2,FALSE))),IF('Instruction Forfaitaires'!$E373&gt;Listes!$E$53,('Instruction Forfaitaires'!$E373*(VLOOKUP('Instruction Forfaitaires'!$D373,Listes!$A$54:$E$60,5,FALSE))),('Instruction Forfaitaires'!$E373*(VLOOKUP('Instruction Forfaitaires'!$D373,Listes!$A$54:$E$60,3,FALSE))+(VLOOKUP('Instruction Forfaitaires'!$D373,Listes!$A$54:$E$60,4,FALSE)))))))</f>
        <v/>
      </c>
      <c r="J373" s="166" t="str">
        <f>IF($G373="","",IF($C373=Listes!$B$31,IF('Instruction Forfaitaires'!$E373&lt;Listes!$B$42,('Instruction Forfaitaires'!$E373*(VLOOKUP('Instruction Forfaitaires'!$D373,Listes!$A$43:$E$49,2,FALSE))),IF('Instruction Forfaitaires'!$E373&gt;Listes!$D$42,('Instruction Forfaitaires'!$E373*(VLOOKUP('Instruction Forfaitaires'!$D373,Listes!$A$43:$E$49,5,FALSE))),('Instruction Forfaitaires'!$E373*(VLOOKUP('Instruction Forfaitaires'!$D373,Listes!$A$43:$E$49,3,FALSE))+(VLOOKUP('Instruction Forfaitaires'!$D373,Listes!$A$43:$E$49,4,FALSE)))))))</f>
        <v/>
      </c>
      <c r="K373" s="257" t="str">
        <f>IF($G373="","",IF($C373=Listes!$B$34,Listes!$I$31,IF($C373=Listes!$B$35,(VLOOKUP('Instruction Forfaitaires'!$F373,Listes!$E$31:$F$36,2,FALSE)),IF($C373=Listes!$B$33,IF('Instruction Forfaitaires'!$E373&lt;Listes!$A$64,'Instruction Forfaitaires'!$E373*Listes!$A$65,IF('Instruction Forfaitaires'!$E373&gt;Listes!$D$64,'Instruction Forfaitaires'!$E373*Listes!$D$65,(('Instruction Forfaitaires'!$E373*Listes!$B$65)+Listes!$C$65)))))))</f>
        <v/>
      </c>
      <c r="L373" s="185" t="str">
        <f>IF(Forfaitaires!M372="","",Forfaitaires!M372)</f>
        <v/>
      </c>
      <c r="M373" s="282" t="str">
        <f t="shared" si="25"/>
        <v/>
      </c>
      <c r="N373" s="277" t="str">
        <f t="shared" si="26"/>
        <v/>
      </c>
      <c r="O373" s="298" t="str">
        <f t="shared" si="27"/>
        <v/>
      </c>
      <c r="P373" s="280" t="str">
        <f t="shared" si="28"/>
        <v/>
      </c>
      <c r="Q373" s="284" t="str">
        <f t="shared" si="29"/>
        <v/>
      </c>
      <c r="R373" s="285"/>
    </row>
    <row r="374" spans="1:18" ht="20.100000000000001" customHeight="1" x14ac:dyDescent="0.25">
      <c r="A374" s="170">
        <v>368</v>
      </c>
      <c r="B374" s="166" t="str">
        <f>IF(Forfaitaires!B373="","",Forfaitaires!B373)</f>
        <v/>
      </c>
      <c r="C374" s="166" t="str">
        <f>IF(Forfaitaires!C373="","",Forfaitaires!C373)</f>
        <v/>
      </c>
      <c r="D374" s="166" t="str">
        <f>IF(Forfaitaires!D373="","",Forfaitaires!D373)</f>
        <v/>
      </c>
      <c r="E374" s="166" t="str">
        <f>IF(Forfaitaires!E373="","",Forfaitaires!E373)</f>
        <v/>
      </c>
      <c r="F374" s="166" t="str">
        <f>IF(Forfaitaires!F373="","",Forfaitaires!F373)</f>
        <v/>
      </c>
      <c r="G374" s="166" t="str">
        <f>IF(Forfaitaires!G373="","",Forfaitaires!G373)</f>
        <v/>
      </c>
      <c r="H374" s="166" t="str">
        <f>IF(Forfaitaires!H373="","",Forfaitaires!H373)</f>
        <v/>
      </c>
      <c r="I374" s="166" t="str">
        <f>IF($G374="","",IF($C374=Listes!$B$32,IF('Instruction Forfaitaires'!$E374&lt;Listes!$B$53,('Instruction Forfaitaires'!$E374*(VLOOKUP('Instruction Forfaitaires'!$D374,Listes!$A$54:$E$60,2,FALSE))),IF('Instruction Forfaitaires'!$E374&gt;Listes!$E$53,('Instruction Forfaitaires'!$E374*(VLOOKUP('Instruction Forfaitaires'!$D374,Listes!$A$54:$E$60,5,FALSE))),('Instruction Forfaitaires'!$E374*(VLOOKUP('Instruction Forfaitaires'!$D374,Listes!$A$54:$E$60,3,FALSE))+(VLOOKUP('Instruction Forfaitaires'!$D374,Listes!$A$54:$E$60,4,FALSE)))))))</f>
        <v/>
      </c>
      <c r="J374" s="166" t="str">
        <f>IF($G374="","",IF($C374=Listes!$B$31,IF('Instruction Forfaitaires'!$E374&lt;Listes!$B$42,('Instruction Forfaitaires'!$E374*(VLOOKUP('Instruction Forfaitaires'!$D374,Listes!$A$43:$E$49,2,FALSE))),IF('Instruction Forfaitaires'!$E374&gt;Listes!$D$42,('Instruction Forfaitaires'!$E374*(VLOOKUP('Instruction Forfaitaires'!$D374,Listes!$A$43:$E$49,5,FALSE))),('Instruction Forfaitaires'!$E374*(VLOOKUP('Instruction Forfaitaires'!$D374,Listes!$A$43:$E$49,3,FALSE))+(VLOOKUP('Instruction Forfaitaires'!$D374,Listes!$A$43:$E$49,4,FALSE)))))))</f>
        <v/>
      </c>
      <c r="K374" s="257" t="str">
        <f>IF($G374="","",IF($C374=Listes!$B$34,Listes!$I$31,IF($C374=Listes!$B$35,(VLOOKUP('Instruction Forfaitaires'!$F374,Listes!$E$31:$F$36,2,FALSE)),IF($C374=Listes!$B$33,IF('Instruction Forfaitaires'!$E374&lt;Listes!$A$64,'Instruction Forfaitaires'!$E374*Listes!$A$65,IF('Instruction Forfaitaires'!$E374&gt;Listes!$D$64,'Instruction Forfaitaires'!$E374*Listes!$D$65,(('Instruction Forfaitaires'!$E374*Listes!$B$65)+Listes!$C$65)))))))</f>
        <v/>
      </c>
      <c r="L374" s="185" t="str">
        <f>IF(Forfaitaires!M373="","",Forfaitaires!M373)</f>
        <v/>
      </c>
      <c r="M374" s="282" t="str">
        <f t="shared" si="25"/>
        <v/>
      </c>
      <c r="N374" s="277" t="str">
        <f t="shared" si="26"/>
        <v/>
      </c>
      <c r="O374" s="298" t="str">
        <f t="shared" si="27"/>
        <v/>
      </c>
      <c r="P374" s="280" t="str">
        <f t="shared" si="28"/>
        <v/>
      </c>
      <c r="Q374" s="284" t="str">
        <f t="shared" si="29"/>
        <v/>
      </c>
      <c r="R374" s="285"/>
    </row>
    <row r="375" spans="1:18" ht="20.100000000000001" customHeight="1" x14ac:dyDescent="0.25">
      <c r="A375" s="170">
        <v>369</v>
      </c>
      <c r="B375" s="166" t="str">
        <f>IF(Forfaitaires!B374="","",Forfaitaires!B374)</f>
        <v/>
      </c>
      <c r="C375" s="166" t="str">
        <f>IF(Forfaitaires!C374="","",Forfaitaires!C374)</f>
        <v/>
      </c>
      <c r="D375" s="166" t="str">
        <f>IF(Forfaitaires!D374="","",Forfaitaires!D374)</f>
        <v/>
      </c>
      <c r="E375" s="166" t="str">
        <f>IF(Forfaitaires!E374="","",Forfaitaires!E374)</f>
        <v/>
      </c>
      <c r="F375" s="166" t="str">
        <f>IF(Forfaitaires!F374="","",Forfaitaires!F374)</f>
        <v/>
      </c>
      <c r="G375" s="166" t="str">
        <f>IF(Forfaitaires!G374="","",Forfaitaires!G374)</f>
        <v/>
      </c>
      <c r="H375" s="166" t="str">
        <f>IF(Forfaitaires!H374="","",Forfaitaires!H374)</f>
        <v/>
      </c>
      <c r="I375" s="166" t="str">
        <f>IF($G375="","",IF($C375=Listes!$B$32,IF('Instruction Forfaitaires'!$E375&lt;Listes!$B$53,('Instruction Forfaitaires'!$E375*(VLOOKUP('Instruction Forfaitaires'!$D375,Listes!$A$54:$E$60,2,FALSE))),IF('Instruction Forfaitaires'!$E375&gt;Listes!$E$53,('Instruction Forfaitaires'!$E375*(VLOOKUP('Instruction Forfaitaires'!$D375,Listes!$A$54:$E$60,5,FALSE))),('Instruction Forfaitaires'!$E375*(VLOOKUP('Instruction Forfaitaires'!$D375,Listes!$A$54:$E$60,3,FALSE))+(VLOOKUP('Instruction Forfaitaires'!$D375,Listes!$A$54:$E$60,4,FALSE)))))))</f>
        <v/>
      </c>
      <c r="J375" s="166" t="str">
        <f>IF($G375="","",IF($C375=Listes!$B$31,IF('Instruction Forfaitaires'!$E375&lt;Listes!$B$42,('Instruction Forfaitaires'!$E375*(VLOOKUP('Instruction Forfaitaires'!$D375,Listes!$A$43:$E$49,2,FALSE))),IF('Instruction Forfaitaires'!$E375&gt;Listes!$D$42,('Instruction Forfaitaires'!$E375*(VLOOKUP('Instruction Forfaitaires'!$D375,Listes!$A$43:$E$49,5,FALSE))),('Instruction Forfaitaires'!$E375*(VLOOKUP('Instruction Forfaitaires'!$D375,Listes!$A$43:$E$49,3,FALSE))+(VLOOKUP('Instruction Forfaitaires'!$D375,Listes!$A$43:$E$49,4,FALSE)))))))</f>
        <v/>
      </c>
      <c r="K375" s="257" t="str">
        <f>IF($G375="","",IF($C375=Listes!$B$34,Listes!$I$31,IF($C375=Listes!$B$35,(VLOOKUP('Instruction Forfaitaires'!$F375,Listes!$E$31:$F$36,2,FALSE)),IF($C375=Listes!$B$33,IF('Instruction Forfaitaires'!$E375&lt;Listes!$A$64,'Instruction Forfaitaires'!$E375*Listes!$A$65,IF('Instruction Forfaitaires'!$E375&gt;Listes!$D$64,'Instruction Forfaitaires'!$E375*Listes!$D$65,(('Instruction Forfaitaires'!$E375*Listes!$B$65)+Listes!$C$65)))))))</f>
        <v/>
      </c>
      <c r="L375" s="185" t="str">
        <f>IF(Forfaitaires!M374="","",Forfaitaires!M374)</f>
        <v/>
      </c>
      <c r="M375" s="282" t="str">
        <f t="shared" si="25"/>
        <v/>
      </c>
      <c r="N375" s="277" t="str">
        <f t="shared" si="26"/>
        <v/>
      </c>
      <c r="O375" s="298" t="str">
        <f t="shared" si="27"/>
        <v/>
      </c>
      <c r="P375" s="280" t="str">
        <f t="shared" si="28"/>
        <v/>
      </c>
      <c r="Q375" s="284" t="str">
        <f t="shared" si="29"/>
        <v/>
      </c>
      <c r="R375" s="285"/>
    </row>
    <row r="376" spans="1:18" ht="20.100000000000001" customHeight="1" x14ac:dyDescent="0.25">
      <c r="A376" s="170">
        <v>370</v>
      </c>
      <c r="B376" s="166" t="str">
        <f>IF(Forfaitaires!B375="","",Forfaitaires!B375)</f>
        <v/>
      </c>
      <c r="C376" s="166" t="str">
        <f>IF(Forfaitaires!C375="","",Forfaitaires!C375)</f>
        <v/>
      </c>
      <c r="D376" s="166" t="str">
        <f>IF(Forfaitaires!D375="","",Forfaitaires!D375)</f>
        <v/>
      </c>
      <c r="E376" s="166" t="str">
        <f>IF(Forfaitaires!E375="","",Forfaitaires!E375)</f>
        <v/>
      </c>
      <c r="F376" s="166" t="str">
        <f>IF(Forfaitaires!F375="","",Forfaitaires!F375)</f>
        <v/>
      </c>
      <c r="G376" s="166" t="str">
        <f>IF(Forfaitaires!G375="","",Forfaitaires!G375)</f>
        <v/>
      </c>
      <c r="H376" s="166" t="str">
        <f>IF(Forfaitaires!H375="","",Forfaitaires!H375)</f>
        <v/>
      </c>
      <c r="I376" s="166" t="str">
        <f>IF($G376="","",IF($C376=Listes!$B$32,IF('Instruction Forfaitaires'!$E376&lt;Listes!$B$53,('Instruction Forfaitaires'!$E376*(VLOOKUP('Instruction Forfaitaires'!$D376,Listes!$A$54:$E$60,2,FALSE))),IF('Instruction Forfaitaires'!$E376&gt;Listes!$E$53,('Instruction Forfaitaires'!$E376*(VLOOKUP('Instruction Forfaitaires'!$D376,Listes!$A$54:$E$60,5,FALSE))),('Instruction Forfaitaires'!$E376*(VLOOKUP('Instruction Forfaitaires'!$D376,Listes!$A$54:$E$60,3,FALSE))+(VLOOKUP('Instruction Forfaitaires'!$D376,Listes!$A$54:$E$60,4,FALSE)))))))</f>
        <v/>
      </c>
      <c r="J376" s="166" t="str">
        <f>IF($G376="","",IF($C376=Listes!$B$31,IF('Instruction Forfaitaires'!$E376&lt;Listes!$B$42,('Instruction Forfaitaires'!$E376*(VLOOKUP('Instruction Forfaitaires'!$D376,Listes!$A$43:$E$49,2,FALSE))),IF('Instruction Forfaitaires'!$E376&gt;Listes!$D$42,('Instruction Forfaitaires'!$E376*(VLOOKUP('Instruction Forfaitaires'!$D376,Listes!$A$43:$E$49,5,FALSE))),('Instruction Forfaitaires'!$E376*(VLOOKUP('Instruction Forfaitaires'!$D376,Listes!$A$43:$E$49,3,FALSE))+(VLOOKUP('Instruction Forfaitaires'!$D376,Listes!$A$43:$E$49,4,FALSE)))))))</f>
        <v/>
      </c>
      <c r="K376" s="257" t="str">
        <f>IF($G376="","",IF($C376=Listes!$B$34,Listes!$I$31,IF($C376=Listes!$B$35,(VLOOKUP('Instruction Forfaitaires'!$F376,Listes!$E$31:$F$36,2,FALSE)),IF($C376=Listes!$B$33,IF('Instruction Forfaitaires'!$E376&lt;Listes!$A$64,'Instruction Forfaitaires'!$E376*Listes!$A$65,IF('Instruction Forfaitaires'!$E376&gt;Listes!$D$64,'Instruction Forfaitaires'!$E376*Listes!$D$65,(('Instruction Forfaitaires'!$E376*Listes!$B$65)+Listes!$C$65)))))))</f>
        <v/>
      </c>
      <c r="L376" s="185" t="str">
        <f>IF(Forfaitaires!M375="","",Forfaitaires!M375)</f>
        <v/>
      </c>
      <c r="M376" s="282" t="str">
        <f t="shared" si="25"/>
        <v/>
      </c>
      <c r="N376" s="277" t="str">
        <f t="shared" si="26"/>
        <v/>
      </c>
      <c r="O376" s="298" t="str">
        <f t="shared" si="27"/>
        <v/>
      </c>
      <c r="P376" s="280" t="str">
        <f t="shared" si="28"/>
        <v/>
      </c>
      <c r="Q376" s="284" t="str">
        <f t="shared" si="29"/>
        <v/>
      </c>
      <c r="R376" s="285"/>
    </row>
    <row r="377" spans="1:18" ht="20.100000000000001" customHeight="1" x14ac:dyDescent="0.25">
      <c r="A377" s="170">
        <v>371</v>
      </c>
      <c r="B377" s="166" t="str">
        <f>IF(Forfaitaires!B376="","",Forfaitaires!B376)</f>
        <v/>
      </c>
      <c r="C377" s="166" t="str">
        <f>IF(Forfaitaires!C376="","",Forfaitaires!C376)</f>
        <v/>
      </c>
      <c r="D377" s="166" t="str">
        <f>IF(Forfaitaires!D376="","",Forfaitaires!D376)</f>
        <v/>
      </c>
      <c r="E377" s="166" t="str">
        <f>IF(Forfaitaires!E376="","",Forfaitaires!E376)</f>
        <v/>
      </c>
      <c r="F377" s="166" t="str">
        <f>IF(Forfaitaires!F376="","",Forfaitaires!F376)</f>
        <v/>
      </c>
      <c r="G377" s="166" t="str">
        <f>IF(Forfaitaires!G376="","",Forfaitaires!G376)</f>
        <v/>
      </c>
      <c r="H377" s="166" t="str">
        <f>IF(Forfaitaires!H376="","",Forfaitaires!H376)</f>
        <v/>
      </c>
      <c r="I377" s="166" t="str">
        <f>IF($G377="","",IF($C377=Listes!$B$32,IF('Instruction Forfaitaires'!$E377&lt;Listes!$B$53,('Instruction Forfaitaires'!$E377*(VLOOKUP('Instruction Forfaitaires'!$D377,Listes!$A$54:$E$60,2,FALSE))),IF('Instruction Forfaitaires'!$E377&gt;Listes!$E$53,('Instruction Forfaitaires'!$E377*(VLOOKUP('Instruction Forfaitaires'!$D377,Listes!$A$54:$E$60,5,FALSE))),('Instruction Forfaitaires'!$E377*(VLOOKUP('Instruction Forfaitaires'!$D377,Listes!$A$54:$E$60,3,FALSE))+(VLOOKUP('Instruction Forfaitaires'!$D377,Listes!$A$54:$E$60,4,FALSE)))))))</f>
        <v/>
      </c>
      <c r="J377" s="166" t="str">
        <f>IF($G377="","",IF($C377=Listes!$B$31,IF('Instruction Forfaitaires'!$E377&lt;Listes!$B$42,('Instruction Forfaitaires'!$E377*(VLOOKUP('Instruction Forfaitaires'!$D377,Listes!$A$43:$E$49,2,FALSE))),IF('Instruction Forfaitaires'!$E377&gt;Listes!$D$42,('Instruction Forfaitaires'!$E377*(VLOOKUP('Instruction Forfaitaires'!$D377,Listes!$A$43:$E$49,5,FALSE))),('Instruction Forfaitaires'!$E377*(VLOOKUP('Instruction Forfaitaires'!$D377,Listes!$A$43:$E$49,3,FALSE))+(VLOOKUP('Instruction Forfaitaires'!$D377,Listes!$A$43:$E$49,4,FALSE)))))))</f>
        <v/>
      </c>
      <c r="K377" s="257" t="str">
        <f>IF($G377="","",IF($C377=Listes!$B$34,Listes!$I$31,IF($C377=Listes!$B$35,(VLOOKUP('Instruction Forfaitaires'!$F377,Listes!$E$31:$F$36,2,FALSE)),IF($C377=Listes!$B$33,IF('Instruction Forfaitaires'!$E377&lt;Listes!$A$64,'Instruction Forfaitaires'!$E377*Listes!$A$65,IF('Instruction Forfaitaires'!$E377&gt;Listes!$D$64,'Instruction Forfaitaires'!$E377*Listes!$D$65,(('Instruction Forfaitaires'!$E377*Listes!$B$65)+Listes!$C$65)))))))</f>
        <v/>
      </c>
      <c r="L377" s="185" t="str">
        <f>IF(Forfaitaires!M376="","",Forfaitaires!M376)</f>
        <v/>
      </c>
      <c r="M377" s="282" t="str">
        <f t="shared" si="25"/>
        <v/>
      </c>
      <c r="N377" s="277" t="str">
        <f t="shared" si="26"/>
        <v/>
      </c>
      <c r="O377" s="298" t="str">
        <f t="shared" si="27"/>
        <v/>
      </c>
      <c r="P377" s="280" t="str">
        <f t="shared" si="28"/>
        <v/>
      </c>
      <c r="Q377" s="284" t="str">
        <f t="shared" si="29"/>
        <v/>
      </c>
      <c r="R377" s="285"/>
    </row>
    <row r="378" spans="1:18" ht="20.100000000000001" customHeight="1" x14ac:dyDescent="0.25">
      <c r="A378" s="170">
        <v>372</v>
      </c>
      <c r="B378" s="166" t="str">
        <f>IF(Forfaitaires!B377="","",Forfaitaires!B377)</f>
        <v/>
      </c>
      <c r="C378" s="166" t="str">
        <f>IF(Forfaitaires!C377="","",Forfaitaires!C377)</f>
        <v/>
      </c>
      <c r="D378" s="166" t="str">
        <f>IF(Forfaitaires!D377="","",Forfaitaires!D377)</f>
        <v/>
      </c>
      <c r="E378" s="166" t="str">
        <f>IF(Forfaitaires!E377="","",Forfaitaires!E377)</f>
        <v/>
      </c>
      <c r="F378" s="166" t="str">
        <f>IF(Forfaitaires!F377="","",Forfaitaires!F377)</f>
        <v/>
      </c>
      <c r="G378" s="166" t="str">
        <f>IF(Forfaitaires!G377="","",Forfaitaires!G377)</f>
        <v/>
      </c>
      <c r="H378" s="166" t="str">
        <f>IF(Forfaitaires!H377="","",Forfaitaires!H377)</f>
        <v/>
      </c>
      <c r="I378" s="166" t="str">
        <f>IF($G378="","",IF($C378=Listes!$B$32,IF('Instruction Forfaitaires'!$E378&lt;Listes!$B$53,('Instruction Forfaitaires'!$E378*(VLOOKUP('Instruction Forfaitaires'!$D378,Listes!$A$54:$E$60,2,FALSE))),IF('Instruction Forfaitaires'!$E378&gt;Listes!$E$53,('Instruction Forfaitaires'!$E378*(VLOOKUP('Instruction Forfaitaires'!$D378,Listes!$A$54:$E$60,5,FALSE))),('Instruction Forfaitaires'!$E378*(VLOOKUP('Instruction Forfaitaires'!$D378,Listes!$A$54:$E$60,3,FALSE))+(VLOOKUP('Instruction Forfaitaires'!$D378,Listes!$A$54:$E$60,4,FALSE)))))))</f>
        <v/>
      </c>
      <c r="J378" s="166" t="str">
        <f>IF($G378="","",IF($C378=Listes!$B$31,IF('Instruction Forfaitaires'!$E378&lt;Listes!$B$42,('Instruction Forfaitaires'!$E378*(VLOOKUP('Instruction Forfaitaires'!$D378,Listes!$A$43:$E$49,2,FALSE))),IF('Instruction Forfaitaires'!$E378&gt;Listes!$D$42,('Instruction Forfaitaires'!$E378*(VLOOKUP('Instruction Forfaitaires'!$D378,Listes!$A$43:$E$49,5,FALSE))),('Instruction Forfaitaires'!$E378*(VLOOKUP('Instruction Forfaitaires'!$D378,Listes!$A$43:$E$49,3,FALSE))+(VLOOKUP('Instruction Forfaitaires'!$D378,Listes!$A$43:$E$49,4,FALSE)))))))</f>
        <v/>
      </c>
      <c r="K378" s="257" t="str">
        <f>IF($G378="","",IF($C378=Listes!$B$34,Listes!$I$31,IF($C378=Listes!$B$35,(VLOOKUP('Instruction Forfaitaires'!$F378,Listes!$E$31:$F$36,2,FALSE)),IF($C378=Listes!$B$33,IF('Instruction Forfaitaires'!$E378&lt;Listes!$A$64,'Instruction Forfaitaires'!$E378*Listes!$A$65,IF('Instruction Forfaitaires'!$E378&gt;Listes!$D$64,'Instruction Forfaitaires'!$E378*Listes!$D$65,(('Instruction Forfaitaires'!$E378*Listes!$B$65)+Listes!$C$65)))))))</f>
        <v/>
      </c>
      <c r="L378" s="185" t="str">
        <f>IF(Forfaitaires!M377="","",Forfaitaires!M377)</f>
        <v/>
      </c>
      <c r="M378" s="282" t="str">
        <f t="shared" si="25"/>
        <v/>
      </c>
      <c r="N378" s="277" t="str">
        <f t="shared" si="26"/>
        <v/>
      </c>
      <c r="O378" s="298" t="str">
        <f t="shared" si="27"/>
        <v/>
      </c>
      <c r="P378" s="280" t="str">
        <f t="shared" si="28"/>
        <v/>
      </c>
      <c r="Q378" s="284" t="str">
        <f t="shared" si="29"/>
        <v/>
      </c>
      <c r="R378" s="285"/>
    </row>
    <row r="379" spans="1:18" ht="20.100000000000001" customHeight="1" x14ac:dyDescent="0.25">
      <c r="A379" s="170">
        <v>373</v>
      </c>
      <c r="B379" s="166" t="str">
        <f>IF(Forfaitaires!B378="","",Forfaitaires!B378)</f>
        <v/>
      </c>
      <c r="C379" s="166" t="str">
        <f>IF(Forfaitaires!C378="","",Forfaitaires!C378)</f>
        <v/>
      </c>
      <c r="D379" s="166" t="str">
        <f>IF(Forfaitaires!D378="","",Forfaitaires!D378)</f>
        <v/>
      </c>
      <c r="E379" s="166" t="str">
        <f>IF(Forfaitaires!E378="","",Forfaitaires!E378)</f>
        <v/>
      </c>
      <c r="F379" s="166" t="str">
        <f>IF(Forfaitaires!F378="","",Forfaitaires!F378)</f>
        <v/>
      </c>
      <c r="G379" s="166" t="str">
        <f>IF(Forfaitaires!G378="","",Forfaitaires!G378)</f>
        <v/>
      </c>
      <c r="H379" s="166" t="str">
        <f>IF(Forfaitaires!H378="","",Forfaitaires!H378)</f>
        <v/>
      </c>
      <c r="I379" s="166" t="str">
        <f>IF($G379="","",IF($C379=Listes!$B$32,IF('Instruction Forfaitaires'!$E379&lt;Listes!$B$53,('Instruction Forfaitaires'!$E379*(VLOOKUP('Instruction Forfaitaires'!$D379,Listes!$A$54:$E$60,2,FALSE))),IF('Instruction Forfaitaires'!$E379&gt;Listes!$E$53,('Instruction Forfaitaires'!$E379*(VLOOKUP('Instruction Forfaitaires'!$D379,Listes!$A$54:$E$60,5,FALSE))),('Instruction Forfaitaires'!$E379*(VLOOKUP('Instruction Forfaitaires'!$D379,Listes!$A$54:$E$60,3,FALSE))+(VLOOKUP('Instruction Forfaitaires'!$D379,Listes!$A$54:$E$60,4,FALSE)))))))</f>
        <v/>
      </c>
      <c r="J379" s="166" t="str">
        <f>IF($G379="","",IF($C379=Listes!$B$31,IF('Instruction Forfaitaires'!$E379&lt;Listes!$B$42,('Instruction Forfaitaires'!$E379*(VLOOKUP('Instruction Forfaitaires'!$D379,Listes!$A$43:$E$49,2,FALSE))),IF('Instruction Forfaitaires'!$E379&gt;Listes!$D$42,('Instruction Forfaitaires'!$E379*(VLOOKUP('Instruction Forfaitaires'!$D379,Listes!$A$43:$E$49,5,FALSE))),('Instruction Forfaitaires'!$E379*(VLOOKUP('Instruction Forfaitaires'!$D379,Listes!$A$43:$E$49,3,FALSE))+(VLOOKUP('Instruction Forfaitaires'!$D379,Listes!$A$43:$E$49,4,FALSE)))))))</f>
        <v/>
      </c>
      <c r="K379" s="257" t="str">
        <f>IF($G379="","",IF($C379=Listes!$B$34,Listes!$I$31,IF($C379=Listes!$B$35,(VLOOKUP('Instruction Forfaitaires'!$F379,Listes!$E$31:$F$36,2,FALSE)),IF($C379=Listes!$B$33,IF('Instruction Forfaitaires'!$E379&lt;Listes!$A$64,'Instruction Forfaitaires'!$E379*Listes!$A$65,IF('Instruction Forfaitaires'!$E379&gt;Listes!$D$64,'Instruction Forfaitaires'!$E379*Listes!$D$65,(('Instruction Forfaitaires'!$E379*Listes!$B$65)+Listes!$C$65)))))))</f>
        <v/>
      </c>
      <c r="L379" s="185" t="str">
        <f>IF(Forfaitaires!M378="","",Forfaitaires!M378)</f>
        <v/>
      </c>
      <c r="M379" s="282" t="str">
        <f t="shared" si="25"/>
        <v/>
      </c>
      <c r="N379" s="277" t="str">
        <f t="shared" si="26"/>
        <v/>
      </c>
      <c r="O379" s="298" t="str">
        <f t="shared" si="27"/>
        <v/>
      </c>
      <c r="P379" s="280" t="str">
        <f t="shared" si="28"/>
        <v/>
      </c>
      <c r="Q379" s="284" t="str">
        <f t="shared" si="29"/>
        <v/>
      </c>
      <c r="R379" s="285"/>
    </row>
    <row r="380" spans="1:18" ht="20.100000000000001" customHeight="1" x14ac:dyDescent="0.25">
      <c r="A380" s="170">
        <v>374</v>
      </c>
      <c r="B380" s="166" t="str">
        <f>IF(Forfaitaires!B379="","",Forfaitaires!B379)</f>
        <v/>
      </c>
      <c r="C380" s="166" t="str">
        <f>IF(Forfaitaires!C379="","",Forfaitaires!C379)</f>
        <v/>
      </c>
      <c r="D380" s="166" t="str">
        <f>IF(Forfaitaires!D379="","",Forfaitaires!D379)</f>
        <v/>
      </c>
      <c r="E380" s="166" t="str">
        <f>IF(Forfaitaires!E379="","",Forfaitaires!E379)</f>
        <v/>
      </c>
      <c r="F380" s="166" t="str">
        <f>IF(Forfaitaires!F379="","",Forfaitaires!F379)</f>
        <v/>
      </c>
      <c r="G380" s="166" t="str">
        <f>IF(Forfaitaires!G379="","",Forfaitaires!G379)</f>
        <v/>
      </c>
      <c r="H380" s="166" t="str">
        <f>IF(Forfaitaires!H379="","",Forfaitaires!H379)</f>
        <v/>
      </c>
      <c r="I380" s="166" t="str">
        <f>IF($G380="","",IF($C380=Listes!$B$32,IF('Instruction Forfaitaires'!$E380&lt;Listes!$B$53,('Instruction Forfaitaires'!$E380*(VLOOKUP('Instruction Forfaitaires'!$D380,Listes!$A$54:$E$60,2,FALSE))),IF('Instruction Forfaitaires'!$E380&gt;Listes!$E$53,('Instruction Forfaitaires'!$E380*(VLOOKUP('Instruction Forfaitaires'!$D380,Listes!$A$54:$E$60,5,FALSE))),('Instruction Forfaitaires'!$E380*(VLOOKUP('Instruction Forfaitaires'!$D380,Listes!$A$54:$E$60,3,FALSE))+(VLOOKUP('Instruction Forfaitaires'!$D380,Listes!$A$54:$E$60,4,FALSE)))))))</f>
        <v/>
      </c>
      <c r="J380" s="166" t="str">
        <f>IF($G380="","",IF($C380=Listes!$B$31,IF('Instruction Forfaitaires'!$E380&lt;Listes!$B$42,('Instruction Forfaitaires'!$E380*(VLOOKUP('Instruction Forfaitaires'!$D380,Listes!$A$43:$E$49,2,FALSE))),IF('Instruction Forfaitaires'!$E380&gt;Listes!$D$42,('Instruction Forfaitaires'!$E380*(VLOOKUP('Instruction Forfaitaires'!$D380,Listes!$A$43:$E$49,5,FALSE))),('Instruction Forfaitaires'!$E380*(VLOOKUP('Instruction Forfaitaires'!$D380,Listes!$A$43:$E$49,3,FALSE))+(VLOOKUP('Instruction Forfaitaires'!$D380,Listes!$A$43:$E$49,4,FALSE)))))))</f>
        <v/>
      </c>
      <c r="K380" s="257" t="str">
        <f>IF($G380="","",IF($C380=Listes!$B$34,Listes!$I$31,IF($C380=Listes!$B$35,(VLOOKUP('Instruction Forfaitaires'!$F380,Listes!$E$31:$F$36,2,FALSE)),IF($C380=Listes!$B$33,IF('Instruction Forfaitaires'!$E380&lt;Listes!$A$64,'Instruction Forfaitaires'!$E380*Listes!$A$65,IF('Instruction Forfaitaires'!$E380&gt;Listes!$D$64,'Instruction Forfaitaires'!$E380*Listes!$D$65,(('Instruction Forfaitaires'!$E380*Listes!$B$65)+Listes!$C$65)))))))</f>
        <v/>
      </c>
      <c r="L380" s="185" t="str">
        <f>IF(Forfaitaires!M379="","",Forfaitaires!M379)</f>
        <v/>
      </c>
      <c r="M380" s="282" t="str">
        <f t="shared" si="25"/>
        <v/>
      </c>
      <c r="N380" s="277" t="str">
        <f t="shared" si="26"/>
        <v/>
      </c>
      <c r="O380" s="298" t="str">
        <f t="shared" si="27"/>
        <v/>
      </c>
      <c r="P380" s="280" t="str">
        <f t="shared" si="28"/>
        <v/>
      </c>
      <c r="Q380" s="284" t="str">
        <f t="shared" si="29"/>
        <v/>
      </c>
      <c r="R380" s="285"/>
    </row>
    <row r="381" spans="1:18" ht="20.100000000000001" customHeight="1" x14ac:dyDescent="0.25">
      <c r="A381" s="170">
        <v>375</v>
      </c>
      <c r="B381" s="166" t="str">
        <f>IF(Forfaitaires!B380="","",Forfaitaires!B380)</f>
        <v/>
      </c>
      <c r="C381" s="166" t="str">
        <f>IF(Forfaitaires!C380="","",Forfaitaires!C380)</f>
        <v/>
      </c>
      <c r="D381" s="166" t="str">
        <f>IF(Forfaitaires!D380="","",Forfaitaires!D380)</f>
        <v/>
      </c>
      <c r="E381" s="166" t="str">
        <f>IF(Forfaitaires!E380="","",Forfaitaires!E380)</f>
        <v/>
      </c>
      <c r="F381" s="166" t="str">
        <f>IF(Forfaitaires!F380="","",Forfaitaires!F380)</f>
        <v/>
      </c>
      <c r="G381" s="166" t="str">
        <f>IF(Forfaitaires!G380="","",Forfaitaires!G380)</f>
        <v/>
      </c>
      <c r="H381" s="166" t="str">
        <f>IF(Forfaitaires!H380="","",Forfaitaires!H380)</f>
        <v/>
      </c>
      <c r="I381" s="166" t="str">
        <f>IF($G381="","",IF($C381=Listes!$B$32,IF('Instruction Forfaitaires'!$E381&lt;Listes!$B$53,('Instruction Forfaitaires'!$E381*(VLOOKUP('Instruction Forfaitaires'!$D381,Listes!$A$54:$E$60,2,FALSE))),IF('Instruction Forfaitaires'!$E381&gt;Listes!$E$53,('Instruction Forfaitaires'!$E381*(VLOOKUP('Instruction Forfaitaires'!$D381,Listes!$A$54:$E$60,5,FALSE))),('Instruction Forfaitaires'!$E381*(VLOOKUP('Instruction Forfaitaires'!$D381,Listes!$A$54:$E$60,3,FALSE))+(VLOOKUP('Instruction Forfaitaires'!$D381,Listes!$A$54:$E$60,4,FALSE)))))))</f>
        <v/>
      </c>
      <c r="J381" s="166" t="str">
        <f>IF($G381="","",IF($C381=Listes!$B$31,IF('Instruction Forfaitaires'!$E381&lt;Listes!$B$42,('Instruction Forfaitaires'!$E381*(VLOOKUP('Instruction Forfaitaires'!$D381,Listes!$A$43:$E$49,2,FALSE))),IF('Instruction Forfaitaires'!$E381&gt;Listes!$D$42,('Instruction Forfaitaires'!$E381*(VLOOKUP('Instruction Forfaitaires'!$D381,Listes!$A$43:$E$49,5,FALSE))),('Instruction Forfaitaires'!$E381*(VLOOKUP('Instruction Forfaitaires'!$D381,Listes!$A$43:$E$49,3,FALSE))+(VLOOKUP('Instruction Forfaitaires'!$D381,Listes!$A$43:$E$49,4,FALSE)))))))</f>
        <v/>
      </c>
      <c r="K381" s="257" t="str">
        <f>IF($G381="","",IF($C381=Listes!$B$34,Listes!$I$31,IF($C381=Listes!$B$35,(VLOOKUP('Instruction Forfaitaires'!$F381,Listes!$E$31:$F$36,2,FALSE)),IF($C381=Listes!$B$33,IF('Instruction Forfaitaires'!$E381&lt;Listes!$A$64,'Instruction Forfaitaires'!$E381*Listes!$A$65,IF('Instruction Forfaitaires'!$E381&gt;Listes!$D$64,'Instruction Forfaitaires'!$E381*Listes!$D$65,(('Instruction Forfaitaires'!$E381*Listes!$B$65)+Listes!$C$65)))))))</f>
        <v/>
      </c>
      <c r="L381" s="185" t="str">
        <f>IF(Forfaitaires!M380="","",Forfaitaires!M380)</f>
        <v/>
      </c>
      <c r="M381" s="282" t="str">
        <f t="shared" si="25"/>
        <v/>
      </c>
      <c r="N381" s="277" t="str">
        <f t="shared" si="26"/>
        <v/>
      </c>
      <c r="O381" s="298" t="str">
        <f t="shared" si="27"/>
        <v/>
      </c>
      <c r="P381" s="280" t="str">
        <f t="shared" si="28"/>
        <v/>
      </c>
      <c r="Q381" s="284" t="str">
        <f t="shared" si="29"/>
        <v/>
      </c>
      <c r="R381" s="285"/>
    </row>
    <row r="382" spans="1:18" ht="20.100000000000001" customHeight="1" x14ac:dyDescent="0.25">
      <c r="A382" s="170">
        <v>376</v>
      </c>
      <c r="B382" s="166" t="str">
        <f>IF(Forfaitaires!B381="","",Forfaitaires!B381)</f>
        <v/>
      </c>
      <c r="C382" s="166" t="str">
        <f>IF(Forfaitaires!C381="","",Forfaitaires!C381)</f>
        <v/>
      </c>
      <c r="D382" s="166" t="str">
        <f>IF(Forfaitaires!D381="","",Forfaitaires!D381)</f>
        <v/>
      </c>
      <c r="E382" s="166" t="str">
        <f>IF(Forfaitaires!E381="","",Forfaitaires!E381)</f>
        <v/>
      </c>
      <c r="F382" s="166" t="str">
        <f>IF(Forfaitaires!F381="","",Forfaitaires!F381)</f>
        <v/>
      </c>
      <c r="G382" s="166" t="str">
        <f>IF(Forfaitaires!G381="","",Forfaitaires!G381)</f>
        <v/>
      </c>
      <c r="H382" s="166" t="str">
        <f>IF(Forfaitaires!H381="","",Forfaitaires!H381)</f>
        <v/>
      </c>
      <c r="I382" s="166" t="str">
        <f>IF($G382="","",IF($C382=Listes!$B$32,IF('Instruction Forfaitaires'!$E382&lt;Listes!$B$53,('Instruction Forfaitaires'!$E382*(VLOOKUP('Instruction Forfaitaires'!$D382,Listes!$A$54:$E$60,2,FALSE))),IF('Instruction Forfaitaires'!$E382&gt;Listes!$E$53,('Instruction Forfaitaires'!$E382*(VLOOKUP('Instruction Forfaitaires'!$D382,Listes!$A$54:$E$60,5,FALSE))),('Instruction Forfaitaires'!$E382*(VLOOKUP('Instruction Forfaitaires'!$D382,Listes!$A$54:$E$60,3,FALSE))+(VLOOKUP('Instruction Forfaitaires'!$D382,Listes!$A$54:$E$60,4,FALSE)))))))</f>
        <v/>
      </c>
      <c r="J382" s="166" t="str">
        <f>IF($G382="","",IF($C382=Listes!$B$31,IF('Instruction Forfaitaires'!$E382&lt;Listes!$B$42,('Instruction Forfaitaires'!$E382*(VLOOKUP('Instruction Forfaitaires'!$D382,Listes!$A$43:$E$49,2,FALSE))),IF('Instruction Forfaitaires'!$E382&gt;Listes!$D$42,('Instruction Forfaitaires'!$E382*(VLOOKUP('Instruction Forfaitaires'!$D382,Listes!$A$43:$E$49,5,FALSE))),('Instruction Forfaitaires'!$E382*(VLOOKUP('Instruction Forfaitaires'!$D382,Listes!$A$43:$E$49,3,FALSE))+(VLOOKUP('Instruction Forfaitaires'!$D382,Listes!$A$43:$E$49,4,FALSE)))))))</f>
        <v/>
      </c>
      <c r="K382" s="257" t="str">
        <f>IF($G382="","",IF($C382=Listes!$B$34,Listes!$I$31,IF($C382=Listes!$B$35,(VLOOKUP('Instruction Forfaitaires'!$F382,Listes!$E$31:$F$36,2,FALSE)),IF($C382=Listes!$B$33,IF('Instruction Forfaitaires'!$E382&lt;Listes!$A$64,'Instruction Forfaitaires'!$E382*Listes!$A$65,IF('Instruction Forfaitaires'!$E382&gt;Listes!$D$64,'Instruction Forfaitaires'!$E382*Listes!$D$65,(('Instruction Forfaitaires'!$E382*Listes!$B$65)+Listes!$C$65)))))))</f>
        <v/>
      </c>
      <c r="L382" s="185" t="str">
        <f>IF(Forfaitaires!M381="","",Forfaitaires!M381)</f>
        <v/>
      </c>
      <c r="M382" s="282" t="str">
        <f t="shared" si="25"/>
        <v/>
      </c>
      <c r="N382" s="277" t="str">
        <f t="shared" si="26"/>
        <v/>
      </c>
      <c r="O382" s="298" t="str">
        <f t="shared" si="27"/>
        <v/>
      </c>
      <c r="P382" s="280" t="str">
        <f t="shared" si="28"/>
        <v/>
      </c>
      <c r="Q382" s="284" t="str">
        <f t="shared" si="29"/>
        <v/>
      </c>
      <c r="R382" s="285"/>
    </row>
    <row r="383" spans="1:18" ht="20.100000000000001" customHeight="1" x14ac:dyDescent="0.25">
      <c r="A383" s="170">
        <v>377</v>
      </c>
      <c r="B383" s="166" t="str">
        <f>IF(Forfaitaires!B382="","",Forfaitaires!B382)</f>
        <v/>
      </c>
      <c r="C383" s="166" t="str">
        <f>IF(Forfaitaires!C382="","",Forfaitaires!C382)</f>
        <v/>
      </c>
      <c r="D383" s="166" t="str">
        <f>IF(Forfaitaires!D382="","",Forfaitaires!D382)</f>
        <v/>
      </c>
      <c r="E383" s="166" t="str">
        <f>IF(Forfaitaires!E382="","",Forfaitaires!E382)</f>
        <v/>
      </c>
      <c r="F383" s="166" t="str">
        <f>IF(Forfaitaires!F382="","",Forfaitaires!F382)</f>
        <v/>
      </c>
      <c r="G383" s="166" t="str">
        <f>IF(Forfaitaires!G382="","",Forfaitaires!G382)</f>
        <v/>
      </c>
      <c r="H383" s="166" t="str">
        <f>IF(Forfaitaires!H382="","",Forfaitaires!H382)</f>
        <v/>
      </c>
      <c r="I383" s="166" t="str">
        <f>IF($G383="","",IF($C383=Listes!$B$32,IF('Instruction Forfaitaires'!$E383&lt;Listes!$B$53,('Instruction Forfaitaires'!$E383*(VLOOKUP('Instruction Forfaitaires'!$D383,Listes!$A$54:$E$60,2,FALSE))),IF('Instruction Forfaitaires'!$E383&gt;Listes!$E$53,('Instruction Forfaitaires'!$E383*(VLOOKUP('Instruction Forfaitaires'!$D383,Listes!$A$54:$E$60,5,FALSE))),('Instruction Forfaitaires'!$E383*(VLOOKUP('Instruction Forfaitaires'!$D383,Listes!$A$54:$E$60,3,FALSE))+(VLOOKUP('Instruction Forfaitaires'!$D383,Listes!$A$54:$E$60,4,FALSE)))))))</f>
        <v/>
      </c>
      <c r="J383" s="166" t="str">
        <f>IF($G383="","",IF($C383=Listes!$B$31,IF('Instruction Forfaitaires'!$E383&lt;Listes!$B$42,('Instruction Forfaitaires'!$E383*(VLOOKUP('Instruction Forfaitaires'!$D383,Listes!$A$43:$E$49,2,FALSE))),IF('Instruction Forfaitaires'!$E383&gt;Listes!$D$42,('Instruction Forfaitaires'!$E383*(VLOOKUP('Instruction Forfaitaires'!$D383,Listes!$A$43:$E$49,5,FALSE))),('Instruction Forfaitaires'!$E383*(VLOOKUP('Instruction Forfaitaires'!$D383,Listes!$A$43:$E$49,3,FALSE))+(VLOOKUP('Instruction Forfaitaires'!$D383,Listes!$A$43:$E$49,4,FALSE)))))))</f>
        <v/>
      </c>
      <c r="K383" s="257" t="str">
        <f>IF($G383="","",IF($C383=Listes!$B$34,Listes!$I$31,IF($C383=Listes!$B$35,(VLOOKUP('Instruction Forfaitaires'!$F383,Listes!$E$31:$F$36,2,FALSE)),IF($C383=Listes!$B$33,IF('Instruction Forfaitaires'!$E383&lt;Listes!$A$64,'Instruction Forfaitaires'!$E383*Listes!$A$65,IF('Instruction Forfaitaires'!$E383&gt;Listes!$D$64,'Instruction Forfaitaires'!$E383*Listes!$D$65,(('Instruction Forfaitaires'!$E383*Listes!$B$65)+Listes!$C$65)))))))</f>
        <v/>
      </c>
      <c r="L383" s="185" t="str">
        <f>IF(Forfaitaires!M382="","",Forfaitaires!M382)</f>
        <v/>
      </c>
      <c r="M383" s="282" t="str">
        <f t="shared" si="25"/>
        <v/>
      </c>
      <c r="N383" s="277" t="str">
        <f t="shared" si="26"/>
        <v/>
      </c>
      <c r="O383" s="298" t="str">
        <f t="shared" si="27"/>
        <v/>
      </c>
      <c r="P383" s="280" t="str">
        <f t="shared" si="28"/>
        <v/>
      </c>
      <c r="Q383" s="284" t="str">
        <f t="shared" si="29"/>
        <v/>
      </c>
      <c r="R383" s="285"/>
    </row>
    <row r="384" spans="1:18" ht="20.100000000000001" customHeight="1" x14ac:dyDescent="0.25">
      <c r="A384" s="170">
        <v>378</v>
      </c>
      <c r="B384" s="166" t="str">
        <f>IF(Forfaitaires!B383="","",Forfaitaires!B383)</f>
        <v/>
      </c>
      <c r="C384" s="166" t="str">
        <f>IF(Forfaitaires!C383="","",Forfaitaires!C383)</f>
        <v/>
      </c>
      <c r="D384" s="166" t="str">
        <f>IF(Forfaitaires!D383="","",Forfaitaires!D383)</f>
        <v/>
      </c>
      <c r="E384" s="166" t="str">
        <f>IF(Forfaitaires!E383="","",Forfaitaires!E383)</f>
        <v/>
      </c>
      <c r="F384" s="166" t="str">
        <f>IF(Forfaitaires!F383="","",Forfaitaires!F383)</f>
        <v/>
      </c>
      <c r="G384" s="166" t="str">
        <f>IF(Forfaitaires!G383="","",Forfaitaires!G383)</f>
        <v/>
      </c>
      <c r="H384" s="166" t="str">
        <f>IF(Forfaitaires!H383="","",Forfaitaires!H383)</f>
        <v/>
      </c>
      <c r="I384" s="166" t="str">
        <f>IF($G384="","",IF($C384=Listes!$B$32,IF('Instruction Forfaitaires'!$E384&lt;Listes!$B$53,('Instruction Forfaitaires'!$E384*(VLOOKUP('Instruction Forfaitaires'!$D384,Listes!$A$54:$E$60,2,FALSE))),IF('Instruction Forfaitaires'!$E384&gt;Listes!$E$53,('Instruction Forfaitaires'!$E384*(VLOOKUP('Instruction Forfaitaires'!$D384,Listes!$A$54:$E$60,5,FALSE))),('Instruction Forfaitaires'!$E384*(VLOOKUP('Instruction Forfaitaires'!$D384,Listes!$A$54:$E$60,3,FALSE))+(VLOOKUP('Instruction Forfaitaires'!$D384,Listes!$A$54:$E$60,4,FALSE)))))))</f>
        <v/>
      </c>
      <c r="J384" s="166" t="str">
        <f>IF($G384="","",IF($C384=Listes!$B$31,IF('Instruction Forfaitaires'!$E384&lt;Listes!$B$42,('Instruction Forfaitaires'!$E384*(VLOOKUP('Instruction Forfaitaires'!$D384,Listes!$A$43:$E$49,2,FALSE))),IF('Instruction Forfaitaires'!$E384&gt;Listes!$D$42,('Instruction Forfaitaires'!$E384*(VLOOKUP('Instruction Forfaitaires'!$D384,Listes!$A$43:$E$49,5,FALSE))),('Instruction Forfaitaires'!$E384*(VLOOKUP('Instruction Forfaitaires'!$D384,Listes!$A$43:$E$49,3,FALSE))+(VLOOKUP('Instruction Forfaitaires'!$D384,Listes!$A$43:$E$49,4,FALSE)))))))</f>
        <v/>
      </c>
      <c r="K384" s="257" t="str">
        <f>IF($G384="","",IF($C384=Listes!$B$34,Listes!$I$31,IF($C384=Listes!$B$35,(VLOOKUP('Instruction Forfaitaires'!$F384,Listes!$E$31:$F$36,2,FALSE)),IF($C384=Listes!$B$33,IF('Instruction Forfaitaires'!$E384&lt;Listes!$A$64,'Instruction Forfaitaires'!$E384*Listes!$A$65,IF('Instruction Forfaitaires'!$E384&gt;Listes!$D$64,'Instruction Forfaitaires'!$E384*Listes!$D$65,(('Instruction Forfaitaires'!$E384*Listes!$B$65)+Listes!$C$65)))))))</f>
        <v/>
      </c>
      <c r="L384" s="185" t="str">
        <f>IF(Forfaitaires!M383="","",Forfaitaires!M383)</f>
        <v/>
      </c>
      <c r="M384" s="282" t="str">
        <f t="shared" si="25"/>
        <v/>
      </c>
      <c r="N384" s="277" t="str">
        <f t="shared" si="26"/>
        <v/>
      </c>
      <c r="O384" s="298" t="str">
        <f t="shared" si="27"/>
        <v/>
      </c>
      <c r="P384" s="280" t="str">
        <f t="shared" si="28"/>
        <v/>
      </c>
      <c r="Q384" s="284" t="str">
        <f t="shared" si="29"/>
        <v/>
      </c>
      <c r="R384" s="285"/>
    </row>
    <row r="385" spans="1:18" ht="20.100000000000001" customHeight="1" x14ac:dyDescent="0.25">
      <c r="A385" s="170">
        <v>379</v>
      </c>
      <c r="B385" s="166" t="str">
        <f>IF(Forfaitaires!B384="","",Forfaitaires!B384)</f>
        <v/>
      </c>
      <c r="C385" s="166" t="str">
        <f>IF(Forfaitaires!C384="","",Forfaitaires!C384)</f>
        <v/>
      </c>
      <c r="D385" s="166" t="str">
        <f>IF(Forfaitaires!D384="","",Forfaitaires!D384)</f>
        <v/>
      </c>
      <c r="E385" s="166" t="str">
        <f>IF(Forfaitaires!E384="","",Forfaitaires!E384)</f>
        <v/>
      </c>
      <c r="F385" s="166" t="str">
        <f>IF(Forfaitaires!F384="","",Forfaitaires!F384)</f>
        <v/>
      </c>
      <c r="G385" s="166" t="str">
        <f>IF(Forfaitaires!G384="","",Forfaitaires!G384)</f>
        <v/>
      </c>
      <c r="H385" s="166" t="str">
        <f>IF(Forfaitaires!H384="","",Forfaitaires!H384)</f>
        <v/>
      </c>
      <c r="I385" s="166" t="str">
        <f>IF($G385="","",IF($C385=Listes!$B$32,IF('Instruction Forfaitaires'!$E385&lt;Listes!$B$53,('Instruction Forfaitaires'!$E385*(VLOOKUP('Instruction Forfaitaires'!$D385,Listes!$A$54:$E$60,2,FALSE))),IF('Instruction Forfaitaires'!$E385&gt;Listes!$E$53,('Instruction Forfaitaires'!$E385*(VLOOKUP('Instruction Forfaitaires'!$D385,Listes!$A$54:$E$60,5,FALSE))),('Instruction Forfaitaires'!$E385*(VLOOKUP('Instruction Forfaitaires'!$D385,Listes!$A$54:$E$60,3,FALSE))+(VLOOKUP('Instruction Forfaitaires'!$D385,Listes!$A$54:$E$60,4,FALSE)))))))</f>
        <v/>
      </c>
      <c r="J385" s="166" t="str">
        <f>IF($G385="","",IF($C385=Listes!$B$31,IF('Instruction Forfaitaires'!$E385&lt;Listes!$B$42,('Instruction Forfaitaires'!$E385*(VLOOKUP('Instruction Forfaitaires'!$D385,Listes!$A$43:$E$49,2,FALSE))),IF('Instruction Forfaitaires'!$E385&gt;Listes!$D$42,('Instruction Forfaitaires'!$E385*(VLOOKUP('Instruction Forfaitaires'!$D385,Listes!$A$43:$E$49,5,FALSE))),('Instruction Forfaitaires'!$E385*(VLOOKUP('Instruction Forfaitaires'!$D385,Listes!$A$43:$E$49,3,FALSE))+(VLOOKUP('Instruction Forfaitaires'!$D385,Listes!$A$43:$E$49,4,FALSE)))))))</f>
        <v/>
      </c>
      <c r="K385" s="257" t="str">
        <f>IF($G385="","",IF($C385=Listes!$B$34,Listes!$I$31,IF($C385=Listes!$B$35,(VLOOKUP('Instruction Forfaitaires'!$F385,Listes!$E$31:$F$36,2,FALSE)),IF($C385=Listes!$B$33,IF('Instruction Forfaitaires'!$E385&lt;Listes!$A$64,'Instruction Forfaitaires'!$E385*Listes!$A$65,IF('Instruction Forfaitaires'!$E385&gt;Listes!$D$64,'Instruction Forfaitaires'!$E385*Listes!$D$65,(('Instruction Forfaitaires'!$E385*Listes!$B$65)+Listes!$C$65)))))))</f>
        <v/>
      </c>
      <c r="L385" s="185" t="str">
        <f>IF(Forfaitaires!M384="","",Forfaitaires!M384)</f>
        <v/>
      </c>
      <c r="M385" s="282" t="str">
        <f t="shared" si="25"/>
        <v/>
      </c>
      <c r="N385" s="277" t="str">
        <f t="shared" si="26"/>
        <v/>
      </c>
      <c r="O385" s="298" t="str">
        <f t="shared" si="27"/>
        <v/>
      </c>
      <c r="P385" s="280" t="str">
        <f t="shared" si="28"/>
        <v/>
      </c>
      <c r="Q385" s="284" t="str">
        <f t="shared" si="29"/>
        <v/>
      </c>
      <c r="R385" s="285"/>
    </row>
    <row r="386" spans="1:18" ht="20.100000000000001" customHeight="1" x14ac:dyDescent="0.25">
      <c r="A386" s="170">
        <v>380</v>
      </c>
      <c r="B386" s="166" t="str">
        <f>IF(Forfaitaires!B385="","",Forfaitaires!B385)</f>
        <v/>
      </c>
      <c r="C386" s="166" t="str">
        <f>IF(Forfaitaires!C385="","",Forfaitaires!C385)</f>
        <v/>
      </c>
      <c r="D386" s="166" t="str">
        <f>IF(Forfaitaires!D385="","",Forfaitaires!D385)</f>
        <v/>
      </c>
      <c r="E386" s="166" t="str">
        <f>IF(Forfaitaires!E385="","",Forfaitaires!E385)</f>
        <v/>
      </c>
      <c r="F386" s="166" t="str">
        <f>IF(Forfaitaires!F385="","",Forfaitaires!F385)</f>
        <v/>
      </c>
      <c r="G386" s="166" t="str">
        <f>IF(Forfaitaires!G385="","",Forfaitaires!G385)</f>
        <v/>
      </c>
      <c r="H386" s="166" t="str">
        <f>IF(Forfaitaires!H385="","",Forfaitaires!H385)</f>
        <v/>
      </c>
      <c r="I386" s="166" t="str">
        <f>IF($G386="","",IF($C386=Listes!$B$32,IF('Instruction Forfaitaires'!$E386&lt;Listes!$B$53,('Instruction Forfaitaires'!$E386*(VLOOKUP('Instruction Forfaitaires'!$D386,Listes!$A$54:$E$60,2,FALSE))),IF('Instruction Forfaitaires'!$E386&gt;Listes!$E$53,('Instruction Forfaitaires'!$E386*(VLOOKUP('Instruction Forfaitaires'!$D386,Listes!$A$54:$E$60,5,FALSE))),('Instruction Forfaitaires'!$E386*(VLOOKUP('Instruction Forfaitaires'!$D386,Listes!$A$54:$E$60,3,FALSE))+(VLOOKUP('Instruction Forfaitaires'!$D386,Listes!$A$54:$E$60,4,FALSE)))))))</f>
        <v/>
      </c>
      <c r="J386" s="166" t="str">
        <f>IF($G386="","",IF($C386=Listes!$B$31,IF('Instruction Forfaitaires'!$E386&lt;Listes!$B$42,('Instruction Forfaitaires'!$E386*(VLOOKUP('Instruction Forfaitaires'!$D386,Listes!$A$43:$E$49,2,FALSE))),IF('Instruction Forfaitaires'!$E386&gt;Listes!$D$42,('Instruction Forfaitaires'!$E386*(VLOOKUP('Instruction Forfaitaires'!$D386,Listes!$A$43:$E$49,5,FALSE))),('Instruction Forfaitaires'!$E386*(VLOOKUP('Instruction Forfaitaires'!$D386,Listes!$A$43:$E$49,3,FALSE))+(VLOOKUP('Instruction Forfaitaires'!$D386,Listes!$A$43:$E$49,4,FALSE)))))))</f>
        <v/>
      </c>
      <c r="K386" s="257" t="str">
        <f>IF($G386="","",IF($C386=Listes!$B$34,Listes!$I$31,IF($C386=Listes!$B$35,(VLOOKUP('Instruction Forfaitaires'!$F386,Listes!$E$31:$F$36,2,FALSE)),IF($C386=Listes!$B$33,IF('Instruction Forfaitaires'!$E386&lt;Listes!$A$64,'Instruction Forfaitaires'!$E386*Listes!$A$65,IF('Instruction Forfaitaires'!$E386&gt;Listes!$D$64,'Instruction Forfaitaires'!$E386*Listes!$D$65,(('Instruction Forfaitaires'!$E386*Listes!$B$65)+Listes!$C$65)))))))</f>
        <v/>
      </c>
      <c r="L386" s="185" t="str">
        <f>IF(Forfaitaires!M385="","",Forfaitaires!M385)</f>
        <v/>
      </c>
      <c r="M386" s="282" t="str">
        <f t="shared" si="25"/>
        <v/>
      </c>
      <c r="N386" s="277" t="str">
        <f t="shared" si="26"/>
        <v/>
      </c>
      <c r="O386" s="298" t="str">
        <f t="shared" si="27"/>
        <v/>
      </c>
      <c r="P386" s="280" t="str">
        <f t="shared" si="28"/>
        <v/>
      </c>
      <c r="Q386" s="284" t="str">
        <f t="shared" si="29"/>
        <v/>
      </c>
      <c r="R386" s="285"/>
    </row>
    <row r="387" spans="1:18" ht="20.100000000000001" customHeight="1" x14ac:dyDescent="0.25">
      <c r="A387" s="170">
        <v>381</v>
      </c>
      <c r="B387" s="166" t="str">
        <f>IF(Forfaitaires!B386="","",Forfaitaires!B386)</f>
        <v/>
      </c>
      <c r="C387" s="166" t="str">
        <f>IF(Forfaitaires!C386="","",Forfaitaires!C386)</f>
        <v/>
      </c>
      <c r="D387" s="166" t="str">
        <f>IF(Forfaitaires!D386="","",Forfaitaires!D386)</f>
        <v/>
      </c>
      <c r="E387" s="166" t="str">
        <f>IF(Forfaitaires!E386="","",Forfaitaires!E386)</f>
        <v/>
      </c>
      <c r="F387" s="166" t="str">
        <f>IF(Forfaitaires!F386="","",Forfaitaires!F386)</f>
        <v/>
      </c>
      <c r="G387" s="166" t="str">
        <f>IF(Forfaitaires!G386="","",Forfaitaires!G386)</f>
        <v/>
      </c>
      <c r="H387" s="166" t="str">
        <f>IF(Forfaitaires!H386="","",Forfaitaires!H386)</f>
        <v/>
      </c>
      <c r="I387" s="166" t="str">
        <f>IF($G387="","",IF($C387=Listes!$B$32,IF('Instruction Forfaitaires'!$E387&lt;Listes!$B$53,('Instruction Forfaitaires'!$E387*(VLOOKUP('Instruction Forfaitaires'!$D387,Listes!$A$54:$E$60,2,FALSE))),IF('Instruction Forfaitaires'!$E387&gt;Listes!$E$53,('Instruction Forfaitaires'!$E387*(VLOOKUP('Instruction Forfaitaires'!$D387,Listes!$A$54:$E$60,5,FALSE))),('Instruction Forfaitaires'!$E387*(VLOOKUP('Instruction Forfaitaires'!$D387,Listes!$A$54:$E$60,3,FALSE))+(VLOOKUP('Instruction Forfaitaires'!$D387,Listes!$A$54:$E$60,4,FALSE)))))))</f>
        <v/>
      </c>
      <c r="J387" s="166" t="str">
        <f>IF($G387="","",IF($C387=Listes!$B$31,IF('Instruction Forfaitaires'!$E387&lt;Listes!$B$42,('Instruction Forfaitaires'!$E387*(VLOOKUP('Instruction Forfaitaires'!$D387,Listes!$A$43:$E$49,2,FALSE))),IF('Instruction Forfaitaires'!$E387&gt;Listes!$D$42,('Instruction Forfaitaires'!$E387*(VLOOKUP('Instruction Forfaitaires'!$D387,Listes!$A$43:$E$49,5,FALSE))),('Instruction Forfaitaires'!$E387*(VLOOKUP('Instruction Forfaitaires'!$D387,Listes!$A$43:$E$49,3,FALSE))+(VLOOKUP('Instruction Forfaitaires'!$D387,Listes!$A$43:$E$49,4,FALSE)))))))</f>
        <v/>
      </c>
      <c r="K387" s="257" t="str">
        <f>IF($G387="","",IF($C387=Listes!$B$34,Listes!$I$31,IF($C387=Listes!$B$35,(VLOOKUP('Instruction Forfaitaires'!$F387,Listes!$E$31:$F$36,2,FALSE)),IF($C387=Listes!$B$33,IF('Instruction Forfaitaires'!$E387&lt;Listes!$A$64,'Instruction Forfaitaires'!$E387*Listes!$A$65,IF('Instruction Forfaitaires'!$E387&gt;Listes!$D$64,'Instruction Forfaitaires'!$E387*Listes!$D$65,(('Instruction Forfaitaires'!$E387*Listes!$B$65)+Listes!$C$65)))))))</f>
        <v/>
      </c>
      <c r="L387" s="185" t="str">
        <f>IF(Forfaitaires!M386="","",Forfaitaires!M386)</f>
        <v/>
      </c>
      <c r="M387" s="282" t="str">
        <f t="shared" si="25"/>
        <v/>
      </c>
      <c r="N387" s="277" t="str">
        <f t="shared" si="26"/>
        <v/>
      </c>
      <c r="O387" s="298" t="str">
        <f t="shared" si="27"/>
        <v/>
      </c>
      <c r="P387" s="280" t="str">
        <f t="shared" si="28"/>
        <v/>
      </c>
      <c r="Q387" s="284" t="str">
        <f t="shared" si="29"/>
        <v/>
      </c>
      <c r="R387" s="285"/>
    </row>
    <row r="388" spans="1:18" ht="20.100000000000001" customHeight="1" x14ac:dyDescent="0.25">
      <c r="A388" s="170">
        <v>382</v>
      </c>
      <c r="B388" s="166" t="str">
        <f>IF(Forfaitaires!B387="","",Forfaitaires!B387)</f>
        <v/>
      </c>
      <c r="C388" s="166" t="str">
        <f>IF(Forfaitaires!C387="","",Forfaitaires!C387)</f>
        <v/>
      </c>
      <c r="D388" s="166" t="str">
        <f>IF(Forfaitaires!D387="","",Forfaitaires!D387)</f>
        <v/>
      </c>
      <c r="E388" s="166" t="str">
        <f>IF(Forfaitaires!E387="","",Forfaitaires!E387)</f>
        <v/>
      </c>
      <c r="F388" s="166" t="str">
        <f>IF(Forfaitaires!F387="","",Forfaitaires!F387)</f>
        <v/>
      </c>
      <c r="G388" s="166" t="str">
        <f>IF(Forfaitaires!G387="","",Forfaitaires!G387)</f>
        <v/>
      </c>
      <c r="H388" s="166" t="str">
        <f>IF(Forfaitaires!H387="","",Forfaitaires!H387)</f>
        <v/>
      </c>
      <c r="I388" s="166" t="str">
        <f>IF($G388="","",IF($C388=Listes!$B$32,IF('Instruction Forfaitaires'!$E388&lt;Listes!$B$53,('Instruction Forfaitaires'!$E388*(VLOOKUP('Instruction Forfaitaires'!$D388,Listes!$A$54:$E$60,2,FALSE))),IF('Instruction Forfaitaires'!$E388&gt;Listes!$E$53,('Instruction Forfaitaires'!$E388*(VLOOKUP('Instruction Forfaitaires'!$D388,Listes!$A$54:$E$60,5,FALSE))),('Instruction Forfaitaires'!$E388*(VLOOKUP('Instruction Forfaitaires'!$D388,Listes!$A$54:$E$60,3,FALSE))+(VLOOKUP('Instruction Forfaitaires'!$D388,Listes!$A$54:$E$60,4,FALSE)))))))</f>
        <v/>
      </c>
      <c r="J388" s="166" t="str">
        <f>IF($G388="","",IF($C388=Listes!$B$31,IF('Instruction Forfaitaires'!$E388&lt;Listes!$B$42,('Instruction Forfaitaires'!$E388*(VLOOKUP('Instruction Forfaitaires'!$D388,Listes!$A$43:$E$49,2,FALSE))),IF('Instruction Forfaitaires'!$E388&gt;Listes!$D$42,('Instruction Forfaitaires'!$E388*(VLOOKUP('Instruction Forfaitaires'!$D388,Listes!$A$43:$E$49,5,FALSE))),('Instruction Forfaitaires'!$E388*(VLOOKUP('Instruction Forfaitaires'!$D388,Listes!$A$43:$E$49,3,FALSE))+(VLOOKUP('Instruction Forfaitaires'!$D388,Listes!$A$43:$E$49,4,FALSE)))))))</f>
        <v/>
      </c>
      <c r="K388" s="257" t="str">
        <f>IF($G388="","",IF($C388=Listes!$B$34,Listes!$I$31,IF($C388=Listes!$B$35,(VLOOKUP('Instruction Forfaitaires'!$F388,Listes!$E$31:$F$36,2,FALSE)),IF($C388=Listes!$B$33,IF('Instruction Forfaitaires'!$E388&lt;Listes!$A$64,'Instruction Forfaitaires'!$E388*Listes!$A$65,IF('Instruction Forfaitaires'!$E388&gt;Listes!$D$64,'Instruction Forfaitaires'!$E388*Listes!$D$65,(('Instruction Forfaitaires'!$E388*Listes!$B$65)+Listes!$C$65)))))))</f>
        <v/>
      </c>
      <c r="L388" s="185" t="str">
        <f>IF(Forfaitaires!M387="","",Forfaitaires!M387)</f>
        <v/>
      </c>
      <c r="M388" s="282" t="str">
        <f t="shared" si="25"/>
        <v/>
      </c>
      <c r="N388" s="277" t="str">
        <f t="shared" si="26"/>
        <v/>
      </c>
      <c r="O388" s="298" t="str">
        <f t="shared" si="27"/>
        <v/>
      </c>
      <c r="P388" s="280" t="str">
        <f t="shared" si="28"/>
        <v/>
      </c>
      <c r="Q388" s="284" t="str">
        <f t="shared" si="29"/>
        <v/>
      </c>
      <c r="R388" s="285"/>
    </row>
    <row r="389" spans="1:18" ht="20.100000000000001" customHeight="1" x14ac:dyDescent="0.25">
      <c r="A389" s="170">
        <v>383</v>
      </c>
      <c r="B389" s="166" t="str">
        <f>IF(Forfaitaires!B388="","",Forfaitaires!B388)</f>
        <v/>
      </c>
      <c r="C389" s="166" t="str">
        <f>IF(Forfaitaires!C388="","",Forfaitaires!C388)</f>
        <v/>
      </c>
      <c r="D389" s="166" t="str">
        <f>IF(Forfaitaires!D388="","",Forfaitaires!D388)</f>
        <v/>
      </c>
      <c r="E389" s="166" t="str">
        <f>IF(Forfaitaires!E388="","",Forfaitaires!E388)</f>
        <v/>
      </c>
      <c r="F389" s="166" t="str">
        <f>IF(Forfaitaires!F388="","",Forfaitaires!F388)</f>
        <v/>
      </c>
      <c r="G389" s="166" t="str">
        <f>IF(Forfaitaires!G388="","",Forfaitaires!G388)</f>
        <v/>
      </c>
      <c r="H389" s="166" t="str">
        <f>IF(Forfaitaires!H388="","",Forfaitaires!H388)</f>
        <v/>
      </c>
      <c r="I389" s="166" t="str">
        <f>IF($G389="","",IF($C389=Listes!$B$32,IF('Instruction Forfaitaires'!$E389&lt;Listes!$B$53,('Instruction Forfaitaires'!$E389*(VLOOKUP('Instruction Forfaitaires'!$D389,Listes!$A$54:$E$60,2,FALSE))),IF('Instruction Forfaitaires'!$E389&gt;Listes!$E$53,('Instruction Forfaitaires'!$E389*(VLOOKUP('Instruction Forfaitaires'!$D389,Listes!$A$54:$E$60,5,FALSE))),('Instruction Forfaitaires'!$E389*(VLOOKUP('Instruction Forfaitaires'!$D389,Listes!$A$54:$E$60,3,FALSE))+(VLOOKUP('Instruction Forfaitaires'!$D389,Listes!$A$54:$E$60,4,FALSE)))))))</f>
        <v/>
      </c>
      <c r="J389" s="166" t="str">
        <f>IF($G389="","",IF($C389=Listes!$B$31,IF('Instruction Forfaitaires'!$E389&lt;Listes!$B$42,('Instruction Forfaitaires'!$E389*(VLOOKUP('Instruction Forfaitaires'!$D389,Listes!$A$43:$E$49,2,FALSE))),IF('Instruction Forfaitaires'!$E389&gt;Listes!$D$42,('Instruction Forfaitaires'!$E389*(VLOOKUP('Instruction Forfaitaires'!$D389,Listes!$A$43:$E$49,5,FALSE))),('Instruction Forfaitaires'!$E389*(VLOOKUP('Instruction Forfaitaires'!$D389,Listes!$A$43:$E$49,3,FALSE))+(VLOOKUP('Instruction Forfaitaires'!$D389,Listes!$A$43:$E$49,4,FALSE)))))))</f>
        <v/>
      </c>
      <c r="K389" s="257" t="str">
        <f>IF($G389="","",IF($C389=Listes!$B$34,Listes!$I$31,IF($C389=Listes!$B$35,(VLOOKUP('Instruction Forfaitaires'!$F389,Listes!$E$31:$F$36,2,FALSE)),IF($C389=Listes!$B$33,IF('Instruction Forfaitaires'!$E389&lt;Listes!$A$64,'Instruction Forfaitaires'!$E389*Listes!$A$65,IF('Instruction Forfaitaires'!$E389&gt;Listes!$D$64,'Instruction Forfaitaires'!$E389*Listes!$D$65,(('Instruction Forfaitaires'!$E389*Listes!$B$65)+Listes!$C$65)))))))</f>
        <v/>
      </c>
      <c r="L389" s="185" t="str">
        <f>IF(Forfaitaires!M388="","",Forfaitaires!M388)</f>
        <v/>
      </c>
      <c r="M389" s="282" t="str">
        <f t="shared" si="25"/>
        <v/>
      </c>
      <c r="N389" s="277" t="str">
        <f t="shared" si="26"/>
        <v/>
      </c>
      <c r="O389" s="298" t="str">
        <f t="shared" si="27"/>
        <v/>
      </c>
      <c r="P389" s="280" t="str">
        <f t="shared" si="28"/>
        <v/>
      </c>
      <c r="Q389" s="284" t="str">
        <f t="shared" si="29"/>
        <v/>
      </c>
      <c r="R389" s="285"/>
    </row>
    <row r="390" spans="1:18" ht="20.100000000000001" customHeight="1" x14ac:dyDescent="0.25">
      <c r="A390" s="170">
        <v>384</v>
      </c>
      <c r="B390" s="166" t="str">
        <f>IF(Forfaitaires!B389="","",Forfaitaires!B389)</f>
        <v/>
      </c>
      <c r="C390" s="166" t="str">
        <f>IF(Forfaitaires!C389="","",Forfaitaires!C389)</f>
        <v/>
      </c>
      <c r="D390" s="166" t="str">
        <f>IF(Forfaitaires!D389="","",Forfaitaires!D389)</f>
        <v/>
      </c>
      <c r="E390" s="166" t="str">
        <f>IF(Forfaitaires!E389="","",Forfaitaires!E389)</f>
        <v/>
      </c>
      <c r="F390" s="166" t="str">
        <f>IF(Forfaitaires!F389="","",Forfaitaires!F389)</f>
        <v/>
      </c>
      <c r="G390" s="166" t="str">
        <f>IF(Forfaitaires!G389="","",Forfaitaires!G389)</f>
        <v/>
      </c>
      <c r="H390" s="166" t="str">
        <f>IF(Forfaitaires!H389="","",Forfaitaires!H389)</f>
        <v/>
      </c>
      <c r="I390" s="166" t="str">
        <f>IF($G390="","",IF($C390=Listes!$B$32,IF('Instruction Forfaitaires'!$E390&lt;Listes!$B$53,('Instruction Forfaitaires'!$E390*(VLOOKUP('Instruction Forfaitaires'!$D390,Listes!$A$54:$E$60,2,FALSE))),IF('Instruction Forfaitaires'!$E390&gt;Listes!$E$53,('Instruction Forfaitaires'!$E390*(VLOOKUP('Instruction Forfaitaires'!$D390,Listes!$A$54:$E$60,5,FALSE))),('Instruction Forfaitaires'!$E390*(VLOOKUP('Instruction Forfaitaires'!$D390,Listes!$A$54:$E$60,3,FALSE))+(VLOOKUP('Instruction Forfaitaires'!$D390,Listes!$A$54:$E$60,4,FALSE)))))))</f>
        <v/>
      </c>
      <c r="J390" s="166" t="str">
        <f>IF($G390="","",IF($C390=Listes!$B$31,IF('Instruction Forfaitaires'!$E390&lt;Listes!$B$42,('Instruction Forfaitaires'!$E390*(VLOOKUP('Instruction Forfaitaires'!$D390,Listes!$A$43:$E$49,2,FALSE))),IF('Instruction Forfaitaires'!$E390&gt;Listes!$D$42,('Instruction Forfaitaires'!$E390*(VLOOKUP('Instruction Forfaitaires'!$D390,Listes!$A$43:$E$49,5,FALSE))),('Instruction Forfaitaires'!$E390*(VLOOKUP('Instruction Forfaitaires'!$D390,Listes!$A$43:$E$49,3,FALSE))+(VLOOKUP('Instruction Forfaitaires'!$D390,Listes!$A$43:$E$49,4,FALSE)))))))</f>
        <v/>
      </c>
      <c r="K390" s="257" t="str">
        <f>IF($G390="","",IF($C390=Listes!$B$34,Listes!$I$31,IF($C390=Listes!$B$35,(VLOOKUP('Instruction Forfaitaires'!$F390,Listes!$E$31:$F$36,2,FALSE)),IF($C390=Listes!$B$33,IF('Instruction Forfaitaires'!$E390&lt;Listes!$A$64,'Instruction Forfaitaires'!$E390*Listes!$A$65,IF('Instruction Forfaitaires'!$E390&gt;Listes!$D$64,'Instruction Forfaitaires'!$E390*Listes!$D$65,(('Instruction Forfaitaires'!$E390*Listes!$B$65)+Listes!$C$65)))))))</f>
        <v/>
      </c>
      <c r="L390" s="185" t="str">
        <f>IF(Forfaitaires!M389="","",Forfaitaires!M389)</f>
        <v/>
      </c>
      <c r="M390" s="282" t="str">
        <f t="shared" si="25"/>
        <v/>
      </c>
      <c r="N390" s="277" t="str">
        <f t="shared" si="26"/>
        <v/>
      </c>
      <c r="O390" s="298" t="str">
        <f t="shared" si="27"/>
        <v/>
      </c>
      <c r="P390" s="280" t="str">
        <f t="shared" si="28"/>
        <v/>
      </c>
      <c r="Q390" s="284" t="str">
        <f t="shared" si="29"/>
        <v/>
      </c>
      <c r="R390" s="285"/>
    </row>
    <row r="391" spans="1:18" ht="20.100000000000001" customHeight="1" x14ac:dyDescent="0.25">
      <c r="A391" s="170">
        <v>385</v>
      </c>
      <c r="B391" s="166" t="str">
        <f>IF(Forfaitaires!B390="","",Forfaitaires!B390)</f>
        <v/>
      </c>
      <c r="C391" s="166" t="str">
        <f>IF(Forfaitaires!C390="","",Forfaitaires!C390)</f>
        <v/>
      </c>
      <c r="D391" s="166" t="str">
        <f>IF(Forfaitaires!D390="","",Forfaitaires!D390)</f>
        <v/>
      </c>
      <c r="E391" s="166" t="str">
        <f>IF(Forfaitaires!E390="","",Forfaitaires!E390)</f>
        <v/>
      </c>
      <c r="F391" s="166" t="str">
        <f>IF(Forfaitaires!F390="","",Forfaitaires!F390)</f>
        <v/>
      </c>
      <c r="G391" s="166" t="str">
        <f>IF(Forfaitaires!G390="","",Forfaitaires!G390)</f>
        <v/>
      </c>
      <c r="H391" s="166" t="str">
        <f>IF(Forfaitaires!H390="","",Forfaitaires!H390)</f>
        <v/>
      </c>
      <c r="I391" s="166" t="str">
        <f>IF($G391="","",IF($C391=Listes!$B$32,IF('Instruction Forfaitaires'!$E391&lt;Listes!$B$53,('Instruction Forfaitaires'!$E391*(VLOOKUP('Instruction Forfaitaires'!$D391,Listes!$A$54:$E$60,2,FALSE))),IF('Instruction Forfaitaires'!$E391&gt;Listes!$E$53,('Instruction Forfaitaires'!$E391*(VLOOKUP('Instruction Forfaitaires'!$D391,Listes!$A$54:$E$60,5,FALSE))),('Instruction Forfaitaires'!$E391*(VLOOKUP('Instruction Forfaitaires'!$D391,Listes!$A$54:$E$60,3,FALSE))+(VLOOKUP('Instruction Forfaitaires'!$D391,Listes!$A$54:$E$60,4,FALSE)))))))</f>
        <v/>
      </c>
      <c r="J391" s="166" t="str">
        <f>IF($G391="","",IF($C391=Listes!$B$31,IF('Instruction Forfaitaires'!$E391&lt;Listes!$B$42,('Instruction Forfaitaires'!$E391*(VLOOKUP('Instruction Forfaitaires'!$D391,Listes!$A$43:$E$49,2,FALSE))),IF('Instruction Forfaitaires'!$E391&gt;Listes!$D$42,('Instruction Forfaitaires'!$E391*(VLOOKUP('Instruction Forfaitaires'!$D391,Listes!$A$43:$E$49,5,FALSE))),('Instruction Forfaitaires'!$E391*(VLOOKUP('Instruction Forfaitaires'!$D391,Listes!$A$43:$E$49,3,FALSE))+(VLOOKUP('Instruction Forfaitaires'!$D391,Listes!$A$43:$E$49,4,FALSE)))))))</f>
        <v/>
      </c>
      <c r="K391" s="257" t="str">
        <f>IF($G391="","",IF($C391=Listes!$B$34,Listes!$I$31,IF($C391=Listes!$B$35,(VLOOKUP('Instruction Forfaitaires'!$F391,Listes!$E$31:$F$36,2,FALSE)),IF($C391=Listes!$B$33,IF('Instruction Forfaitaires'!$E391&lt;Listes!$A$64,'Instruction Forfaitaires'!$E391*Listes!$A$65,IF('Instruction Forfaitaires'!$E391&gt;Listes!$D$64,'Instruction Forfaitaires'!$E391*Listes!$D$65,(('Instruction Forfaitaires'!$E391*Listes!$B$65)+Listes!$C$65)))))))</f>
        <v/>
      </c>
      <c r="L391" s="185" t="str">
        <f>IF(Forfaitaires!M390="","",Forfaitaires!M390)</f>
        <v/>
      </c>
      <c r="M391" s="282" t="str">
        <f t="shared" si="25"/>
        <v/>
      </c>
      <c r="N391" s="277" t="str">
        <f t="shared" si="26"/>
        <v/>
      </c>
      <c r="O391" s="298" t="str">
        <f t="shared" si="27"/>
        <v/>
      </c>
      <c r="P391" s="280" t="str">
        <f t="shared" si="28"/>
        <v/>
      </c>
      <c r="Q391" s="284" t="str">
        <f t="shared" si="29"/>
        <v/>
      </c>
      <c r="R391" s="285"/>
    </row>
    <row r="392" spans="1:18" ht="20.100000000000001" customHeight="1" x14ac:dyDescent="0.25">
      <c r="A392" s="170">
        <v>386</v>
      </c>
      <c r="B392" s="166" t="str">
        <f>IF(Forfaitaires!B391="","",Forfaitaires!B391)</f>
        <v/>
      </c>
      <c r="C392" s="166" t="str">
        <f>IF(Forfaitaires!C391="","",Forfaitaires!C391)</f>
        <v/>
      </c>
      <c r="D392" s="166" t="str">
        <f>IF(Forfaitaires!D391="","",Forfaitaires!D391)</f>
        <v/>
      </c>
      <c r="E392" s="166" t="str">
        <f>IF(Forfaitaires!E391="","",Forfaitaires!E391)</f>
        <v/>
      </c>
      <c r="F392" s="166" t="str">
        <f>IF(Forfaitaires!F391="","",Forfaitaires!F391)</f>
        <v/>
      </c>
      <c r="G392" s="166" t="str">
        <f>IF(Forfaitaires!G391="","",Forfaitaires!G391)</f>
        <v/>
      </c>
      <c r="H392" s="166" t="str">
        <f>IF(Forfaitaires!H391="","",Forfaitaires!H391)</f>
        <v/>
      </c>
      <c r="I392" s="166" t="str">
        <f>IF($G392="","",IF($C392=Listes!$B$32,IF('Instruction Forfaitaires'!$E392&lt;Listes!$B$53,('Instruction Forfaitaires'!$E392*(VLOOKUP('Instruction Forfaitaires'!$D392,Listes!$A$54:$E$60,2,FALSE))),IF('Instruction Forfaitaires'!$E392&gt;Listes!$E$53,('Instruction Forfaitaires'!$E392*(VLOOKUP('Instruction Forfaitaires'!$D392,Listes!$A$54:$E$60,5,FALSE))),('Instruction Forfaitaires'!$E392*(VLOOKUP('Instruction Forfaitaires'!$D392,Listes!$A$54:$E$60,3,FALSE))+(VLOOKUP('Instruction Forfaitaires'!$D392,Listes!$A$54:$E$60,4,FALSE)))))))</f>
        <v/>
      </c>
      <c r="J392" s="166" t="str">
        <f>IF($G392="","",IF($C392=Listes!$B$31,IF('Instruction Forfaitaires'!$E392&lt;Listes!$B$42,('Instruction Forfaitaires'!$E392*(VLOOKUP('Instruction Forfaitaires'!$D392,Listes!$A$43:$E$49,2,FALSE))),IF('Instruction Forfaitaires'!$E392&gt;Listes!$D$42,('Instruction Forfaitaires'!$E392*(VLOOKUP('Instruction Forfaitaires'!$D392,Listes!$A$43:$E$49,5,FALSE))),('Instruction Forfaitaires'!$E392*(VLOOKUP('Instruction Forfaitaires'!$D392,Listes!$A$43:$E$49,3,FALSE))+(VLOOKUP('Instruction Forfaitaires'!$D392,Listes!$A$43:$E$49,4,FALSE)))))))</f>
        <v/>
      </c>
      <c r="K392" s="257" t="str">
        <f>IF($G392="","",IF($C392=Listes!$B$34,Listes!$I$31,IF($C392=Listes!$B$35,(VLOOKUP('Instruction Forfaitaires'!$F392,Listes!$E$31:$F$36,2,FALSE)),IF($C392=Listes!$B$33,IF('Instruction Forfaitaires'!$E392&lt;Listes!$A$64,'Instruction Forfaitaires'!$E392*Listes!$A$65,IF('Instruction Forfaitaires'!$E392&gt;Listes!$D$64,'Instruction Forfaitaires'!$E392*Listes!$D$65,(('Instruction Forfaitaires'!$E392*Listes!$B$65)+Listes!$C$65)))))))</f>
        <v/>
      </c>
      <c r="L392" s="185" t="str">
        <f>IF(Forfaitaires!M391="","",Forfaitaires!M391)</f>
        <v/>
      </c>
      <c r="M392" s="282" t="str">
        <f t="shared" ref="M392:M455" si="30">IF($H392="","",($K392+$J392+$I392)*$H392)</f>
        <v/>
      </c>
      <c r="N392" s="277" t="str">
        <f t="shared" ref="N392:N455" si="31">IF($L392="","",IF($M392&gt;$L392,"Le montant éligible ne peut etre supérieur au montant présenté",""))</f>
        <v/>
      </c>
      <c r="O392" s="298" t="str">
        <f t="shared" ref="O392:O455" si="32">M392</f>
        <v/>
      </c>
      <c r="P392" s="280" t="str">
        <f t="shared" ref="P392:P455" si="33">IF($M392="","",$M392)</f>
        <v/>
      </c>
      <c r="Q392" s="284" t="str">
        <f t="shared" ref="Q392:Q455" si="34">IF($P392 &gt; $M392, "Le montant éligible retenu ne peut pas être supérieur au montant éligible","")</f>
        <v/>
      </c>
      <c r="R392" s="285"/>
    </row>
    <row r="393" spans="1:18" ht="20.100000000000001" customHeight="1" x14ac:dyDescent="0.25">
      <c r="A393" s="170">
        <v>387</v>
      </c>
      <c r="B393" s="166" t="str">
        <f>IF(Forfaitaires!B392="","",Forfaitaires!B392)</f>
        <v/>
      </c>
      <c r="C393" s="166" t="str">
        <f>IF(Forfaitaires!C392="","",Forfaitaires!C392)</f>
        <v/>
      </c>
      <c r="D393" s="166" t="str">
        <f>IF(Forfaitaires!D392="","",Forfaitaires!D392)</f>
        <v/>
      </c>
      <c r="E393" s="166" t="str">
        <f>IF(Forfaitaires!E392="","",Forfaitaires!E392)</f>
        <v/>
      </c>
      <c r="F393" s="166" t="str">
        <f>IF(Forfaitaires!F392="","",Forfaitaires!F392)</f>
        <v/>
      </c>
      <c r="G393" s="166" t="str">
        <f>IF(Forfaitaires!G392="","",Forfaitaires!G392)</f>
        <v/>
      </c>
      <c r="H393" s="166" t="str">
        <f>IF(Forfaitaires!H392="","",Forfaitaires!H392)</f>
        <v/>
      </c>
      <c r="I393" s="166" t="str">
        <f>IF($G393="","",IF($C393=Listes!$B$32,IF('Instruction Forfaitaires'!$E393&lt;Listes!$B$53,('Instruction Forfaitaires'!$E393*(VLOOKUP('Instruction Forfaitaires'!$D393,Listes!$A$54:$E$60,2,FALSE))),IF('Instruction Forfaitaires'!$E393&gt;Listes!$E$53,('Instruction Forfaitaires'!$E393*(VLOOKUP('Instruction Forfaitaires'!$D393,Listes!$A$54:$E$60,5,FALSE))),('Instruction Forfaitaires'!$E393*(VLOOKUP('Instruction Forfaitaires'!$D393,Listes!$A$54:$E$60,3,FALSE))+(VLOOKUP('Instruction Forfaitaires'!$D393,Listes!$A$54:$E$60,4,FALSE)))))))</f>
        <v/>
      </c>
      <c r="J393" s="166" t="str">
        <f>IF($G393="","",IF($C393=Listes!$B$31,IF('Instruction Forfaitaires'!$E393&lt;Listes!$B$42,('Instruction Forfaitaires'!$E393*(VLOOKUP('Instruction Forfaitaires'!$D393,Listes!$A$43:$E$49,2,FALSE))),IF('Instruction Forfaitaires'!$E393&gt;Listes!$D$42,('Instruction Forfaitaires'!$E393*(VLOOKUP('Instruction Forfaitaires'!$D393,Listes!$A$43:$E$49,5,FALSE))),('Instruction Forfaitaires'!$E393*(VLOOKUP('Instruction Forfaitaires'!$D393,Listes!$A$43:$E$49,3,FALSE))+(VLOOKUP('Instruction Forfaitaires'!$D393,Listes!$A$43:$E$49,4,FALSE)))))))</f>
        <v/>
      </c>
      <c r="K393" s="257" t="str">
        <f>IF($G393="","",IF($C393=Listes!$B$34,Listes!$I$31,IF($C393=Listes!$B$35,(VLOOKUP('Instruction Forfaitaires'!$F393,Listes!$E$31:$F$36,2,FALSE)),IF($C393=Listes!$B$33,IF('Instruction Forfaitaires'!$E393&lt;Listes!$A$64,'Instruction Forfaitaires'!$E393*Listes!$A$65,IF('Instruction Forfaitaires'!$E393&gt;Listes!$D$64,'Instruction Forfaitaires'!$E393*Listes!$D$65,(('Instruction Forfaitaires'!$E393*Listes!$B$65)+Listes!$C$65)))))))</f>
        <v/>
      </c>
      <c r="L393" s="185" t="str">
        <f>IF(Forfaitaires!M392="","",Forfaitaires!M392)</f>
        <v/>
      </c>
      <c r="M393" s="282" t="str">
        <f t="shared" si="30"/>
        <v/>
      </c>
      <c r="N393" s="277" t="str">
        <f t="shared" si="31"/>
        <v/>
      </c>
      <c r="O393" s="298" t="str">
        <f t="shared" si="32"/>
        <v/>
      </c>
      <c r="P393" s="280" t="str">
        <f t="shared" si="33"/>
        <v/>
      </c>
      <c r="Q393" s="284" t="str">
        <f t="shared" si="34"/>
        <v/>
      </c>
      <c r="R393" s="285"/>
    </row>
    <row r="394" spans="1:18" ht="20.100000000000001" customHeight="1" x14ac:dyDescent="0.25">
      <c r="A394" s="170">
        <v>388</v>
      </c>
      <c r="B394" s="166" t="str">
        <f>IF(Forfaitaires!B393="","",Forfaitaires!B393)</f>
        <v/>
      </c>
      <c r="C394" s="166" t="str">
        <f>IF(Forfaitaires!C393="","",Forfaitaires!C393)</f>
        <v/>
      </c>
      <c r="D394" s="166" t="str">
        <f>IF(Forfaitaires!D393="","",Forfaitaires!D393)</f>
        <v/>
      </c>
      <c r="E394" s="166" t="str">
        <f>IF(Forfaitaires!E393="","",Forfaitaires!E393)</f>
        <v/>
      </c>
      <c r="F394" s="166" t="str">
        <f>IF(Forfaitaires!F393="","",Forfaitaires!F393)</f>
        <v/>
      </c>
      <c r="G394" s="166" t="str">
        <f>IF(Forfaitaires!G393="","",Forfaitaires!G393)</f>
        <v/>
      </c>
      <c r="H394" s="166" t="str">
        <f>IF(Forfaitaires!H393="","",Forfaitaires!H393)</f>
        <v/>
      </c>
      <c r="I394" s="166" t="str">
        <f>IF($G394="","",IF($C394=Listes!$B$32,IF('Instruction Forfaitaires'!$E394&lt;Listes!$B$53,('Instruction Forfaitaires'!$E394*(VLOOKUP('Instruction Forfaitaires'!$D394,Listes!$A$54:$E$60,2,FALSE))),IF('Instruction Forfaitaires'!$E394&gt;Listes!$E$53,('Instruction Forfaitaires'!$E394*(VLOOKUP('Instruction Forfaitaires'!$D394,Listes!$A$54:$E$60,5,FALSE))),('Instruction Forfaitaires'!$E394*(VLOOKUP('Instruction Forfaitaires'!$D394,Listes!$A$54:$E$60,3,FALSE))+(VLOOKUP('Instruction Forfaitaires'!$D394,Listes!$A$54:$E$60,4,FALSE)))))))</f>
        <v/>
      </c>
      <c r="J394" s="166" t="str">
        <f>IF($G394="","",IF($C394=Listes!$B$31,IF('Instruction Forfaitaires'!$E394&lt;Listes!$B$42,('Instruction Forfaitaires'!$E394*(VLOOKUP('Instruction Forfaitaires'!$D394,Listes!$A$43:$E$49,2,FALSE))),IF('Instruction Forfaitaires'!$E394&gt;Listes!$D$42,('Instruction Forfaitaires'!$E394*(VLOOKUP('Instruction Forfaitaires'!$D394,Listes!$A$43:$E$49,5,FALSE))),('Instruction Forfaitaires'!$E394*(VLOOKUP('Instruction Forfaitaires'!$D394,Listes!$A$43:$E$49,3,FALSE))+(VLOOKUP('Instruction Forfaitaires'!$D394,Listes!$A$43:$E$49,4,FALSE)))))))</f>
        <v/>
      </c>
      <c r="K394" s="257" t="str">
        <f>IF($G394="","",IF($C394=Listes!$B$34,Listes!$I$31,IF($C394=Listes!$B$35,(VLOOKUP('Instruction Forfaitaires'!$F394,Listes!$E$31:$F$36,2,FALSE)),IF($C394=Listes!$B$33,IF('Instruction Forfaitaires'!$E394&lt;Listes!$A$64,'Instruction Forfaitaires'!$E394*Listes!$A$65,IF('Instruction Forfaitaires'!$E394&gt;Listes!$D$64,'Instruction Forfaitaires'!$E394*Listes!$D$65,(('Instruction Forfaitaires'!$E394*Listes!$B$65)+Listes!$C$65)))))))</f>
        <v/>
      </c>
      <c r="L394" s="185" t="str">
        <f>IF(Forfaitaires!M393="","",Forfaitaires!M393)</f>
        <v/>
      </c>
      <c r="M394" s="282" t="str">
        <f t="shared" si="30"/>
        <v/>
      </c>
      <c r="N394" s="277" t="str">
        <f t="shared" si="31"/>
        <v/>
      </c>
      <c r="O394" s="298" t="str">
        <f t="shared" si="32"/>
        <v/>
      </c>
      <c r="P394" s="280" t="str">
        <f t="shared" si="33"/>
        <v/>
      </c>
      <c r="Q394" s="284" t="str">
        <f t="shared" si="34"/>
        <v/>
      </c>
      <c r="R394" s="285"/>
    </row>
    <row r="395" spans="1:18" ht="20.100000000000001" customHeight="1" x14ac:dyDescent="0.25">
      <c r="A395" s="170">
        <v>389</v>
      </c>
      <c r="B395" s="166" t="str">
        <f>IF(Forfaitaires!B394="","",Forfaitaires!B394)</f>
        <v/>
      </c>
      <c r="C395" s="166" t="str">
        <f>IF(Forfaitaires!C394="","",Forfaitaires!C394)</f>
        <v/>
      </c>
      <c r="D395" s="166" t="str">
        <f>IF(Forfaitaires!D394="","",Forfaitaires!D394)</f>
        <v/>
      </c>
      <c r="E395" s="166" t="str">
        <f>IF(Forfaitaires!E394="","",Forfaitaires!E394)</f>
        <v/>
      </c>
      <c r="F395" s="166" t="str">
        <f>IF(Forfaitaires!F394="","",Forfaitaires!F394)</f>
        <v/>
      </c>
      <c r="G395" s="166" t="str">
        <f>IF(Forfaitaires!G394="","",Forfaitaires!G394)</f>
        <v/>
      </c>
      <c r="H395" s="166" t="str">
        <f>IF(Forfaitaires!H394="","",Forfaitaires!H394)</f>
        <v/>
      </c>
      <c r="I395" s="166" t="str">
        <f>IF($G395="","",IF($C395=Listes!$B$32,IF('Instruction Forfaitaires'!$E395&lt;Listes!$B$53,('Instruction Forfaitaires'!$E395*(VLOOKUP('Instruction Forfaitaires'!$D395,Listes!$A$54:$E$60,2,FALSE))),IF('Instruction Forfaitaires'!$E395&gt;Listes!$E$53,('Instruction Forfaitaires'!$E395*(VLOOKUP('Instruction Forfaitaires'!$D395,Listes!$A$54:$E$60,5,FALSE))),('Instruction Forfaitaires'!$E395*(VLOOKUP('Instruction Forfaitaires'!$D395,Listes!$A$54:$E$60,3,FALSE))+(VLOOKUP('Instruction Forfaitaires'!$D395,Listes!$A$54:$E$60,4,FALSE)))))))</f>
        <v/>
      </c>
      <c r="J395" s="166" t="str">
        <f>IF($G395="","",IF($C395=Listes!$B$31,IF('Instruction Forfaitaires'!$E395&lt;Listes!$B$42,('Instruction Forfaitaires'!$E395*(VLOOKUP('Instruction Forfaitaires'!$D395,Listes!$A$43:$E$49,2,FALSE))),IF('Instruction Forfaitaires'!$E395&gt;Listes!$D$42,('Instruction Forfaitaires'!$E395*(VLOOKUP('Instruction Forfaitaires'!$D395,Listes!$A$43:$E$49,5,FALSE))),('Instruction Forfaitaires'!$E395*(VLOOKUP('Instruction Forfaitaires'!$D395,Listes!$A$43:$E$49,3,FALSE))+(VLOOKUP('Instruction Forfaitaires'!$D395,Listes!$A$43:$E$49,4,FALSE)))))))</f>
        <v/>
      </c>
      <c r="K395" s="257" t="str">
        <f>IF($G395="","",IF($C395=Listes!$B$34,Listes!$I$31,IF($C395=Listes!$B$35,(VLOOKUP('Instruction Forfaitaires'!$F395,Listes!$E$31:$F$36,2,FALSE)),IF($C395=Listes!$B$33,IF('Instruction Forfaitaires'!$E395&lt;Listes!$A$64,'Instruction Forfaitaires'!$E395*Listes!$A$65,IF('Instruction Forfaitaires'!$E395&gt;Listes!$D$64,'Instruction Forfaitaires'!$E395*Listes!$D$65,(('Instruction Forfaitaires'!$E395*Listes!$B$65)+Listes!$C$65)))))))</f>
        <v/>
      </c>
      <c r="L395" s="185" t="str">
        <f>IF(Forfaitaires!M394="","",Forfaitaires!M394)</f>
        <v/>
      </c>
      <c r="M395" s="282" t="str">
        <f t="shared" si="30"/>
        <v/>
      </c>
      <c r="N395" s="277" t="str">
        <f t="shared" si="31"/>
        <v/>
      </c>
      <c r="O395" s="298" t="str">
        <f t="shared" si="32"/>
        <v/>
      </c>
      <c r="P395" s="280" t="str">
        <f t="shared" si="33"/>
        <v/>
      </c>
      <c r="Q395" s="284" t="str">
        <f t="shared" si="34"/>
        <v/>
      </c>
      <c r="R395" s="285"/>
    </row>
    <row r="396" spans="1:18" ht="20.100000000000001" customHeight="1" x14ac:dyDescent="0.25">
      <c r="A396" s="170">
        <v>390</v>
      </c>
      <c r="B396" s="166" t="str">
        <f>IF(Forfaitaires!B395="","",Forfaitaires!B395)</f>
        <v/>
      </c>
      <c r="C396" s="166" t="str">
        <f>IF(Forfaitaires!C395="","",Forfaitaires!C395)</f>
        <v/>
      </c>
      <c r="D396" s="166" t="str">
        <f>IF(Forfaitaires!D395="","",Forfaitaires!D395)</f>
        <v/>
      </c>
      <c r="E396" s="166" t="str">
        <f>IF(Forfaitaires!E395="","",Forfaitaires!E395)</f>
        <v/>
      </c>
      <c r="F396" s="166" t="str">
        <f>IF(Forfaitaires!F395="","",Forfaitaires!F395)</f>
        <v/>
      </c>
      <c r="G396" s="166" t="str">
        <f>IF(Forfaitaires!G395="","",Forfaitaires!G395)</f>
        <v/>
      </c>
      <c r="H396" s="166" t="str">
        <f>IF(Forfaitaires!H395="","",Forfaitaires!H395)</f>
        <v/>
      </c>
      <c r="I396" s="166" t="str">
        <f>IF($G396="","",IF($C396=Listes!$B$32,IF('Instruction Forfaitaires'!$E396&lt;Listes!$B$53,('Instruction Forfaitaires'!$E396*(VLOOKUP('Instruction Forfaitaires'!$D396,Listes!$A$54:$E$60,2,FALSE))),IF('Instruction Forfaitaires'!$E396&gt;Listes!$E$53,('Instruction Forfaitaires'!$E396*(VLOOKUP('Instruction Forfaitaires'!$D396,Listes!$A$54:$E$60,5,FALSE))),('Instruction Forfaitaires'!$E396*(VLOOKUP('Instruction Forfaitaires'!$D396,Listes!$A$54:$E$60,3,FALSE))+(VLOOKUP('Instruction Forfaitaires'!$D396,Listes!$A$54:$E$60,4,FALSE)))))))</f>
        <v/>
      </c>
      <c r="J396" s="166" t="str">
        <f>IF($G396="","",IF($C396=Listes!$B$31,IF('Instruction Forfaitaires'!$E396&lt;Listes!$B$42,('Instruction Forfaitaires'!$E396*(VLOOKUP('Instruction Forfaitaires'!$D396,Listes!$A$43:$E$49,2,FALSE))),IF('Instruction Forfaitaires'!$E396&gt;Listes!$D$42,('Instruction Forfaitaires'!$E396*(VLOOKUP('Instruction Forfaitaires'!$D396,Listes!$A$43:$E$49,5,FALSE))),('Instruction Forfaitaires'!$E396*(VLOOKUP('Instruction Forfaitaires'!$D396,Listes!$A$43:$E$49,3,FALSE))+(VLOOKUP('Instruction Forfaitaires'!$D396,Listes!$A$43:$E$49,4,FALSE)))))))</f>
        <v/>
      </c>
      <c r="K396" s="257" t="str">
        <f>IF($G396="","",IF($C396=Listes!$B$34,Listes!$I$31,IF($C396=Listes!$B$35,(VLOOKUP('Instruction Forfaitaires'!$F396,Listes!$E$31:$F$36,2,FALSE)),IF($C396=Listes!$B$33,IF('Instruction Forfaitaires'!$E396&lt;Listes!$A$64,'Instruction Forfaitaires'!$E396*Listes!$A$65,IF('Instruction Forfaitaires'!$E396&gt;Listes!$D$64,'Instruction Forfaitaires'!$E396*Listes!$D$65,(('Instruction Forfaitaires'!$E396*Listes!$B$65)+Listes!$C$65)))))))</f>
        <v/>
      </c>
      <c r="L396" s="185" t="str">
        <f>IF(Forfaitaires!M395="","",Forfaitaires!M395)</f>
        <v/>
      </c>
      <c r="M396" s="282" t="str">
        <f t="shared" si="30"/>
        <v/>
      </c>
      <c r="N396" s="277" t="str">
        <f t="shared" si="31"/>
        <v/>
      </c>
      <c r="O396" s="298" t="str">
        <f t="shared" si="32"/>
        <v/>
      </c>
      <c r="P396" s="280" t="str">
        <f t="shared" si="33"/>
        <v/>
      </c>
      <c r="Q396" s="284" t="str">
        <f t="shared" si="34"/>
        <v/>
      </c>
      <c r="R396" s="285"/>
    </row>
    <row r="397" spans="1:18" ht="20.100000000000001" customHeight="1" x14ac:dyDescent="0.25">
      <c r="A397" s="170">
        <v>391</v>
      </c>
      <c r="B397" s="166" t="str">
        <f>IF(Forfaitaires!B396="","",Forfaitaires!B396)</f>
        <v/>
      </c>
      <c r="C397" s="166" t="str">
        <f>IF(Forfaitaires!C396="","",Forfaitaires!C396)</f>
        <v/>
      </c>
      <c r="D397" s="166" t="str">
        <f>IF(Forfaitaires!D396="","",Forfaitaires!D396)</f>
        <v/>
      </c>
      <c r="E397" s="166" t="str">
        <f>IF(Forfaitaires!E396="","",Forfaitaires!E396)</f>
        <v/>
      </c>
      <c r="F397" s="166" t="str">
        <f>IF(Forfaitaires!F396="","",Forfaitaires!F396)</f>
        <v/>
      </c>
      <c r="G397" s="166" t="str">
        <f>IF(Forfaitaires!G396="","",Forfaitaires!G396)</f>
        <v/>
      </c>
      <c r="H397" s="166" t="str">
        <f>IF(Forfaitaires!H396="","",Forfaitaires!H396)</f>
        <v/>
      </c>
      <c r="I397" s="166" t="str">
        <f>IF($G397="","",IF($C397=Listes!$B$32,IF('Instruction Forfaitaires'!$E397&lt;Listes!$B$53,('Instruction Forfaitaires'!$E397*(VLOOKUP('Instruction Forfaitaires'!$D397,Listes!$A$54:$E$60,2,FALSE))),IF('Instruction Forfaitaires'!$E397&gt;Listes!$E$53,('Instruction Forfaitaires'!$E397*(VLOOKUP('Instruction Forfaitaires'!$D397,Listes!$A$54:$E$60,5,FALSE))),('Instruction Forfaitaires'!$E397*(VLOOKUP('Instruction Forfaitaires'!$D397,Listes!$A$54:$E$60,3,FALSE))+(VLOOKUP('Instruction Forfaitaires'!$D397,Listes!$A$54:$E$60,4,FALSE)))))))</f>
        <v/>
      </c>
      <c r="J397" s="166" t="str">
        <f>IF($G397="","",IF($C397=Listes!$B$31,IF('Instruction Forfaitaires'!$E397&lt;Listes!$B$42,('Instruction Forfaitaires'!$E397*(VLOOKUP('Instruction Forfaitaires'!$D397,Listes!$A$43:$E$49,2,FALSE))),IF('Instruction Forfaitaires'!$E397&gt;Listes!$D$42,('Instruction Forfaitaires'!$E397*(VLOOKUP('Instruction Forfaitaires'!$D397,Listes!$A$43:$E$49,5,FALSE))),('Instruction Forfaitaires'!$E397*(VLOOKUP('Instruction Forfaitaires'!$D397,Listes!$A$43:$E$49,3,FALSE))+(VLOOKUP('Instruction Forfaitaires'!$D397,Listes!$A$43:$E$49,4,FALSE)))))))</f>
        <v/>
      </c>
      <c r="K397" s="257" t="str">
        <f>IF($G397="","",IF($C397=Listes!$B$34,Listes!$I$31,IF($C397=Listes!$B$35,(VLOOKUP('Instruction Forfaitaires'!$F397,Listes!$E$31:$F$36,2,FALSE)),IF($C397=Listes!$B$33,IF('Instruction Forfaitaires'!$E397&lt;Listes!$A$64,'Instruction Forfaitaires'!$E397*Listes!$A$65,IF('Instruction Forfaitaires'!$E397&gt;Listes!$D$64,'Instruction Forfaitaires'!$E397*Listes!$D$65,(('Instruction Forfaitaires'!$E397*Listes!$B$65)+Listes!$C$65)))))))</f>
        <v/>
      </c>
      <c r="L397" s="185" t="str">
        <f>IF(Forfaitaires!M396="","",Forfaitaires!M396)</f>
        <v/>
      </c>
      <c r="M397" s="282" t="str">
        <f t="shared" si="30"/>
        <v/>
      </c>
      <c r="N397" s="277" t="str">
        <f t="shared" si="31"/>
        <v/>
      </c>
      <c r="O397" s="298" t="str">
        <f t="shared" si="32"/>
        <v/>
      </c>
      <c r="P397" s="280" t="str">
        <f t="shared" si="33"/>
        <v/>
      </c>
      <c r="Q397" s="284" t="str">
        <f t="shared" si="34"/>
        <v/>
      </c>
      <c r="R397" s="285"/>
    </row>
    <row r="398" spans="1:18" ht="20.100000000000001" customHeight="1" x14ac:dyDescent="0.25">
      <c r="A398" s="170">
        <v>392</v>
      </c>
      <c r="B398" s="166" t="str">
        <f>IF(Forfaitaires!B397="","",Forfaitaires!B397)</f>
        <v/>
      </c>
      <c r="C398" s="166" t="str">
        <f>IF(Forfaitaires!C397="","",Forfaitaires!C397)</f>
        <v/>
      </c>
      <c r="D398" s="166" t="str">
        <f>IF(Forfaitaires!D397="","",Forfaitaires!D397)</f>
        <v/>
      </c>
      <c r="E398" s="166" t="str">
        <f>IF(Forfaitaires!E397="","",Forfaitaires!E397)</f>
        <v/>
      </c>
      <c r="F398" s="166" t="str">
        <f>IF(Forfaitaires!F397="","",Forfaitaires!F397)</f>
        <v/>
      </c>
      <c r="G398" s="166" t="str">
        <f>IF(Forfaitaires!G397="","",Forfaitaires!G397)</f>
        <v/>
      </c>
      <c r="H398" s="166" t="str">
        <f>IF(Forfaitaires!H397="","",Forfaitaires!H397)</f>
        <v/>
      </c>
      <c r="I398" s="166" t="str">
        <f>IF($G398="","",IF($C398=Listes!$B$32,IF('Instruction Forfaitaires'!$E398&lt;Listes!$B$53,('Instruction Forfaitaires'!$E398*(VLOOKUP('Instruction Forfaitaires'!$D398,Listes!$A$54:$E$60,2,FALSE))),IF('Instruction Forfaitaires'!$E398&gt;Listes!$E$53,('Instruction Forfaitaires'!$E398*(VLOOKUP('Instruction Forfaitaires'!$D398,Listes!$A$54:$E$60,5,FALSE))),('Instruction Forfaitaires'!$E398*(VLOOKUP('Instruction Forfaitaires'!$D398,Listes!$A$54:$E$60,3,FALSE))+(VLOOKUP('Instruction Forfaitaires'!$D398,Listes!$A$54:$E$60,4,FALSE)))))))</f>
        <v/>
      </c>
      <c r="J398" s="166" t="str">
        <f>IF($G398="","",IF($C398=Listes!$B$31,IF('Instruction Forfaitaires'!$E398&lt;Listes!$B$42,('Instruction Forfaitaires'!$E398*(VLOOKUP('Instruction Forfaitaires'!$D398,Listes!$A$43:$E$49,2,FALSE))),IF('Instruction Forfaitaires'!$E398&gt;Listes!$D$42,('Instruction Forfaitaires'!$E398*(VLOOKUP('Instruction Forfaitaires'!$D398,Listes!$A$43:$E$49,5,FALSE))),('Instruction Forfaitaires'!$E398*(VLOOKUP('Instruction Forfaitaires'!$D398,Listes!$A$43:$E$49,3,FALSE))+(VLOOKUP('Instruction Forfaitaires'!$D398,Listes!$A$43:$E$49,4,FALSE)))))))</f>
        <v/>
      </c>
      <c r="K398" s="257" t="str">
        <f>IF($G398="","",IF($C398=Listes!$B$34,Listes!$I$31,IF($C398=Listes!$B$35,(VLOOKUP('Instruction Forfaitaires'!$F398,Listes!$E$31:$F$36,2,FALSE)),IF($C398=Listes!$B$33,IF('Instruction Forfaitaires'!$E398&lt;Listes!$A$64,'Instruction Forfaitaires'!$E398*Listes!$A$65,IF('Instruction Forfaitaires'!$E398&gt;Listes!$D$64,'Instruction Forfaitaires'!$E398*Listes!$D$65,(('Instruction Forfaitaires'!$E398*Listes!$B$65)+Listes!$C$65)))))))</f>
        <v/>
      </c>
      <c r="L398" s="185" t="str">
        <f>IF(Forfaitaires!M397="","",Forfaitaires!M397)</f>
        <v/>
      </c>
      <c r="M398" s="282" t="str">
        <f t="shared" si="30"/>
        <v/>
      </c>
      <c r="N398" s="277" t="str">
        <f t="shared" si="31"/>
        <v/>
      </c>
      <c r="O398" s="298" t="str">
        <f t="shared" si="32"/>
        <v/>
      </c>
      <c r="P398" s="280" t="str">
        <f t="shared" si="33"/>
        <v/>
      </c>
      <c r="Q398" s="284" t="str">
        <f t="shared" si="34"/>
        <v/>
      </c>
      <c r="R398" s="285"/>
    </row>
    <row r="399" spans="1:18" ht="20.100000000000001" customHeight="1" x14ac:dyDescent="0.25">
      <c r="A399" s="170">
        <v>393</v>
      </c>
      <c r="B399" s="166" t="str">
        <f>IF(Forfaitaires!B398="","",Forfaitaires!B398)</f>
        <v/>
      </c>
      <c r="C399" s="166" t="str">
        <f>IF(Forfaitaires!C398="","",Forfaitaires!C398)</f>
        <v/>
      </c>
      <c r="D399" s="166" t="str">
        <f>IF(Forfaitaires!D398="","",Forfaitaires!D398)</f>
        <v/>
      </c>
      <c r="E399" s="166" t="str">
        <f>IF(Forfaitaires!E398="","",Forfaitaires!E398)</f>
        <v/>
      </c>
      <c r="F399" s="166" t="str">
        <f>IF(Forfaitaires!F398="","",Forfaitaires!F398)</f>
        <v/>
      </c>
      <c r="G399" s="166" t="str">
        <f>IF(Forfaitaires!G398="","",Forfaitaires!G398)</f>
        <v/>
      </c>
      <c r="H399" s="166" t="str">
        <f>IF(Forfaitaires!H398="","",Forfaitaires!H398)</f>
        <v/>
      </c>
      <c r="I399" s="166" t="str">
        <f>IF($G399="","",IF($C399=Listes!$B$32,IF('Instruction Forfaitaires'!$E399&lt;Listes!$B$53,('Instruction Forfaitaires'!$E399*(VLOOKUP('Instruction Forfaitaires'!$D399,Listes!$A$54:$E$60,2,FALSE))),IF('Instruction Forfaitaires'!$E399&gt;Listes!$E$53,('Instruction Forfaitaires'!$E399*(VLOOKUP('Instruction Forfaitaires'!$D399,Listes!$A$54:$E$60,5,FALSE))),('Instruction Forfaitaires'!$E399*(VLOOKUP('Instruction Forfaitaires'!$D399,Listes!$A$54:$E$60,3,FALSE))+(VLOOKUP('Instruction Forfaitaires'!$D399,Listes!$A$54:$E$60,4,FALSE)))))))</f>
        <v/>
      </c>
      <c r="J399" s="166" t="str">
        <f>IF($G399="","",IF($C399=Listes!$B$31,IF('Instruction Forfaitaires'!$E399&lt;Listes!$B$42,('Instruction Forfaitaires'!$E399*(VLOOKUP('Instruction Forfaitaires'!$D399,Listes!$A$43:$E$49,2,FALSE))),IF('Instruction Forfaitaires'!$E399&gt;Listes!$D$42,('Instruction Forfaitaires'!$E399*(VLOOKUP('Instruction Forfaitaires'!$D399,Listes!$A$43:$E$49,5,FALSE))),('Instruction Forfaitaires'!$E399*(VLOOKUP('Instruction Forfaitaires'!$D399,Listes!$A$43:$E$49,3,FALSE))+(VLOOKUP('Instruction Forfaitaires'!$D399,Listes!$A$43:$E$49,4,FALSE)))))))</f>
        <v/>
      </c>
      <c r="K399" s="257" t="str">
        <f>IF($G399="","",IF($C399=Listes!$B$34,Listes!$I$31,IF($C399=Listes!$B$35,(VLOOKUP('Instruction Forfaitaires'!$F399,Listes!$E$31:$F$36,2,FALSE)),IF($C399=Listes!$B$33,IF('Instruction Forfaitaires'!$E399&lt;Listes!$A$64,'Instruction Forfaitaires'!$E399*Listes!$A$65,IF('Instruction Forfaitaires'!$E399&gt;Listes!$D$64,'Instruction Forfaitaires'!$E399*Listes!$D$65,(('Instruction Forfaitaires'!$E399*Listes!$B$65)+Listes!$C$65)))))))</f>
        <v/>
      </c>
      <c r="L399" s="185" t="str">
        <f>IF(Forfaitaires!M398="","",Forfaitaires!M398)</f>
        <v/>
      </c>
      <c r="M399" s="282" t="str">
        <f t="shared" si="30"/>
        <v/>
      </c>
      <c r="N399" s="277" t="str">
        <f t="shared" si="31"/>
        <v/>
      </c>
      <c r="O399" s="298" t="str">
        <f t="shared" si="32"/>
        <v/>
      </c>
      <c r="P399" s="280" t="str">
        <f t="shared" si="33"/>
        <v/>
      </c>
      <c r="Q399" s="284" t="str">
        <f t="shared" si="34"/>
        <v/>
      </c>
      <c r="R399" s="285"/>
    </row>
    <row r="400" spans="1:18" ht="20.100000000000001" customHeight="1" x14ac:dyDescent="0.25">
      <c r="A400" s="170">
        <v>394</v>
      </c>
      <c r="B400" s="166" t="str">
        <f>IF(Forfaitaires!B399="","",Forfaitaires!B399)</f>
        <v/>
      </c>
      <c r="C400" s="166" t="str">
        <f>IF(Forfaitaires!C399="","",Forfaitaires!C399)</f>
        <v/>
      </c>
      <c r="D400" s="166" t="str">
        <f>IF(Forfaitaires!D399="","",Forfaitaires!D399)</f>
        <v/>
      </c>
      <c r="E400" s="166" t="str">
        <f>IF(Forfaitaires!E399="","",Forfaitaires!E399)</f>
        <v/>
      </c>
      <c r="F400" s="166" t="str">
        <f>IF(Forfaitaires!F399="","",Forfaitaires!F399)</f>
        <v/>
      </c>
      <c r="G400" s="166" t="str">
        <f>IF(Forfaitaires!G399="","",Forfaitaires!G399)</f>
        <v/>
      </c>
      <c r="H400" s="166" t="str">
        <f>IF(Forfaitaires!H399="","",Forfaitaires!H399)</f>
        <v/>
      </c>
      <c r="I400" s="166" t="str">
        <f>IF($G400="","",IF($C400=Listes!$B$32,IF('Instruction Forfaitaires'!$E400&lt;Listes!$B$53,('Instruction Forfaitaires'!$E400*(VLOOKUP('Instruction Forfaitaires'!$D400,Listes!$A$54:$E$60,2,FALSE))),IF('Instruction Forfaitaires'!$E400&gt;Listes!$E$53,('Instruction Forfaitaires'!$E400*(VLOOKUP('Instruction Forfaitaires'!$D400,Listes!$A$54:$E$60,5,FALSE))),('Instruction Forfaitaires'!$E400*(VLOOKUP('Instruction Forfaitaires'!$D400,Listes!$A$54:$E$60,3,FALSE))+(VLOOKUP('Instruction Forfaitaires'!$D400,Listes!$A$54:$E$60,4,FALSE)))))))</f>
        <v/>
      </c>
      <c r="J400" s="166" t="str">
        <f>IF($G400="","",IF($C400=Listes!$B$31,IF('Instruction Forfaitaires'!$E400&lt;Listes!$B$42,('Instruction Forfaitaires'!$E400*(VLOOKUP('Instruction Forfaitaires'!$D400,Listes!$A$43:$E$49,2,FALSE))),IF('Instruction Forfaitaires'!$E400&gt;Listes!$D$42,('Instruction Forfaitaires'!$E400*(VLOOKUP('Instruction Forfaitaires'!$D400,Listes!$A$43:$E$49,5,FALSE))),('Instruction Forfaitaires'!$E400*(VLOOKUP('Instruction Forfaitaires'!$D400,Listes!$A$43:$E$49,3,FALSE))+(VLOOKUP('Instruction Forfaitaires'!$D400,Listes!$A$43:$E$49,4,FALSE)))))))</f>
        <v/>
      </c>
      <c r="K400" s="257" t="str">
        <f>IF($G400="","",IF($C400=Listes!$B$34,Listes!$I$31,IF($C400=Listes!$B$35,(VLOOKUP('Instruction Forfaitaires'!$F400,Listes!$E$31:$F$36,2,FALSE)),IF($C400=Listes!$B$33,IF('Instruction Forfaitaires'!$E400&lt;Listes!$A$64,'Instruction Forfaitaires'!$E400*Listes!$A$65,IF('Instruction Forfaitaires'!$E400&gt;Listes!$D$64,'Instruction Forfaitaires'!$E400*Listes!$D$65,(('Instruction Forfaitaires'!$E400*Listes!$B$65)+Listes!$C$65)))))))</f>
        <v/>
      </c>
      <c r="L400" s="185" t="str">
        <f>IF(Forfaitaires!M399="","",Forfaitaires!M399)</f>
        <v/>
      </c>
      <c r="M400" s="282" t="str">
        <f t="shared" si="30"/>
        <v/>
      </c>
      <c r="N400" s="277" t="str">
        <f t="shared" si="31"/>
        <v/>
      </c>
      <c r="O400" s="298" t="str">
        <f t="shared" si="32"/>
        <v/>
      </c>
      <c r="P400" s="280" t="str">
        <f t="shared" si="33"/>
        <v/>
      </c>
      <c r="Q400" s="284" t="str">
        <f t="shared" si="34"/>
        <v/>
      </c>
      <c r="R400" s="285"/>
    </row>
    <row r="401" spans="1:18" ht="20.100000000000001" customHeight="1" x14ac:dyDescent="0.25">
      <c r="A401" s="170">
        <v>395</v>
      </c>
      <c r="B401" s="166" t="str">
        <f>IF(Forfaitaires!B400="","",Forfaitaires!B400)</f>
        <v/>
      </c>
      <c r="C401" s="166" t="str">
        <f>IF(Forfaitaires!C400="","",Forfaitaires!C400)</f>
        <v/>
      </c>
      <c r="D401" s="166" t="str">
        <f>IF(Forfaitaires!D400="","",Forfaitaires!D400)</f>
        <v/>
      </c>
      <c r="E401" s="166" t="str">
        <f>IF(Forfaitaires!E400="","",Forfaitaires!E400)</f>
        <v/>
      </c>
      <c r="F401" s="166" t="str">
        <f>IF(Forfaitaires!F400="","",Forfaitaires!F400)</f>
        <v/>
      </c>
      <c r="G401" s="166" t="str">
        <f>IF(Forfaitaires!G400="","",Forfaitaires!G400)</f>
        <v/>
      </c>
      <c r="H401" s="166" t="str">
        <f>IF(Forfaitaires!H400="","",Forfaitaires!H400)</f>
        <v/>
      </c>
      <c r="I401" s="166" t="str">
        <f>IF($G401="","",IF($C401=Listes!$B$32,IF('Instruction Forfaitaires'!$E401&lt;Listes!$B$53,('Instruction Forfaitaires'!$E401*(VLOOKUP('Instruction Forfaitaires'!$D401,Listes!$A$54:$E$60,2,FALSE))),IF('Instruction Forfaitaires'!$E401&gt;Listes!$E$53,('Instruction Forfaitaires'!$E401*(VLOOKUP('Instruction Forfaitaires'!$D401,Listes!$A$54:$E$60,5,FALSE))),('Instruction Forfaitaires'!$E401*(VLOOKUP('Instruction Forfaitaires'!$D401,Listes!$A$54:$E$60,3,FALSE))+(VLOOKUP('Instruction Forfaitaires'!$D401,Listes!$A$54:$E$60,4,FALSE)))))))</f>
        <v/>
      </c>
      <c r="J401" s="166" t="str">
        <f>IF($G401="","",IF($C401=Listes!$B$31,IF('Instruction Forfaitaires'!$E401&lt;Listes!$B$42,('Instruction Forfaitaires'!$E401*(VLOOKUP('Instruction Forfaitaires'!$D401,Listes!$A$43:$E$49,2,FALSE))),IF('Instruction Forfaitaires'!$E401&gt;Listes!$D$42,('Instruction Forfaitaires'!$E401*(VLOOKUP('Instruction Forfaitaires'!$D401,Listes!$A$43:$E$49,5,FALSE))),('Instruction Forfaitaires'!$E401*(VLOOKUP('Instruction Forfaitaires'!$D401,Listes!$A$43:$E$49,3,FALSE))+(VLOOKUP('Instruction Forfaitaires'!$D401,Listes!$A$43:$E$49,4,FALSE)))))))</f>
        <v/>
      </c>
      <c r="K401" s="257" t="str">
        <f>IF($G401="","",IF($C401=Listes!$B$34,Listes!$I$31,IF($C401=Listes!$B$35,(VLOOKUP('Instruction Forfaitaires'!$F401,Listes!$E$31:$F$36,2,FALSE)),IF($C401=Listes!$B$33,IF('Instruction Forfaitaires'!$E401&lt;Listes!$A$64,'Instruction Forfaitaires'!$E401*Listes!$A$65,IF('Instruction Forfaitaires'!$E401&gt;Listes!$D$64,'Instruction Forfaitaires'!$E401*Listes!$D$65,(('Instruction Forfaitaires'!$E401*Listes!$B$65)+Listes!$C$65)))))))</f>
        <v/>
      </c>
      <c r="L401" s="185" t="str">
        <f>IF(Forfaitaires!M400="","",Forfaitaires!M400)</f>
        <v/>
      </c>
      <c r="M401" s="282" t="str">
        <f t="shared" si="30"/>
        <v/>
      </c>
      <c r="N401" s="277" t="str">
        <f t="shared" si="31"/>
        <v/>
      </c>
      <c r="O401" s="298" t="str">
        <f t="shared" si="32"/>
        <v/>
      </c>
      <c r="P401" s="280" t="str">
        <f t="shared" si="33"/>
        <v/>
      </c>
      <c r="Q401" s="284" t="str">
        <f t="shared" si="34"/>
        <v/>
      </c>
      <c r="R401" s="285"/>
    </row>
    <row r="402" spans="1:18" ht="20.100000000000001" customHeight="1" x14ac:dyDescent="0.25">
      <c r="A402" s="170">
        <v>396</v>
      </c>
      <c r="B402" s="166" t="str">
        <f>IF(Forfaitaires!B401="","",Forfaitaires!B401)</f>
        <v/>
      </c>
      <c r="C402" s="166" t="str">
        <f>IF(Forfaitaires!C401="","",Forfaitaires!C401)</f>
        <v/>
      </c>
      <c r="D402" s="166" t="str">
        <f>IF(Forfaitaires!D401="","",Forfaitaires!D401)</f>
        <v/>
      </c>
      <c r="E402" s="166" t="str">
        <f>IF(Forfaitaires!E401="","",Forfaitaires!E401)</f>
        <v/>
      </c>
      <c r="F402" s="166" t="str">
        <f>IF(Forfaitaires!F401="","",Forfaitaires!F401)</f>
        <v/>
      </c>
      <c r="G402" s="166" t="str">
        <f>IF(Forfaitaires!G401="","",Forfaitaires!G401)</f>
        <v/>
      </c>
      <c r="H402" s="166" t="str">
        <f>IF(Forfaitaires!H401="","",Forfaitaires!H401)</f>
        <v/>
      </c>
      <c r="I402" s="166" t="str">
        <f>IF($G402="","",IF($C402=Listes!$B$32,IF('Instruction Forfaitaires'!$E402&lt;Listes!$B$53,('Instruction Forfaitaires'!$E402*(VLOOKUP('Instruction Forfaitaires'!$D402,Listes!$A$54:$E$60,2,FALSE))),IF('Instruction Forfaitaires'!$E402&gt;Listes!$E$53,('Instruction Forfaitaires'!$E402*(VLOOKUP('Instruction Forfaitaires'!$D402,Listes!$A$54:$E$60,5,FALSE))),('Instruction Forfaitaires'!$E402*(VLOOKUP('Instruction Forfaitaires'!$D402,Listes!$A$54:$E$60,3,FALSE))+(VLOOKUP('Instruction Forfaitaires'!$D402,Listes!$A$54:$E$60,4,FALSE)))))))</f>
        <v/>
      </c>
      <c r="J402" s="166" t="str">
        <f>IF($G402="","",IF($C402=Listes!$B$31,IF('Instruction Forfaitaires'!$E402&lt;Listes!$B$42,('Instruction Forfaitaires'!$E402*(VLOOKUP('Instruction Forfaitaires'!$D402,Listes!$A$43:$E$49,2,FALSE))),IF('Instruction Forfaitaires'!$E402&gt;Listes!$D$42,('Instruction Forfaitaires'!$E402*(VLOOKUP('Instruction Forfaitaires'!$D402,Listes!$A$43:$E$49,5,FALSE))),('Instruction Forfaitaires'!$E402*(VLOOKUP('Instruction Forfaitaires'!$D402,Listes!$A$43:$E$49,3,FALSE))+(VLOOKUP('Instruction Forfaitaires'!$D402,Listes!$A$43:$E$49,4,FALSE)))))))</f>
        <v/>
      </c>
      <c r="K402" s="257" t="str">
        <f>IF($G402="","",IF($C402=Listes!$B$34,Listes!$I$31,IF($C402=Listes!$B$35,(VLOOKUP('Instruction Forfaitaires'!$F402,Listes!$E$31:$F$36,2,FALSE)),IF($C402=Listes!$B$33,IF('Instruction Forfaitaires'!$E402&lt;Listes!$A$64,'Instruction Forfaitaires'!$E402*Listes!$A$65,IF('Instruction Forfaitaires'!$E402&gt;Listes!$D$64,'Instruction Forfaitaires'!$E402*Listes!$D$65,(('Instruction Forfaitaires'!$E402*Listes!$B$65)+Listes!$C$65)))))))</f>
        <v/>
      </c>
      <c r="L402" s="185" t="str">
        <f>IF(Forfaitaires!M401="","",Forfaitaires!M401)</f>
        <v/>
      </c>
      <c r="M402" s="282" t="str">
        <f t="shared" si="30"/>
        <v/>
      </c>
      <c r="N402" s="277" t="str">
        <f t="shared" si="31"/>
        <v/>
      </c>
      <c r="O402" s="298" t="str">
        <f t="shared" si="32"/>
        <v/>
      </c>
      <c r="P402" s="280" t="str">
        <f t="shared" si="33"/>
        <v/>
      </c>
      <c r="Q402" s="284" t="str">
        <f t="shared" si="34"/>
        <v/>
      </c>
      <c r="R402" s="285"/>
    </row>
    <row r="403" spans="1:18" ht="20.100000000000001" customHeight="1" x14ac:dyDescent="0.25">
      <c r="A403" s="170">
        <v>397</v>
      </c>
      <c r="B403" s="166" t="str">
        <f>IF(Forfaitaires!B402="","",Forfaitaires!B402)</f>
        <v/>
      </c>
      <c r="C403" s="166" t="str">
        <f>IF(Forfaitaires!C402="","",Forfaitaires!C402)</f>
        <v/>
      </c>
      <c r="D403" s="166" t="str">
        <f>IF(Forfaitaires!D402="","",Forfaitaires!D402)</f>
        <v/>
      </c>
      <c r="E403" s="166" t="str">
        <f>IF(Forfaitaires!E402="","",Forfaitaires!E402)</f>
        <v/>
      </c>
      <c r="F403" s="166" t="str">
        <f>IF(Forfaitaires!F402="","",Forfaitaires!F402)</f>
        <v/>
      </c>
      <c r="G403" s="166" t="str">
        <f>IF(Forfaitaires!G402="","",Forfaitaires!G402)</f>
        <v/>
      </c>
      <c r="H403" s="166" t="str">
        <f>IF(Forfaitaires!H402="","",Forfaitaires!H402)</f>
        <v/>
      </c>
      <c r="I403" s="166" t="str">
        <f>IF($G403="","",IF($C403=Listes!$B$32,IF('Instruction Forfaitaires'!$E403&lt;Listes!$B$53,('Instruction Forfaitaires'!$E403*(VLOOKUP('Instruction Forfaitaires'!$D403,Listes!$A$54:$E$60,2,FALSE))),IF('Instruction Forfaitaires'!$E403&gt;Listes!$E$53,('Instruction Forfaitaires'!$E403*(VLOOKUP('Instruction Forfaitaires'!$D403,Listes!$A$54:$E$60,5,FALSE))),('Instruction Forfaitaires'!$E403*(VLOOKUP('Instruction Forfaitaires'!$D403,Listes!$A$54:$E$60,3,FALSE))+(VLOOKUP('Instruction Forfaitaires'!$D403,Listes!$A$54:$E$60,4,FALSE)))))))</f>
        <v/>
      </c>
      <c r="J403" s="166" t="str">
        <f>IF($G403="","",IF($C403=Listes!$B$31,IF('Instruction Forfaitaires'!$E403&lt;Listes!$B$42,('Instruction Forfaitaires'!$E403*(VLOOKUP('Instruction Forfaitaires'!$D403,Listes!$A$43:$E$49,2,FALSE))),IF('Instruction Forfaitaires'!$E403&gt;Listes!$D$42,('Instruction Forfaitaires'!$E403*(VLOOKUP('Instruction Forfaitaires'!$D403,Listes!$A$43:$E$49,5,FALSE))),('Instruction Forfaitaires'!$E403*(VLOOKUP('Instruction Forfaitaires'!$D403,Listes!$A$43:$E$49,3,FALSE))+(VLOOKUP('Instruction Forfaitaires'!$D403,Listes!$A$43:$E$49,4,FALSE)))))))</f>
        <v/>
      </c>
      <c r="K403" s="257" t="str">
        <f>IF($G403="","",IF($C403=Listes!$B$34,Listes!$I$31,IF($C403=Listes!$B$35,(VLOOKUP('Instruction Forfaitaires'!$F403,Listes!$E$31:$F$36,2,FALSE)),IF($C403=Listes!$B$33,IF('Instruction Forfaitaires'!$E403&lt;Listes!$A$64,'Instruction Forfaitaires'!$E403*Listes!$A$65,IF('Instruction Forfaitaires'!$E403&gt;Listes!$D$64,'Instruction Forfaitaires'!$E403*Listes!$D$65,(('Instruction Forfaitaires'!$E403*Listes!$B$65)+Listes!$C$65)))))))</f>
        <v/>
      </c>
      <c r="L403" s="185" t="str">
        <f>IF(Forfaitaires!M402="","",Forfaitaires!M402)</f>
        <v/>
      </c>
      <c r="M403" s="282" t="str">
        <f t="shared" si="30"/>
        <v/>
      </c>
      <c r="N403" s="277" t="str">
        <f t="shared" si="31"/>
        <v/>
      </c>
      <c r="O403" s="298" t="str">
        <f t="shared" si="32"/>
        <v/>
      </c>
      <c r="P403" s="280" t="str">
        <f t="shared" si="33"/>
        <v/>
      </c>
      <c r="Q403" s="284" t="str">
        <f t="shared" si="34"/>
        <v/>
      </c>
      <c r="R403" s="285"/>
    </row>
    <row r="404" spans="1:18" ht="20.100000000000001" customHeight="1" x14ac:dyDescent="0.25">
      <c r="A404" s="170">
        <v>398</v>
      </c>
      <c r="B404" s="166" t="str">
        <f>IF(Forfaitaires!B403="","",Forfaitaires!B403)</f>
        <v/>
      </c>
      <c r="C404" s="166" t="str">
        <f>IF(Forfaitaires!C403="","",Forfaitaires!C403)</f>
        <v/>
      </c>
      <c r="D404" s="166" t="str">
        <f>IF(Forfaitaires!D403="","",Forfaitaires!D403)</f>
        <v/>
      </c>
      <c r="E404" s="166" t="str">
        <f>IF(Forfaitaires!E403="","",Forfaitaires!E403)</f>
        <v/>
      </c>
      <c r="F404" s="166" t="str">
        <f>IF(Forfaitaires!F403="","",Forfaitaires!F403)</f>
        <v/>
      </c>
      <c r="G404" s="166" t="str">
        <f>IF(Forfaitaires!G403="","",Forfaitaires!G403)</f>
        <v/>
      </c>
      <c r="H404" s="166" t="str">
        <f>IF(Forfaitaires!H403="","",Forfaitaires!H403)</f>
        <v/>
      </c>
      <c r="I404" s="166" t="str">
        <f>IF($G404="","",IF($C404=Listes!$B$32,IF('Instruction Forfaitaires'!$E404&lt;Listes!$B$53,('Instruction Forfaitaires'!$E404*(VLOOKUP('Instruction Forfaitaires'!$D404,Listes!$A$54:$E$60,2,FALSE))),IF('Instruction Forfaitaires'!$E404&gt;Listes!$E$53,('Instruction Forfaitaires'!$E404*(VLOOKUP('Instruction Forfaitaires'!$D404,Listes!$A$54:$E$60,5,FALSE))),('Instruction Forfaitaires'!$E404*(VLOOKUP('Instruction Forfaitaires'!$D404,Listes!$A$54:$E$60,3,FALSE))+(VLOOKUP('Instruction Forfaitaires'!$D404,Listes!$A$54:$E$60,4,FALSE)))))))</f>
        <v/>
      </c>
      <c r="J404" s="166" t="str">
        <f>IF($G404="","",IF($C404=Listes!$B$31,IF('Instruction Forfaitaires'!$E404&lt;Listes!$B$42,('Instruction Forfaitaires'!$E404*(VLOOKUP('Instruction Forfaitaires'!$D404,Listes!$A$43:$E$49,2,FALSE))),IF('Instruction Forfaitaires'!$E404&gt;Listes!$D$42,('Instruction Forfaitaires'!$E404*(VLOOKUP('Instruction Forfaitaires'!$D404,Listes!$A$43:$E$49,5,FALSE))),('Instruction Forfaitaires'!$E404*(VLOOKUP('Instruction Forfaitaires'!$D404,Listes!$A$43:$E$49,3,FALSE))+(VLOOKUP('Instruction Forfaitaires'!$D404,Listes!$A$43:$E$49,4,FALSE)))))))</f>
        <v/>
      </c>
      <c r="K404" s="257" t="str">
        <f>IF($G404="","",IF($C404=Listes!$B$34,Listes!$I$31,IF($C404=Listes!$B$35,(VLOOKUP('Instruction Forfaitaires'!$F404,Listes!$E$31:$F$36,2,FALSE)),IF($C404=Listes!$B$33,IF('Instruction Forfaitaires'!$E404&lt;Listes!$A$64,'Instruction Forfaitaires'!$E404*Listes!$A$65,IF('Instruction Forfaitaires'!$E404&gt;Listes!$D$64,'Instruction Forfaitaires'!$E404*Listes!$D$65,(('Instruction Forfaitaires'!$E404*Listes!$B$65)+Listes!$C$65)))))))</f>
        <v/>
      </c>
      <c r="L404" s="185" t="str">
        <f>IF(Forfaitaires!M403="","",Forfaitaires!M403)</f>
        <v/>
      </c>
      <c r="M404" s="282" t="str">
        <f t="shared" si="30"/>
        <v/>
      </c>
      <c r="N404" s="277" t="str">
        <f t="shared" si="31"/>
        <v/>
      </c>
      <c r="O404" s="298" t="str">
        <f t="shared" si="32"/>
        <v/>
      </c>
      <c r="P404" s="280" t="str">
        <f t="shared" si="33"/>
        <v/>
      </c>
      <c r="Q404" s="284" t="str">
        <f t="shared" si="34"/>
        <v/>
      </c>
      <c r="R404" s="285"/>
    </row>
    <row r="405" spans="1:18" ht="20.100000000000001" customHeight="1" x14ac:dyDescent="0.25">
      <c r="A405" s="170">
        <v>399</v>
      </c>
      <c r="B405" s="166" t="str">
        <f>IF(Forfaitaires!B404="","",Forfaitaires!B404)</f>
        <v/>
      </c>
      <c r="C405" s="166" t="str">
        <f>IF(Forfaitaires!C404="","",Forfaitaires!C404)</f>
        <v/>
      </c>
      <c r="D405" s="166" t="str">
        <f>IF(Forfaitaires!D404="","",Forfaitaires!D404)</f>
        <v/>
      </c>
      <c r="E405" s="166" t="str">
        <f>IF(Forfaitaires!E404="","",Forfaitaires!E404)</f>
        <v/>
      </c>
      <c r="F405" s="166" t="str">
        <f>IF(Forfaitaires!F404="","",Forfaitaires!F404)</f>
        <v/>
      </c>
      <c r="G405" s="166" t="str">
        <f>IF(Forfaitaires!G404="","",Forfaitaires!G404)</f>
        <v/>
      </c>
      <c r="H405" s="166" t="str">
        <f>IF(Forfaitaires!H404="","",Forfaitaires!H404)</f>
        <v/>
      </c>
      <c r="I405" s="166" t="str">
        <f>IF($G405="","",IF($C405=Listes!$B$32,IF('Instruction Forfaitaires'!$E405&lt;Listes!$B$53,('Instruction Forfaitaires'!$E405*(VLOOKUP('Instruction Forfaitaires'!$D405,Listes!$A$54:$E$60,2,FALSE))),IF('Instruction Forfaitaires'!$E405&gt;Listes!$E$53,('Instruction Forfaitaires'!$E405*(VLOOKUP('Instruction Forfaitaires'!$D405,Listes!$A$54:$E$60,5,FALSE))),('Instruction Forfaitaires'!$E405*(VLOOKUP('Instruction Forfaitaires'!$D405,Listes!$A$54:$E$60,3,FALSE))+(VLOOKUP('Instruction Forfaitaires'!$D405,Listes!$A$54:$E$60,4,FALSE)))))))</f>
        <v/>
      </c>
      <c r="J405" s="166" t="str">
        <f>IF($G405="","",IF($C405=Listes!$B$31,IF('Instruction Forfaitaires'!$E405&lt;Listes!$B$42,('Instruction Forfaitaires'!$E405*(VLOOKUP('Instruction Forfaitaires'!$D405,Listes!$A$43:$E$49,2,FALSE))),IF('Instruction Forfaitaires'!$E405&gt;Listes!$D$42,('Instruction Forfaitaires'!$E405*(VLOOKUP('Instruction Forfaitaires'!$D405,Listes!$A$43:$E$49,5,FALSE))),('Instruction Forfaitaires'!$E405*(VLOOKUP('Instruction Forfaitaires'!$D405,Listes!$A$43:$E$49,3,FALSE))+(VLOOKUP('Instruction Forfaitaires'!$D405,Listes!$A$43:$E$49,4,FALSE)))))))</f>
        <v/>
      </c>
      <c r="K405" s="257" t="str">
        <f>IF($G405="","",IF($C405=Listes!$B$34,Listes!$I$31,IF($C405=Listes!$B$35,(VLOOKUP('Instruction Forfaitaires'!$F405,Listes!$E$31:$F$36,2,FALSE)),IF($C405=Listes!$B$33,IF('Instruction Forfaitaires'!$E405&lt;Listes!$A$64,'Instruction Forfaitaires'!$E405*Listes!$A$65,IF('Instruction Forfaitaires'!$E405&gt;Listes!$D$64,'Instruction Forfaitaires'!$E405*Listes!$D$65,(('Instruction Forfaitaires'!$E405*Listes!$B$65)+Listes!$C$65)))))))</f>
        <v/>
      </c>
      <c r="L405" s="185" t="str">
        <f>IF(Forfaitaires!M404="","",Forfaitaires!M404)</f>
        <v/>
      </c>
      <c r="M405" s="282" t="str">
        <f t="shared" si="30"/>
        <v/>
      </c>
      <c r="N405" s="277" t="str">
        <f t="shared" si="31"/>
        <v/>
      </c>
      <c r="O405" s="298" t="str">
        <f t="shared" si="32"/>
        <v/>
      </c>
      <c r="P405" s="280" t="str">
        <f t="shared" si="33"/>
        <v/>
      </c>
      <c r="Q405" s="284" t="str">
        <f t="shared" si="34"/>
        <v/>
      </c>
      <c r="R405" s="285"/>
    </row>
    <row r="406" spans="1:18" ht="20.100000000000001" customHeight="1" x14ac:dyDescent="0.25">
      <c r="A406" s="170">
        <v>400</v>
      </c>
      <c r="B406" s="166" t="str">
        <f>IF(Forfaitaires!B405="","",Forfaitaires!B405)</f>
        <v/>
      </c>
      <c r="C406" s="166" t="str">
        <f>IF(Forfaitaires!C405="","",Forfaitaires!C405)</f>
        <v/>
      </c>
      <c r="D406" s="166" t="str">
        <f>IF(Forfaitaires!D405="","",Forfaitaires!D405)</f>
        <v/>
      </c>
      <c r="E406" s="166" t="str">
        <f>IF(Forfaitaires!E405="","",Forfaitaires!E405)</f>
        <v/>
      </c>
      <c r="F406" s="166" t="str">
        <f>IF(Forfaitaires!F405="","",Forfaitaires!F405)</f>
        <v/>
      </c>
      <c r="G406" s="166" t="str">
        <f>IF(Forfaitaires!G405="","",Forfaitaires!G405)</f>
        <v/>
      </c>
      <c r="H406" s="166" t="str">
        <f>IF(Forfaitaires!H405="","",Forfaitaires!H405)</f>
        <v/>
      </c>
      <c r="I406" s="166" t="str">
        <f>IF($G406="","",IF($C406=Listes!$B$32,IF('Instruction Forfaitaires'!$E406&lt;Listes!$B$53,('Instruction Forfaitaires'!$E406*(VLOOKUP('Instruction Forfaitaires'!$D406,Listes!$A$54:$E$60,2,FALSE))),IF('Instruction Forfaitaires'!$E406&gt;Listes!$E$53,('Instruction Forfaitaires'!$E406*(VLOOKUP('Instruction Forfaitaires'!$D406,Listes!$A$54:$E$60,5,FALSE))),('Instruction Forfaitaires'!$E406*(VLOOKUP('Instruction Forfaitaires'!$D406,Listes!$A$54:$E$60,3,FALSE))+(VLOOKUP('Instruction Forfaitaires'!$D406,Listes!$A$54:$E$60,4,FALSE)))))))</f>
        <v/>
      </c>
      <c r="J406" s="166" t="str">
        <f>IF($G406="","",IF($C406=Listes!$B$31,IF('Instruction Forfaitaires'!$E406&lt;Listes!$B$42,('Instruction Forfaitaires'!$E406*(VLOOKUP('Instruction Forfaitaires'!$D406,Listes!$A$43:$E$49,2,FALSE))),IF('Instruction Forfaitaires'!$E406&gt;Listes!$D$42,('Instruction Forfaitaires'!$E406*(VLOOKUP('Instruction Forfaitaires'!$D406,Listes!$A$43:$E$49,5,FALSE))),('Instruction Forfaitaires'!$E406*(VLOOKUP('Instruction Forfaitaires'!$D406,Listes!$A$43:$E$49,3,FALSE))+(VLOOKUP('Instruction Forfaitaires'!$D406,Listes!$A$43:$E$49,4,FALSE)))))))</f>
        <v/>
      </c>
      <c r="K406" s="257" t="str">
        <f>IF($G406="","",IF($C406=Listes!$B$34,Listes!$I$31,IF($C406=Listes!$B$35,(VLOOKUP('Instruction Forfaitaires'!$F406,Listes!$E$31:$F$36,2,FALSE)),IF($C406=Listes!$B$33,IF('Instruction Forfaitaires'!$E406&lt;Listes!$A$64,'Instruction Forfaitaires'!$E406*Listes!$A$65,IF('Instruction Forfaitaires'!$E406&gt;Listes!$D$64,'Instruction Forfaitaires'!$E406*Listes!$D$65,(('Instruction Forfaitaires'!$E406*Listes!$B$65)+Listes!$C$65)))))))</f>
        <v/>
      </c>
      <c r="L406" s="185" t="str">
        <f>IF(Forfaitaires!M405="","",Forfaitaires!M405)</f>
        <v/>
      </c>
      <c r="M406" s="282" t="str">
        <f t="shared" si="30"/>
        <v/>
      </c>
      <c r="N406" s="277" t="str">
        <f t="shared" si="31"/>
        <v/>
      </c>
      <c r="O406" s="298" t="str">
        <f t="shared" si="32"/>
        <v/>
      </c>
      <c r="P406" s="280" t="str">
        <f t="shared" si="33"/>
        <v/>
      </c>
      <c r="Q406" s="284" t="str">
        <f t="shared" si="34"/>
        <v/>
      </c>
      <c r="R406" s="285"/>
    </row>
    <row r="407" spans="1:18" ht="20.100000000000001" customHeight="1" x14ac:dyDescent="0.25">
      <c r="A407" s="170">
        <v>401</v>
      </c>
      <c r="B407" s="166" t="str">
        <f>IF(Forfaitaires!B406="","",Forfaitaires!B406)</f>
        <v/>
      </c>
      <c r="C407" s="166" t="str">
        <f>IF(Forfaitaires!C406="","",Forfaitaires!C406)</f>
        <v/>
      </c>
      <c r="D407" s="166" t="str">
        <f>IF(Forfaitaires!D406="","",Forfaitaires!D406)</f>
        <v/>
      </c>
      <c r="E407" s="166" t="str">
        <f>IF(Forfaitaires!E406="","",Forfaitaires!E406)</f>
        <v/>
      </c>
      <c r="F407" s="166" t="str">
        <f>IF(Forfaitaires!F406="","",Forfaitaires!F406)</f>
        <v/>
      </c>
      <c r="G407" s="166" t="str">
        <f>IF(Forfaitaires!G406="","",Forfaitaires!G406)</f>
        <v/>
      </c>
      <c r="H407" s="166" t="str">
        <f>IF(Forfaitaires!H406="","",Forfaitaires!H406)</f>
        <v/>
      </c>
      <c r="I407" s="166" t="str">
        <f>IF($G407="","",IF($C407=Listes!$B$32,IF('Instruction Forfaitaires'!$E407&lt;Listes!$B$53,('Instruction Forfaitaires'!$E407*(VLOOKUP('Instruction Forfaitaires'!$D407,Listes!$A$54:$E$60,2,FALSE))),IF('Instruction Forfaitaires'!$E407&gt;Listes!$E$53,('Instruction Forfaitaires'!$E407*(VLOOKUP('Instruction Forfaitaires'!$D407,Listes!$A$54:$E$60,5,FALSE))),('Instruction Forfaitaires'!$E407*(VLOOKUP('Instruction Forfaitaires'!$D407,Listes!$A$54:$E$60,3,FALSE))+(VLOOKUP('Instruction Forfaitaires'!$D407,Listes!$A$54:$E$60,4,FALSE)))))))</f>
        <v/>
      </c>
      <c r="J407" s="166" t="str">
        <f>IF($G407="","",IF($C407=Listes!$B$31,IF('Instruction Forfaitaires'!$E407&lt;Listes!$B$42,('Instruction Forfaitaires'!$E407*(VLOOKUP('Instruction Forfaitaires'!$D407,Listes!$A$43:$E$49,2,FALSE))),IF('Instruction Forfaitaires'!$E407&gt;Listes!$D$42,('Instruction Forfaitaires'!$E407*(VLOOKUP('Instruction Forfaitaires'!$D407,Listes!$A$43:$E$49,5,FALSE))),('Instruction Forfaitaires'!$E407*(VLOOKUP('Instruction Forfaitaires'!$D407,Listes!$A$43:$E$49,3,FALSE))+(VLOOKUP('Instruction Forfaitaires'!$D407,Listes!$A$43:$E$49,4,FALSE)))))))</f>
        <v/>
      </c>
      <c r="K407" s="257" t="str">
        <f>IF($G407="","",IF($C407=Listes!$B$34,Listes!$I$31,IF($C407=Listes!$B$35,(VLOOKUP('Instruction Forfaitaires'!$F407,Listes!$E$31:$F$36,2,FALSE)),IF($C407=Listes!$B$33,IF('Instruction Forfaitaires'!$E407&lt;Listes!$A$64,'Instruction Forfaitaires'!$E407*Listes!$A$65,IF('Instruction Forfaitaires'!$E407&gt;Listes!$D$64,'Instruction Forfaitaires'!$E407*Listes!$D$65,(('Instruction Forfaitaires'!$E407*Listes!$B$65)+Listes!$C$65)))))))</f>
        <v/>
      </c>
      <c r="L407" s="185" t="str">
        <f>IF(Forfaitaires!M406="","",Forfaitaires!M406)</f>
        <v/>
      </c>
      <c r="M407" s="282" t="str">
        <f t="shared" si="30"/>
        <v/>
      </c>
      <c r="N407" s="277" t="str">
        <f t="shared" si="31"/>
        <v/>
      </c>
      <c r="O407" s="298" t="str">
        <f t="shared" si="32"/>
        <v/>
      </c>
      <c r="P407" s="280" t="str">
        <f t="shared" si="33"/>
        <v/>
      </c>
      <c r="Q407" s="284" t="str">
        <f t="shared" si="34"/>
        <v/>
      </c>
      <c r="R407" s="285"/>
    </row>
    <row r="408" spans="1:18" ht="20.100000000000001" customHeight="1" x14ac:dyDescent="0.25">
      <c r="A408" s="170">
        <v>402</v>
      </c>
      <c r="B408" s="166" t="str">
        <f>IF(Forfaitaires!B407="","",Forfaitaires!B407)</f>
        <v/>
      </c>
      <c r="C408" s="166" t="str">
        <f>IF(Forfaitaires!C407="","",Forfaitaires!C407)</f>
        <v/>
      </c>
      <c r="D408" s="166" t="str">
        <f>IF(Forfaitaires!D407="","",Forfaitaires!D407)</f>
        <v/>
      </c>
      <c r="E408" s="166" t="str">
        <f>IF(Forfaitaires!E407="","",Forfaitaires!E407)</f>
        <v/>
      </c>
      <c r="F408" s="166" t="str">
        <f>IF(Forfaitaires!F407="","",Forfaitaires!F407)</f>
        <v/>
      </c>
      <c r="G408" s="166" t="str">
        <f>IF(Forfaitaires!G407="","",Forfaitaires!G407)</f>
        <v/>
      </c>
      <c r="H408" s="166" t="str">
        <f>IF(Forfaitaires!H407="","",Forfaitaires!H407)</f>
        <v/>
      </c>
      <c r="I408" s="166" t="str">
        <f>IF($G408="","",IF($C408=Listes!$B$32,IF('Instruction Forfaitaires'!$E408&lt;Listes!$B$53,('Instruction Forfaitaires'!$E408*(VLOOKUP('Instruction Forfaitaires'!$D408,Listes!$A$54:$E$60,2,FALSE))),IF('Instruction Forfaitaires'!$E408&gt;Listes!$E$53,('Instruction Forfaitaires'!$E408*(VLOOKUP('Instruction Forfaitaires'!$D408,Listes!$A$54:$E$60,5,FALSE))),('Instruction Forfaitaires'!$E408*(VLOOKUP('Instruction Forfaitaires'!$D408,Listes!$A$54:$E$60,3,FALSE))+(VLOOKUP('Instruction Forfaitaires'!$D408,Listes!$A$54:$E$60,4,FALSE)))))))</f>
        <v/>
      </c>
      <c r="J408" s="166" t="str">
        <f>IF($G408="","",IF($C408=Listes!$B$31,IF('Instruction Forfaitaires'!$E408&lt;Listes!$B$42,('Instruction Forfaitaires'!$E408*(VLOOKUP('Instruction Forfaitaires'!$D408,Listes!$A$43:$E$49,2,FALSE))),IF('Instruction Forfaitaires'!$E408&gt;Listes!$D$42,('Instruction Forfaitaires'!$E408*(VLOOKUP('Instruction Forfaitaires'!$D408,Listes!$A$43:$E$49,5,FALSE))),('Instruction Forfaitaires'!$E408*(VLOOKUP('Instruction Forfaitaires'!$D408,Listes!$A$43:$E$49,3,FALSE))+(VLOOKUP('Instruction Forfaitaires'!$D408,Listes!$A$43:$E$49,4,FALSE)))))))</f>
        <v/>
      </c>
      <c r="K408" s="257" t="str">
        <f>IF($G408="","",IF($C408=Listes!$B$34,Listes!$I$31,IF($C408=Listes!$B$35,(VLOOKUP('Instruction Forfaitaires'!$F408,Listes!$E$31:$F$36,2,FALSE)),IF($C408=Listes!$B$33,IF('Instruction Forfaitaires'!$E408&lt;Listes!$A$64,'Instruction Forfaitaires'!$E408*Listes!$A$65,IF('Instruction Forfaitaires'!$E408&gt;Listes!$D$64,'Instruction Forfaitaires'!$E408*Listes!$D$65,(('Instruction Forfaitaires'!$E408*Listes!$B$65)+Listes!$C$65)))))))</f>
        <v/>
      </c>
      <c r="L408" s="185" t="str">
        <f>IF(Forfaitaires!M407="","",Forfaitaires!M407)</f>
        <v/>
      </c>
      <c r="M408" s="282" t="str">
        <f t="shared" si="30"/>
        <v/>
      </c>
      <c r="N408" s="277" t="str">
        <f t="shared" si="31"/>
        <v/>
      </c>
      <c r="O408" s="298" t="str">
        <f t="shared" si="32"/>
        <v/>
      </c>
      <c r="P408" s="280" t="str">
        <f t="shared" si="33"/>
        <v/>
      </c>
      <c r="Q408" s="284" t="str">
        <f t="shared" si="34"/>
        <v/>
      </c>
      <c r="R408" s="285"/>
    </row>
    <row r="409" spans="1:18" ht="20.100000000000001" customHeight="1" x14ac:dyDescent="0.25">
      <c r="A409" s="170">
        <v>403</v>
      </c>
      <c r="B409" s="166" t="str">
        <f>IF(Forfaitaires!B408="","",Forfaitaires!B408)</f>
        <v/>
      </c>
      <c r="C409" s="166" t="str">
        <f>IF(Forfaitaires!C408="","",Forfaitaires!C408)</f>
        <v/>
      </c>
      <c r="D409" s="166" t="str">
        <f>IF(Forfaitaires!D408="","",Forfaitaires!D408)</f>
        <v/>
      </c>
      <c r="E409" s="166" t="str">
        <f>IF(Forfaitaires!E408="","",Forfaitaires!E408)</f>
        <v/>
      </c>
      <c r="F409" s="166" t="str">
        <f>IF(Forfaitaires!F408="","",Forfaitaires!F408)</f>
        <v/>
      </c>
      <c r="G409" s="166" t="str">
        <f>IF(Forfaitaires!G408="","",Forfaitaires!G408)</f>
        <v/>
      </c>
      <c r="H409" s="166" t="str">
        <f>IF(Forfaitaires!H408="","",Forfaitaires!H408)</f>
        <v/>
      </c>
      <c r="I409" s="166" t="str">
        <f>IF($G409="","",IF($C409=Listes!$B$32,IF('Instruction Forfaitaires'!$E409&lt;Listes!$B$53,('Instruction Forfaitaires'!$E409*(VLOOKUP('Instruction Forfaitaires'!$D409,Listes!$A$54:$E$60,2,FALSE))),IF('Instruction Forfaitaires'!$E409&gt;Listes!$E$53,('Instruction Forfaitaires'!$E409*(VLOOKUP('Instruction Forfaitaires'!$D409,Listes!$A$54:$E$60,5,FALSE))),('Instruction Forfaitaires'!$E409*(VLOOKUP('Instruction Forfaitaires'!$D409,Listes!$A$54:$E$60,3,FALSE))+(VLOOKUP('Instruction Forfaitaires'!$D409,Listes!$A$54:$E$60,4,FALSE)))))))</f>
        <v/>
      </c>
      <c r="J409" s="166" t="str">
        <f>IF($G409="","",IF($C409=Listes!$B$31,IF('Instruction Forfaitaires'!$E409&lt;Listes!$B$42,('Instruction Forfaitaires'!$E409*(VLOOKUP('Instruction Forfaitaires'!$D409,Listes!$A$43:$E$49,2,FALSE))),IF('Instruction Forfaitaires'!$E409&gt;Listes!$D$42,('Instruction Forfaitaires'!$E409*(VLOOKUP('Instruction Forfaitaires'!$D409,Listes!$A$43:$E$49,5,FALSE))),('Instruction Forfaitaires'!$E409*(VLOOKUP('Instruction Forfaitaires'!$D409,Listes!$A$43:$E$49,3,FALSE))+(VLOOKUP('Instruction Forfaitaires'!$D409,Listes!$A$43:$E$49,4,FALSE)))))))</f>
        <v/>
      </c>
      <c r="K409" s="257" t="str">
        <f>IF($G409="","",IF($C409=Listes!$B$34,Listes!$I$31,IF($C409=Listes!$B$35,(VLOOKUP('Instruction Forfaitaires'!$F409,Listes!$E$31:$F$36,2,FALSE)),IF($C409=Listes!$B$33,IF('Instruction Forfaitaires'!$E409&lt;Listes!$A$64,'Instruction Forfaitaires'!$E409*Listes!$A$65,IF('Instruction Forfaitaires'!$E409&gt;Listes!$D$64,'Instruction Forfaitaires'!$E409*Listes!$D$65,(('Instruction Forfaitaires'!$E409*Listes!$B$65)+Listes!$C$65)))))))</f>
        <v/>
      </c>
      <c r="L409" s="185" t="str">
        <f>IF(Forfaitaires!M408="","",Forfaitaires!M408)</f>
        <v/>
      </c>
      <c r="M409" s="282" t="str">
        <f t="shared" si="30"/>
        <v/>
      </c>
      <c r="N409" s="277" t="str">
        <f t="shared" si="31"/>
        <v/>
      </c>
      <c r="O409" s="298" t="str">
        <f t="shared" si="32"/>
        <v/>
      </c>
      <c r="P409" s="280" t="str">
        <f t="shared" si="33"/>
        <v/>
      </c>
      <c r="Q409" s="284" t="str">
        <f t="shared" si="34"/>
        <v/>
      </c>
      <c r="R409" s="285"/>
    </row>
    <row r="410" spans="1:18" ht="20.100000000000001" customHeight="1" x14ac:dyDescent="0.25">
      <c r="A410" s="170">
        <v>404</v>
      </c>
      <c r="B410" s="166" t="str">
        <f>IF(Forfaitaires!B409="","",Forfaitaires!B409)</f>
        <v/>
      </c>
      <c r="C410" s="166" t="str">
        <f>IF(Forfaitaires!C409="","",Forfaitaires!C409)</f>
        <v/>
      </c>
      <c r="D410" s="166" t="str">
        <f>IF(Forfaitaires!D409="","",Forfaitaires!D409)</f>
        <v/>
      </c>
      <c r="E410" s="166" t="str">
        <f>IF(Forfaitaires!E409="","",Forfaitaires!E409)</f>
        <v/>
      </c>
      <c r="F410" s="166" t="str">
        <f>IF(Forfaitaires!F409="","",Forfaitaires!F409)</f>
        <v/>
      </c>
      <c r="G410" s="166" t="str">
        <f>IF(Forfaitaires!G409="","",Forfaitaires!G409)</f>
        <v/>
      </c>
      <c r="H410" s="166" t="str">
        <f>IF(Forfaitaires!H409="","",Forfaitaires!H409)</f>
        <v/>
      </c>
      <c r="I410" s="166" t="str">
        <f>IF($G410="","",IF($C410=Listes!$B$32,IF('Instruction Forfaitaires'!$E410&lt;Listes!$B$53,('Instruction Forfaitaires'!$E410*(VLOOKUP('Instruction Forfaitaires'!$D410,Listes!$A$54:$E$60,2,FALSE))),IF('Instruction Forfaitaires'!$E410&gt;Listes!$E$53,('Instruction Forfaitaires'!$E410*(VLOOKUP('Instruction Forfaitaires'!$D410,Listes!$A$54:$E$60,5,FALSE))),('Instruction Forfaitaires'!$E410*(VLOOKUP('Instruction Forfaitaires'!$D410,Listes!$A$54:$E$60,3,FALSE))+(VLOOKUP('Instruction Forfaitaires'!$D410,Listes!$A$54:$E$60,4,FALSE)))))))</f>
        <v/>
      </c>
      <c r="J410" s="166" t="str">
        <f>IF($G410="","",IF($C410=Listes!$B$31,IF('Instruction Forfaitaires'!$E410&lt;Listes!$B$42,('Instruction Forfaitaires'!$E410*(VLOOKUP('Instruction Forfaitaires'!$D410,Listes!$A$43:$E$49,2,FALSE))),IF('Instruction Forfaitaires'!$E410&gt;Listes!$D$42,('Instruction Forfaitaires'!$E410*(VLOOKUP('Instruction Forfaitaires'!$D410,Listes!$A$43:$E$49,5,FALSE))),('Instruction Forfaitaires'!$E410*(VLOOKUP('Instruction Forfaitaires'!$D410,Listes!$A$43:$E$49,3,FALSE))+(VLOOKUP('Instruction Forfaitaires'!$D410,Listes!$A$43:$E$49,4,FALSE)))))))</f>
        <v/>
      </c>
      <c r="K410" s="257" t="str">
        <f>IF($G410="","",IF($C410=Listes!$B$34,Listes!$I$31,IF($C410=Listes!$B$35,(VLOOKUP('Instruction Forfaitaires'!$F410,Listes!$E$31:$F$36,2,FALSE)),IF($C410=Listes!$B$33,IF('Instruction Forfaitaires'!$E410&lt;Listes!$A$64,'Instruction Forfaitaires'!$E410*Listes!$A$65,IF('Instruction Forfaitaires'!$E410&gt;Listes!$D$64,'Instruction Forfaitaires'!$E410*Listes!$D$65,(('Instruction Forfaitaires'!$E410*Listes!$B$65)+Listes!$C$65)))))))</f>
        <v/>
      </c>
      <c r="L410" s="185" t="str">
        <f>IF(Forfaitaires!M409="","",Forfaitaires!M409)</f>
        <v/>
      </c>
      <c r="M410" s="282" t="str">
        <f t="shared" si="30"/>
        <v/>
      </c>
      <c r="N410" s="277" t="str">
        <f t="shared" si="31"/>
        <v/>
      </c>
      <c r="O410" s="298" t="str">
        <f t="shared" si="32"/>
        <v/>
      </c>
      <c r="P410" s="280" t="str">
        <f t="shared" si="33"/>
        <v/>
      </c>
      <c r="Q410" s="284" t="str">
        <f t="shared" si="34"/>
        <v/>
      </c>
      <c r="R410" s="285"/>
    </row>
    <row r="411" spans="1:18" ht="20.100000000000001" customHeight="1" x14ac:dyDescent="0.25">
      <c r="A411" s="170">
        <v>405</v>
      </c>
      <c r="B411" s="166" t="str">
        <f>IF(Forfaitaires!B410="","",Forfaitaires!B410)</f>
        <v/>
      </c>
      <c r="C411" s="166" t="str">
        <f>IF(Forfaitaires!C410="","",Forfaitaires!C410)</f>
        <v/>
      </c>
      <c r="D411" s="166" t="str">
        <f>IF(Forfaitaires!D410="","",Forfaitaires!D410)</f>
        <v/>
      </c>
      <c r="E411" s="166" t="str">
        <f>IF(Forfaitaires!E410="","",Forfaitaires!E410)</f>
        <v/>
      </c>
      <c r="F411" s="166" t="str">
        <f>IF(Forfaitaires!F410="","",Forfaitaires!F410)</f>
        <v/>
      </c>
      <c r="G411" s="166" t="str">
        <f>IF(Forfaitaires!G410="","",Forfaitaires!G410)</f>
        <v/>
      </c>
      <c r="H411" s="166" t="str">
        <f>IF(Forfaitaires!H410="","",Forfaitaires!H410)</f>
        <v/>
      </c>
      <c r="I411" s="166" t="str">
        <f>IF($G411="","",IF($C411=Listes!$B$32,IF('Instruction Forfaitaires'!$E411&lt;Listes!$B$53,('Instruction Forfaitaires'!$E411*(VLOOKUP('Instruction Forfaitaires'!$D411,Listes!$A$54:$E$60,2,FALSE))),IF('Instruction Forfaitaires'!$E411&gt;Listes!$E$53,('Instruction Forfaitaires'!$E411*(VLOOKUP('Instruction Forfaitaires'!$D411,Listes!$A$54:$E$60,5,FALSE))),('Instruction Forfaitaires'!$E411*(VLOOKUP('Instruction Forfaitaires'!$D411,Listes!$A$54:$E$60,3,FALSE))+(VLOOKUP('Instruction Forfaitaires'!$D411,Listes!$A$54:$E$60,4,FALSE)))))))</f>
        <v/>
      </c>
      <c r="J411" s="166" t="str">
        <f>IF($G411="","",IF($C411=Listes!$B$31,IF('Instruction Forfaitaires'!$E411&lt;Listes!$B$42,('Instruction Forfaitaires'!$E411*(VLOOKUP('Instruction Forfaitaires'!$D411,Listes!$A$43:$E$49,2,FALSE))),IF('Instruction Forfaitaires'!$E411&gt;Listes!$D$42,('Instruction Forfaitaires'!$E411*(VLOOKUP('Instruction Forfaitaires'!$D411,Listes!$A$43:$E$49,5,FALSE))),('Instruction Forfaitaires'!$E411*(VLOOKUP('Instruction Forfaitaires'!$D411,Listes!$A$43:$E$49,3,FALSE))+(VLOOKUP('Instruction Forfaitaires'!$D411,Listes!$A$43:$E$49,4,FALSE)))))))</f>
        <v/>
      </c>
      <c r="K411" s="257" t="str">
        <f>IF($G411="","",IF($C411=Listes!$B$34,Listes!$I$31,IF($C411=Listes!$B$35,(VLOOKUP('Instruction Forfaitaires'!$F411,Listes!$E$31:$F$36,2,FALSE)),IF($C411=Listes!$B$33,IF('Instruction Forfaitaires'!$E411&lt;Listes!$A$64,'Instruction Forfaitaires'!$E411*Listes!$A$65,IF('Instruction Forfaitaires'!$E411&gt;Listes!$D$64,'Instruction Forfaitaires'!$E411*Listes!$D$65,(('Instruction Forfaitaires'!$E411*Listes!$B$65)+Listes!$C$65)))))))</f>
        <v/>
      </c>
      <c r="L411" s="185" t="str">
        <f>IF(Forfaitaires!M410="","",Forfaitaires!M410)</f>
        <v/>
      </c>
      <c r="M411" s="282" t="str">
        <f t="shared" si="30"/>
        <v/>
      </c>
      <c r="N411" s="277" t="str">
        <f t="shared" si="31"/>
        <v/>
      </c>
      <c r="O411" s="298" t="str">
        <f t="shared" si="32"/>
        <v/>
      </c>
      <c r="P411" s="280" t="str">
        <f t="shared" si="33"/>
        <v/>
      </c>
      <c r="Q411" s="284" t="str">
        <f t="shared" si="34"/>
        <v/>
      </c>
      <c r="R411" s="285"/>
    </row>
    <row r="412" spans="1:18" ht="20.100000000000001" customHeight="1" x14ac:dyDescent="0.25">
      <c r="A412" s="170">
        <v>406</v>
      </c>
      <c r="B412" s="166" t="str">
        <f>IF(Forfaitaires!B411="","",Forfaitaires!B411)</f>
        <v/>
      </c>
      <c r="C412" s="166" t="str">
        <f>IF(Forfaitaires!C411="","",Forfaitaires!C411)</f>
        <v/>
      </c>
      <c r="D412" s="166" t="str">
        <f>IF(Forfaitaires!D411="","",Forfaitaires!D411)</f>
        <v/>
      </c>
      <c r="E412" s="166" t="str">
        <f>IF(Forfaitaires!E411="","",Forfaitaires!E411)</f>
        <v/>
      </c>
      <c r="F412" s="166" t="str">
        <f>IF(Forfaitaires!F411="","",Forfaitaires!F411)</f>
        <v/>
      </c>
      <c r="G412" s="166" t="str">
        <f>IF(Forfaitaires!G411="","",Forfaitaires!G411)</f>
        <v/>
      </c>
      <c r="H412" s="166" t="str">
        <f>IF(Forfaitaires!H411="","",Forfaitaires!H411)</f>
        <v/>
      </c>
      <c r="I412" s="166" t="str">
        <f>IF($G412="","",IF($C412=Listes!$B$32,IF('Instruction Forfaitaires'!$E412&lt;Listes!$B$53,('Instruction Forfaitaires'!$E412*(VLOOKUP('Instruction Forfaitaires'!$D412,Listes!$A$54:$E$60,2,FALSE))),IF('Instruction Forfaitaires'!$E412&gt;Listes!$E$53,('Instruction Forfaitaires'!$E412*(VLOOKUP('Instruction Forfaitaires'!$D412,Listes!$A$54:$E$60,5,FALSE))),('Instruction Forfaitaires'!$E412*(VLOOKUP('Instruction Forfaitaires'!$D412,Listes!$A$54:$E$60,3,FALSE))+(VLOOKUP('Instruction Forfaitaires'!$D412,Listes!$A$54:$E$60,4,FALSE)))))))</f>
        <v/>
      </c>
      <c r="J412" s="166" t="str">
        <f>IF($G412="","",IF($C412=Listes!$B$31,IF('Instruction Forfaitaires'!$E412&lt;Listes!$B$42,('Instruction Forfaitaires'!$E412*(VLOOKUP('Instruction Forfaitaires'!$D412,Listes!$A$43:$E$49,2,FALSE))),IF('Instruction Forfaitaires'!$E412&gt;Listes!$D$42,('Instruction Forfaitaires'!$E412*(VLOOKUP('Instruction Forfaitaires'!$D412,Listes!$A$43:$E$49,5,FALSE))),('Instruction Forfaitaires'!$E412*(VLOOKUP('Instruction Forfaitaires'!$D412,Listes!$A$43:$E$49,3,FALSE))+(VLOOKUP('Instruction Forfaitaires'!$D412,Listes!$A$43:$E$49,4,FALSE)))))))</f>
        <v/>
      </c>
      <c r="K412" s="257" t="str">
        <f>IF($G412="","",IF($C412=Listes!$B$34,Listes!$I$31,IF($C412=Listes!$B$35,(VLOOKUP('Instruction Forfaitaires'!$F412,Listes!$E$31:$F$36,2,FALSE)),IF($C412=Listes!$B$33,IF('Instruction Forfaitaires'!$E412&lt;Listes!$A$64,'Instruction Forfaitaires'!$E412*Listes!$A$65,IF('Instruction Forfaitaires'!$E412&gt;Listes!$D$64,'Instruction Forfaitaires'!$E412*Listes!$D$65,(('Instruction Forfaitaires'!$E412*Listes!$B$65)+Listes!$C$65)))))))</f>
        <v/>
      </c>
      <c r="L412" s="185" t="str">
        <f>IF(Forfaitaires!M411="","",Forfaitaires!M411)</f>
        <v/>
      </c>
      <c r="M412" s="282" t="str">
        <f t="shared" si="30"/>
        <v/>
      </c>
      <c r="N412" s="277" t="str">
        <f t="shared" si="31"/>
        <v/>
      </c>
      <c r="O412" s="298" t="str">
        <f t="shared" si="32"/>
        <v/>
      </c>
      <c r="P412" s="280" t="str">
        <f t="shared" si="33"/>
        <v/>
      </c>
      <c r="Q412" s="284" t="str">
        <f t="shared" si="34"/>
        <v/>
      </c>
      <c r="R412" s="285"/>
    </row>
    <row r="413" spans="1:18" ht="20.100000000000001" customHeight="1" x14ac:dyDescent="0.25">
      <c r="A413" s="170">
        <v>407</v>
      </c>
      <c r="B413" s="166" t="str">
        <f>IF(Forfaitaires!B412="","",Forfaitaires!B412)</f>
        <v/>
      </c>
      <c r="C413" s="166" t="str">
        <f>IF(Forfaitaires!C412="","",Forfaitaires!C412)</f>
        <v/>
      </c>
      <c r="D413" s="166" t="str">
        <f>IF(Forfaitaires!D412="","",Forfaitaires!D412)</f>
        <v/>
      </c>
      <c r="E413" s="166" t="str">
        <f>IF(Forfaitaires!E412="","",Forfaitaires!E412)</f>
        <v/>
      </c>
      <c r="F413" s="166" t="str">
        <f>IF(Forfaitaires!F412="","",Forfaitaires!F412)</f>
        <v/>
      </c>
      <c r="G413" s="166" t="str">
        <f>IF(Forfaitaires!G412="","",Forfaitaires!G412)</f>
        <v/>
      </c>
      <c r="H413" s="166" t="str">
        <f>IF(Forfaitaires!H412="","",Forfaitaires!H412)</f>
        <v/>
      </c>
      <c r="I413" s="166" t="str">
        <f>IF($G413="","",IF($C413=Listes!$B$32,IF('Instruction Forfaitaires'!$E413&lt;Listes!$B$53,('Instruction Forfaitaires'!$E413*(VLOOKUP('Instruction Forfaitaires'!$D413,Listes!$A$54:$E$60,2,FALSE))),IF('Instruction Forfaitaires'!$E413&gt;Listes!$E$53,('Instruction Forfaitaires'!$E413*(VLOOKUP('Instruction Forfaitaires'!$D413,Listes!$A$54:$E$60,5,FALSE))),('Instruction Forfaitaires'!$E413*(VLOOKUP('Instruction Forfaitaires'!$D413,Listes!$A$54:$E$60,3,FALSE))+(VLOOKUP('Instruction Forfaitaires'!$D413,Listes!$A$54:$E$60,4,FALSE)))))))</f>
        <v/>
      </c>
      <c r="J413" s="166" t="str">
        <f>IF($G413="","",IF($C413=Listes!$B$31,IF('Instruction Forfaitaires'!$E413&lt;Listes!$B$42,('Instruction Forfaitaires'!$E413*(VLOOKUP('Instruction Forfaitaires'!$D413,Listes!$A$43:$E$49,2,FALSE))),IF('Instruction Forfaitaires'!$E413&gt;Listes!$D$42,('Instruction Forfaitaires'!$E413*(VLOOKUP('Instruction Forfaitaires'!$D413,Listes!$A$43:$E$49,5,FALSE))),('Instruction Forfaitaires'!$E413*(VLOOKUP('Instruction Forfaitaires'!$D413,Listes!$A$43:$E$49,3,FALSE))+(VLOOKUP('Instruction Forfaitaires'!$D413,Listes!$A$43:$E$49,4,FALSE)))))))</f>
        <v/>
      </c>
      <c r="K413" s="257" t="str">
        <f>IF($G413="","",IF($C413=Listes!$B$34,Listes!$I$31,IF($C413=Listes!$B$35,(VLOOKUP('Instruction Forfaitaires'!$F413,Listes!$E$31:$F$36,2,FALSE)),IF($C413=Listes!$B$33,IF('Instruction Forfaitaires'!$E413&lt;Listes!$A$64,'Instruction Forfaitaires'!$E413*Listes!$A$65,IF('Instruction Forfaitaires'!$E413&gt;Listes!$D$64,'Instruction Forfaitaires'!$E413*Listes!$D$65,(('Instruction Forfaitaires'!$E413*Listes!$B$65)+Listes!$C$65)))))))</f>
        <v/>
      </c>
      <c r="L413" s="185" t="str">
        <f>IF(Forfaitaires!M412="","",Forfaitaires!M412)</f>
        <v/>
      </c>
      <c r="M413" s="282" t="str">
        <f t="shared" si="30"/>
        <v/>
      </c>
      <c r="N413" s="277" t="str">
        <f t="shared" si="31"/>
        <v/>
      </c>
      <c r="O413" s="298" t="str">
        <f t="shared" si="32"/>
        <v/>
      </c>
      <c r="P413" s="280" t="str">
        <f t="shared" si="33"/>
        <v/>
      </c>
      <c r="Q413" s="284" t="str">
        <f t="shared" si="34"/>
        <v/>
      </c>
      <c r="R413" s="285"/>
    </row>
    <row r="414" spans="1:18" ht="20.100000000000001" customHeight="1" x14ac:dyDescent="0.25">
      <c r="A414" s="170">
        <v>408</v>
      </c>
      <c r="B414" s="166" t="str">
        <f>IF(Forfaitaires!B413="","",Forfaitaires!B413)</f>
        <v/>
      </c>
      <c r="C414" s="166" t="str">
        <f>IF(Forfaitaires!C413="","",Forfaitaires!C413)</f>
        <v/>
      </c>
      <c r="D414" s="166" t="str">
        <f>IF(Forfaitaires!D413="","",Forfaitaires!D413)</f>
        <v/>
      </c>
      <c r="E414" s="166" t="str">
        <f>IF(Forfaitaires!E413="","",Forfaitaires!E413)</f>
        <v/>
      </c>
      <c r="F414" s="166" t="str">
        <f>IF(Forfaitaires!F413="","",Forfaitaires!F413)</f>
        <v/>
      </c>
      <c r="G414" s="166" t="str">
        <f>IF(Forfaitaires!G413="","",Forfaitaires!G413)</f>
        <v/>
      </c>
      <c r="H414" s="166" t="str">
        <f>IF(Forfaitaires!H413="","",Forfaitaires!H413)</f>
        <v/>
      </c>
      <c r="I414" s="166" t="str">
        <f>IF($G414="","",IF($C414=Listes!$B$32,IF('Instruction Forfaitaires'!$E414&lt;Listes!$B$53,('Instruction Forfaitaires'!$E414*(VLOOKUP('Instruction Forfaitaires'!$D414,Listes!$A$54:$E$60,2,FALSE))),IF('Instruction Forfaitaires'!$E414&gt;Listes!$E$53,('Instruction Forfaitaires'!$E414*(VLOOKUP('Instruction Forfaitaires'!$D414,Listes!$A$54:$E$60,5,FALSE))),('Instruction Forfaitaires'!$E414*(VLOOKUP('Instruction Forfaitaires'!$D414,Listes!$A$54:$E$60,3,FALSE))+(VLOOKUP('Instruction Forfaitaires'!$D414,Listes!$A$54:$E$60,4,FALSE)))))))</f>
        <v/>
      </c>
      <c r="J414" s="166" t="str">
        <f>IF($G414="","",IF($C414=Listes!$B$31,IF('Instruction Forfaitaires'!$E414&lt;Listes!$B$42,('Instruction Forfaitaires'!$E414*(VLOOKUP('Instruction Forfaitaires'!$D414,Listes!$A$43:$E$49,2,FALSE))),IF('Instruction Forfaitaires'!$E414&gt;Listes!$D$42,('Instruction Forfaitaires'!$E414*(VLOOKUP('Instruction Forfaitaires'!$D414,Listes!$A$43:$E$49,5,FALSE))),('Instruction Forfaitaires'!$E414*(VLOOKUP('Instruction Forfaitaires'!$D414,Listes!$A$43:$E$49,3,FALSE))+(VLOOKUP('Instruction Forfaitaires'!$D414,Listes!$A$43:$E$49,4,FALSE)))))))</f>
        <v/>
      </c>
      <c r="K414" s="257" t="str">
        <f>IF($G414="","",IF($C414=Listes!$B$34,Listes!$I$31,IF($C414=Listes!$B$35,(VLOOKUP('Instruction Forfaitaires'!$F414,Listes!$E$31:$F$36,2,FALSE)),IF($C414=Listes!$B$33,IF('Instruction Forfaitaires'!$E414&lt;Listes!$A$64,'Instruction Forfaitaires'!$E414*Listes!$A$65,IF('Instruction Forfaitaires'!$E414&gt;Listes!$D$64,'Instruction Forfaitaires'!$E414*Listes!$D$65,(('Instruction Forfaitaires'!$E414*Listes!$B$65)+Listes!$C$65)))))))</f>
        <v/>
      </c>
      <c r="L414" s="185" t="str">
        <f>IF(Forfaitaires!M413="","",Forfaitaires!M413)</f>
        <v/>
      </c>
      <c r="M414" s="282" t="str">
        <f t="shared" si="30"/>
        <v/>
      </c>
      <c r="N414" s="277" t="str">
        <f t="shared" si="31"/>
        <v/>
      </c>
      <c r="O414" s="298" t="str">
        <f t="shared" si="32"/>
        <v/>
      </c>
      <c r="P414" s="280" t="str">
        <f t="shared" si="33"/>
        <v/>
      </c>
      <c r="Q414" s="284" t="str">
        <f t="shared" si="34"/>
        <v/>
      </c>
      <c r="R414" s="285"/>
    </row>
    <row r="415" spans="1:18" ht="20.100000000000001" customHeight="1" x14ac:dyDescent="0.25">
      <c r="A415" s="170">
        <v>409</v>
      </c>
      <c r="B415" s="166" t="str">
        <f>IF(Forfaitaires!B414="","",Forfaitaires!B414)</f>
        <v/>
      </c>
      <c r="C415" s="166" t="str">
        <f>IF(Forfaitaires!C414="","",Forfaitaires!C414)</f>
        <v/>
      </c>
      <c r="D415" s="166" t="str">
        <f>IF(Forfaitaires!D414="","",Forfaitaires!D414)</f>
        <v/>
      </c>
      <c r="E415" s="166" t="str">
        <f>IF(Forfaitaires!E414="","",Forfaitaires!E414)</f>
        <v/>
      </c>
      <c r="F415" s="166" t="str">
        <f>IF(Forfaitaires!F414="","",Forfaitaires!F414)</f>
        <v/>
      </c>
      <c r="G415" s="166" t="str">
        <f>IF(Forfaitaires!G414="","",Forfaitaires!G414)</f>
        <v/>
      </c>
      <c r="H415" s="166" t="str">
        <f>IF(Forfaitaires!H414="","",Forfaitaires!H414)</f>
        <v/>
      </c>
      <c r="I415" s="166" t="str">
        <f>IF($G415="","",IF($C415=Listes!$B$32,IF('Instruction Forfaitaires'!$E415&lt;Listes!$B$53,('Instruction Forfaitaires'!$E415*(VLOOKUP('Instruction Forfaitaires'!$D415,Listes!$A$54:$E$60,2,FALSE))),IF('Instruction Forfaitaires'!$E415&gt;Listes!$E$53,('Instruction Forfaitaires'!$E415*(VLOOKUP('Instruction Forfaitaires'!$D415,Listes!$A$54:$E$60,5,FALSE))),('Instruction Forfaitaires'!$E415*(VLOOKUP('Instruction Forfaitaires'!$D415,Listes!$A$54:$E$60,3,FALSE))+(VLOOKUP('Instruction Forfaitaires'!$D415,Listes!$A$54:$E$60,4,FALSE)))))))</f>
        <v/>
      </c>
      <c r="J415" s="166" t="str">
        <f>IF($G415="","",IF($C415=Listes!$B$31,IF('Instruction Forfaitaires'!$E415&lt;Listes!$B$42,('Instruction Forfaitaires'!$E415*(VLOOKUP('Instruction Forfaitaires'!$D415,Listes!$A$43:$E$49,2,FALSE))),IF('Instruction Forfaitaires'!$E415&gt;Listes!$D$42,('Instruction Forfaitaires'!$E415*(VLOOKUP('Instruction Forfaitaires'!$D415,Listes!$A$43:$E$49,5,FALSE))),('Instruction Forfaitaires'!$E415*(VLOOKUP('Instruction Forfaitaires'!$D415,Listes!$A$43:$E$49,3,FALSE))+(VLOOKUP('Instruction Forfaitaires'!$D415,Listes!$A$43:$E$49,4,FALSE)))))))</f>
        <v/>
      </c>
      <c r="K415" s="257" t="str">
        <f>IF($G415="","",IF($C415=Listes!$B$34,Listes!$I$31,IF($C415=Listes!$B$35,(VLOOKUP('Instruction Forfaitaires'!$F415,Listes!$E$31:$F$36,2,FALSE)),IF($C415=Listes!$B$33,IF('Instruction Forfaitaires'!$E415&lt;Listes!$A$64,'Instruction Forfaitaires'!$E415*Listes!$A$65,IF('Instruction Forfaitaires'!$E415&gt;Listes!$D$64,'Instruction Forfaitaires'!$E415*Listes!$D$65,(('Instruction Forfaitaires'!$E415*Listes!$B$65)+Listes!$C$65)))))))</f>
        <v/>
      </c>
      <c r="L415" s="185" t="str">
        <f>IF(Forfaitaires!M414="","",Forfaitaires!M414)</f>
        <v/>
      </c>
      <c r="M415" s="282" t="str">
        <f t="shared" si="30"/>
        <v/>
      </c>
      <c r="N415" s="277" t="str">
        <f t="shared" si="31"/>
        <v/>
      </c>
      <c r="O415" s="298" t="str">
        <f t="shared" si="32"/>
        <v/>
      </c>
      <c r="P415" s="280" t="str">
        <f t="shared" si="33"/>
        <v/>
      </c>
      <c r="Q415" s="284" t="str">
        <f t="shared" si="34"/>
        <v/>
      </c>
      <c r="R415" s="285"/>
    </row>
    <row r="416" spans="1:18" ht="20.100000000000001" customHeight="1" x14ac:dyDescent="0.25">
      <c r="A416" s="170">
        <v>410</v>
      </c>
      <c r="B416" s="166" t="str">
        <f>IF(Forfaitaires!B415="","",Forfaitaires!B415)</f>
        <v/>
      </c>
      <c r="C416" s="166" t="str">
        <f>IF(Forfaitaires!C415="","",Forfaitaires!C415)</f>
        <v/>
      </c>
      <c r="D416" s="166" t="str">
        <f>IF(Forfaitaires!D415="","",Forfaitaires!D415)</f>
        <v/>
      </c>
      <c r="E416" s="166" t="str">
        <f>IF(Forfaitaires!E415="","",Forfaitaires!E415)</f>
        <v/>
      </c>
      <c r="F416" s="166" t="str">
        <f>IF(Forfaitaires!F415="","",Forfaitaires!F415)</f>
        <v/>
      </c>
      <c r="G416" s="166" t="str">
        <f>IF(Forfaitaires!G415="","",Forfaitaires!G415)</f>
        <v/>
      </c>
      <c r="H416" s="166" t="str">
        <f>IF(Forfaitaires!H415="","",Forfaitaires!H415)</f>
        <v/>
      </c>
      <c r="I416" s="166" t="str">
        <f>IF($G416="","",IF($C416=Listes!$B$32,IF('Instruction Forfaitaires'!$E416&lt;Listes!$B$53,('Instruction Forfaitaires'!$E416*(VLOOKUP('Instruction Forfaitaires'!$D416,Listes!$A$54:$E$60,2,FALSE))),IF('Instruction Forfaitaires'!$E416&gt;Listes!$E$53,('Instruction Forfaitaires'!$E416*(VLOOKUP('Instruction Forfaitaires'!$D416,Listes!$A$54:$E$60,5,FALSE))),('Instruction Forfaitaires'!$E416*(VLOOKUP('Instruction Forfaitaires'!$D416,Listes!$A$54:$E$60,3,FALSE))+(VLOOKUP('Instruction Forfaitaires'!$D416,Listes!$A$54:$E$60,4,FALSE)))))))</f>
        <v/>
      </c>
      <c r="J416" s="166" t="str">
        <f>IF($G416="","",IF($C416=Listes!$B$31,IF('Instruction Forfaitaires'!$E416&lt;Listes!$B$42,('Instruction Forfaitaires'!$E416*(VLOOKUP('Instruction Forfaitaires'!$D416,Listes!$A$43:$E$49,2,FALSE))),IF('Instruction Forfaitaires'!$E416&gt;Listes!$D$42,('Instruction Forfaitaires'!$E416*(VLOOKUP('Instruction Forfaitaires'!$D416,Listes!$A$43:$E$49,5,FALSE))),('Instruction Forfaitaires'!$E416*(VLOOKUP('Instruction Forfaitaires'!$D416,Listes!$A$43:$E$49,3,FALSE))+(VLOOKUP('Instruction Forfaitaires'!$D416,Listes!$A$43:$E$49,4,FALSE)))))))</f>
        <v/>
      </c>
      <c r="K416" s="257" t="str">
        <f>IF($G416="","",IF($C416=Listes!$B$34,Listes!$I$31,IF($C416=Listes!$B$35,(VLOOKUP('Instruction Forfaitaires'!$F416,Listes!$E$31:$F$36,2,FALSE)),IF($C416=Listes!$B$33,IF('Instruction Forfaitaires'!$E416&lt;Listes!$A$64,'Instruction Forfaitaires'!$E416*Listes!$A$65,IF('Instruction Forfaitaires'!$E416&gt;Listes!$D$64,'Instruction Forfaitaires'!$E416*Listes!$D$65,(('Instruction Forfaitaires'!$E416*Listes!$B$65)+Listes!$C$65)))))))</f>
        <v/>
      </c>
      <c r="L416" s="185" t="str">
        <f>IF(Forfaitaires!M415="","",Forfaitaires!M415)</f>
        <v/>
      </c>
      <c r="M416" s="282" t="str">
        <f t="shared" si="30"/>
        <v/>
      </c>
      <c r="N416" s="277" t="str">
        <f t="shared" si="31"/>
        <v/>
      </c>
      <c r="O416" s="298" t="str">
        <f t="shared" si="32"/>
        <v/>
      </c>
      <c r="P416" s="280" t="str">
        <f t="shared" si="33"/>
        <v/>
      </c>
      <c r="Q416" s="284" t="str">
        <f t="shared" si="34"/>
        <v/>
      </c>
      <c r="R416" s="285"/>
    </row>
    <row r="417" spans="1:18" ht="20.100000000000001" customHeight="1" x14ac:dyDescent="0.25">
      <c r="A417" s="170">
        <v>411</v>
      </c>
      <c r="B417" s="166" t="str">
        <f>IF(Forfaitaires!B416="","",Forfaitaires!B416)</f>
        <v/>
      </c>
      <c r="C417" s="166" t="str">
        <f>IF(Forfaitaires!C416="","",Forfaitaires!C416)</f>
        <v/>
      </c>
      <c r="D417" s="166" t="str">
        <f>IF(Forfaitaires!D416="","",Forfaitaires!D416)</f>
        <v/>
      </c>
      <c r="E417" s="166" t="str">
        <f>IF(Forfaitaires!E416="","",Forfaitaires!E416)</f>
        <v/>
      </c>
      <c r="F417" s="166" t="str">
        <f>IF(Forfaitaires!F416="","",Forfaitaires!F416)</f>
        <v/>
      </c>
      <c r="G417" s="166" t="str">
        <f>IF(Forfaitaires!G416="","",Forfaitaires!G416)</f>
        <v/>
      </c>
      <c r="H417" s="166" t="str">
        <f>IF(Forfaitaires!H416="","",Forfaitaires!H416)</f>
        <v/>
      </c>
      <c r="I417" s="166" t="str">
        <f>IF($G417="","",IF($C417=Listes!$B$32,IF('Instruction Forfaitaires'!$E417&lt;Listes!$B$53,('Instruction Forfaitaires'!$E417*(VLOOKUP('Instruction Forfaitaires'!$D417,Listes!$A$54:$E$60,2,FALSE))),IF('Instruction Forfaitaires'!$E417&gt;Listes!$E$53,('Instruction Forfaitaires'!$E417*(VLOOKUP('Instruction Forfaitaires'!$D417,Listes!$A$54:$E$60,5,FALSE))),('Instruction Forfaitaires'!$E417*(VLOOKUP('Instruction Forfaitaires'!$D417,Listes!$A$54:$E$60,3,FALSE))+(VLOOKUP('Instruction Forfaitaires'!$D417,Listes!$A$54:$E$60,4,FALSE)))))))</f>
        <v/>
      </c>
      <c r="J417" s="166" t="str">
        <f>IF($G417="","",IF($C417=Listes!$B$31,IF('Instruction Forfaitaires'!$E417&lt;Listes!$B$42,('Instruction Forfaitaires'!$E417*(VLOOKUP('Instruction Forfaitaires'!$D417,Listes!$A$43:$E$49,2,FALSE))),IF('Instruction Forfaitaires'!$E417&gt;Listes!$D$42,('Instruction Forfaitaires'!$E417*(VLOOKUP('Instruction Forfaitaires'!$D417,Listes!$A$43:$E$49,5,FALSE))),('Instruction Forfaitaires'!$E417*(VLOOKUP('Instruction Forfaitaires'!$D417,Listes!$A$43:$E$49,3,FALSE))+(VLOOKUP('Instruction Forfaitaires'!$D417,Listes!$A$43:$E$49,4,FALSE)))))))</f>
        <v/>
      </c>
      <c r="K417" s="257" t="str">
        <f>IF($G417="","",IF($C417=Listes!$B$34,Listes!$I$31,IF($C417=Listes!$B$35,(VLOOKUP('Instruction Forfaitaires'!$F417,Listes!$E$31:$F$36,2,FALSE)),IF($C417=Listes!$B$33,IF('Instruction Forfaitaires'!$E417&lt;Listes!$A$64,'Instruction Forfaitaires'!$E417*Listes!$A$65,IF('Instruction Forfaitaires'!$E417&gt;Listes!$D$64,'Instruction Forfaitaires'!$E417*Listes!$D$65,(('Instruction Forfaitaires'!$E417*Listes!$B$65)+Listes!$C$65)))))))</f>
        <v/>
      </c>
      <c r="L417" s="185" t="str">
        <f>IF(Forfaitaires!M416="","",Forfaitaires!M416)</f>
        <v/>
      </c>
      <c r="M417" s="282" t="str">
        <f t="shared" si="30"/>
        <v/>
      </c>
      <c r="N417" s="277" t="str">
        <f t="shared" si="31"/>
        <v/>
      </c>
      <c r="O417" s="298" t="str">
        <f t="shared" si="32"/>
        <v/>
      </c>
      <c r="P417" s="280" t="str">
        <f t="shared" si="33"/>
        <v/>
      </c>
      <c r="Q417" s="284" t="str">
        <f t="shared" si="34"/>
        <v/>
      </c>
      <c r="R417" s="285"/>
    </row>
    <row r="418" spans="1:18" ht="20.100000000000001" customHeight="1" x14ac:dyDescent="0.25">
      <c r="A418" s="170">
        <v>412</v>
      </c>
      <c r="B418" s="166" t="str">
        <f>IF(Forfaitaires!B417="","",Forfaitaires!B417)</f>
        <v/>
      </c>
      <c r="C418" s="166" t="str">
        <f>IF(Forfaitaires!C417="","",Forfaitaires!C417)</f>
        <v/>
      </c>
      <c r="D418" s="166" t="str">
        <f>IF(Forfaitaires!D417="","",Forfaitaires!D417)</f>
        <v/>
      </c>
      <c r="E418" s="166" t="str">
        <f>IF(Forfaitaires!E417="","",Forfaitaires!E417)</f>
        <v/>
      </c>
      <c r="F418" s="166" t="str">
        <f>IF(Forfaitaires!F417="","",Forfaitaires!F417)</f>
        <v/>
      </c>
      <c r="G418" s="166" t="str">
        <f>IF(Forfaitaires!G417="","",Forfaitaires!G417)</f>
        <v/>
      </c>
      <c r="H418" s="166" t="str">
        <f>IF(Forfaitaires!H417="","",Forfaitaires!H417)</f>
        <v/>
      </c>
      <c r="I418" s="166" t="str">
        <f>IF($G418="","",IF($C418=Listes!$B$32,IF('Instruction Forfaitaires'!$E418&lt;Listes!$B$53,('Instruction Forfaitaires'!$E418*(VLOOKUP('Instruction Forfaitaires'!$D418,Listes!$A$54:$E$60,2,FALSE))),IF('Instruction Forfaitaires'!$E418&gt;Listes!$E$53,('Instruction Forfaitaires'!$E418*(VLOOKUP('Instruction Forfaitaires'!$D418,Listes!$A$54:$E$60,5,FALSE))),('Instruction Forfaitaires'!$E418*(VLOOKUP('Instruction Forfaitaires'!$D418,Listes!$A$54:$E$60,3,FALSE))+(VLOOKUP('Instruction Forfaitaires'!$D418,Listes!$A$54:$E$60,4,FALSE)))))))</f>
        <v/>
      </c>
      <c r="J418" s="166" t="str">
        <f>IF($G418="","",IF($C418=Listes!$B$31,IF('Instruction Forfaitaires'!$E418&lt;Listes!$B$42,('Instruction Forfaitaires'!$E418*(VLOOKUP('Instruction Forfaitaires'!$D418,Listes!$A$43:$E$49,2,FALSE))),IF('Instruction Forfaitaires'!$E418&gt;Listes!$D$42,('Instruction Forfaitaires'!$E418*(VLOOKUP('Instruction Forfaitaires'!$D418,Listes!$A$43:$E$49,5,FALSE))),('Instruction Forfaitaires'!$E418*(VLOOKUP('Instruction Forfaitaires'!$D418,Listes!$A$43:$E$49,3,FALSE))+(VLOOKUP('Instruction Forfaitaires'!$D418,Listes!$A$43:$E$49,4,FALSE)))))))</f>
        <v/>
      </c>
      <c r="K418" s="257" t="str">
        <f>IF($G418="","",IF($C418=Listes!$B$34,Listes!$I$31,IF($C418=Listes!$B$35,(VLOOKUP('Instruction Forfaitaires'!$F418,Listes!$E$31:$F$36,2,FALSE)),IF($C418=Listes!$B$33,IF('Instruction Forfaitaires'!$E418&lt;Listes!$A$64,'Instruction Forfaitaires'!$E418*Listes!$A$65,IF('Instruction Forfaitaires'!$E418&gt;Listes!$D$64,'Instruction Forfaitaires'!$E418*Listes!$D$65,(('Instruction Forfaitaires'!$E418*Listes!$B$65)+Listes!$C$65)))))))</f>
        <v/>
      </c>
      <c r="L418" s="185" t="str">
        <f>IF(Forfaitaires!M417="","",Forfaitaires!M417)</f>
        <v/>
      </c>
      <c r="M418" s="282" t="str">
        <f t="shared" si="30"/>
        <v/>
      </c>
      <c r="N418" s="277" t="str">
        <f t="shared" si="31"/>
        <v/>
      </c>
      <c r="O418" s="298" t="str">
        <f t="shared" si="32"/>
        <v/>
      </c>
      <c r="P418" s="280" t="str">
        <f t="shared" si="33"/>
        <v/>
      </c>
      <c r="Q418" s="284" t="str">
        <f t="shared" si="34"/>
        <v/>
      </c>
      <c r="R418" s="285"/>
    </row>
    <row r="419" spans="1:18" ht="20.100000000000001" customHeight="1" x14ac:dyDescent="0.25">
      <c r="A419" s="170">
        <v>413</v>
      </c>
      <c r="B419" s="166" t="str">
        <f>IF(Forfaitaires!B418="","",Forfaitaires!B418)</f>
        <v/>
      </c>
      <c r="C419" s="166" t="str">
        <f>IF(Forfaitaires!C418="","",Forfaitaires!C418)</f>
        <v/>
      </c>
      <c r="D419" s="166" t="str">
        <f>IF(Forfaitaires!D418="","",Forfaitaires!D418)</f>
        <v/>
      </c>
      <c r="E419" s="166" t="str">
        <f>IF(Forfaitaires!E418="","",Forfaitaires!E418)</f>
        <v/>
      </c>
      <c r="F419" s="166" t="str">
        <f>IF(Forfaitaires!F418="","",Forfaitaires!F418)</f>
        <v/>
      </c>
      <c r="G419" s="166" t="str">
        <f>IF(Forfaitaires!G418="","",Forfaitaires!G418)</f>
        <v/>
      </c>
      <c r="H419" s="166" t="str">
        <f>IF(Forfaitaires!H418="","",Forfaitaires!H418)</f>
        <v/>
      </c>
      <c r="I419" s="166" t="str">
        <f>IF($G419="","",IF($C419=Listes!$B$32,IF('Instruction Forfaitaires'!$E419&lt;Listes!$B$53,('Instruction Forfaitaires'!$E419*(VLOOKUP('Instruction Forfaitaires'!$D419,Listes!$A$54:$E$60,2,FALSE))),IF('Instruction Forfaitaires'!$E419&gt;Listes!$E$53,('Instruction Forfaitaires'!$E419*(VLOOKUP('Instruction Forfaitaires'!$D419,Listes!$A$54:$E$60,5,FALSE))),('Instruction Forfaitaires'!$E419*(VLOOKUP('Instruction Forfaitaires'!$D419,Listes!$A$54:$E$60,3,FALSE))+(VLOOKUP('Instruction Forfaitaires'!$D419,Listes!$A$54:$E$60,4,FALSE)))))))</f>
        <v/>
      </c>
      <c r="J419" s="166" t="str">
        <f>IF($G419="","",IF($C419=Listes!$B$31,IF('Instruction Forfaitaires'!$E419&lt;Listes!$B$42,('Instruction Forfaitaires'!$E419*(VLOOKUP('Instruction Forfaitaires'!$D419,Listes!$A$43:$E$49,2,FALSE))),IF('Instruction Forfaitaires'!$E419&gt;Listes!$D$42,('Instruction Forfaitaires'!$E419*(VLOOKUP('Instruction Forfaitaires'!$D419,Listes!$A$43:$E$49,5,FALSE))),('Instruction Forfaitaires'!$E419*(VLOOKUP('Instruction Forfaitaires'!$D419,Listes!$A$43:$E$49,3,FALSE))+(VLOOKUP('Instruction Forfaitaires'!$D419,Listes!$A$43:$E$49,4,FALSE)))))))</f>
        <v/>
      </c>
      <c r="K419" s="257" t="str">
        <f>IF($G419="","",IF($C419=Listes!$B$34,Listes!$I$31,IF($C419=Listes!$B$35,(VLOOKUP('Instruction Forfaitaires'!$F419,Listes!$E$31:$F$36,2,FALSE)),IF($C419=Listes!$B$33,IF('Instruction Forfaitaires'!$E419&lt;Listes!$A$64,'Instruction Forfaitaires'!$E419*Listes!$A$65,IF('Instruction Forfaitaires'!$E419&gt;Listes!$D$64,'Instruction Forfaitaires'!$E419*Listes!$D$65,(('Instruction Forfaitaires'!$E419*Listes!$B$65)+Listes!$C$65)))))))</f>
        <v/>
      </c>
      <c r="L419" s="185" t="str">
        <f>IF(Forfaitaires!M418="","",Forfaitaires!M418)</f>
        <v/>
      </c>
      <c r="M419" s="282" t="str">
        <f t="shared" si="30"/>
        <v/>
      </c>
      <c r="N419" s="277" t="str">
        <f t="shared" si="31"/>
        <v/>
      </c>
      <c r="O419" s="298" t="str">
        <f t="shared" si="32"/>
        <v/>
      </c>
      <c r="P419" s="280" t="str">
        <f t="shared" si="33"/>
        <v/>
      </c>
      <c r="Q419" s="284" t="str">
        <f t="shared" si="34"/>
        <v/>
      </c>
      <c r="R419" s="285"/>
    </row>
    <row r="420" spans="1:18" ht="20.100000000000001" customHeight="1" x14ac:dyDescent="0.25">
      <c r="A420" s="170">
        <v>414</v>
      </c>
      <c r="B420" s="166" t="str">
        <f>IF(Forfaitaires!B419="","",Forfaitaires!B419)</f>
        <v/>
      </c>
      <c r="C420" s="166" t="str">
        <f>IF(Forfaitaires!C419="","",Forfaitaires!C419)</f>
        <v/>
      </c>
      <c r="D420" s="166" t="str">
        <f>IF(Forfaitaires!D419="","",Forfaitaires!D419)</f>
        <v/>
      </c>
      <c r="E420" s="166" t="str">
        <f>IF(Forfaitaires!E419="","",Forfaitaires!E419)</f>
        <v/>
      </c>
      <c r="F420" s="166" t="str">
        <f>IF(Forfaitaires!F419="","",Forfaitaires!F419)</f>
        <v/>
      </c>
      <c r="G420" s="166" t="str">
        <f>IF(Forfaitaires!G419="","",Forfaitaires!G419)</f>
        <v/>
      </c>
      <c r="H420" s="166" t="str">
        <f>IF(Forfaitaires!H419="","",Forfaitaires!H419)</f>
        <v/>
      </c>
      <c r="I420" s="166" t="str">
        <f>IF($G420="","",IF($C420=Listes!$B$32,IF('Instruction Forfaitaires'!$E420&lt;Listes!$B$53,('Instruction Forfaitaires'!$E420*(VLOOKUP('Instruction Forfaitaires'!$D420,Listes!$A$54:$E$60,2,FALSE))),IF('Instruction Forfaitaires'!$E420&gt;Listes!$E$53,('Instruction Forfaitaires'!$E420*(VLOOKUP('Instruction Forfaitaires'!$D420,Listes!$A$54:$E$60,5,FALSE))),('Instruction Forfaitaires'!$E420*(VLOOKUP('Instruction Forfaitaires'!$D420,Listes!$A$54:$E$60,3,FALSE))+(VLOOKUP('Instruction Forfaitaires'!$D420,Listes!$A$54:$E$60,4,FALSE)))))))</f>
        <v/>
      </c>
      <c r="J420" s="166" t="str">
        <f>IF($G420="","",IF($C420=Listes!$B$31,IF('Instruction Forfaitaires'!$E420&lt;Listes!$B$42,('Instruction Forfaitaires'!$E420*(VLOOKUP('Instruction Forfaitaires'!$D420,Listes!$A$43:$E$49,2,FALSE))),IF('Instruction Forfaitaires'!$E420&gt;Listes!$D$42,('Instruction Forfaitaires'!$E420*(VLOOKUP('Instruction Forfaitaires'!$D420,Listes!$A$43:$E$49,5,FALSE))),('Instruction Forfaitaires'!$E420*(VLOOKUP('Instruction Forfaitaires'!$D420,Listes!$A$43:$E$49,3,FALSE))+(VLOOKUP('Instruction Forfaitaires'!$D420,Listes!$A$43:$E$49,4,FALSE)))))))</f>
        <v/>
      </c>
      <c r="K420" s="257" t="str">
        <f>IF($G420="","",IF($C420=Listes!$B$34,Listes!$I$31,IF($C420=Listes!$B$35,(VLOOKUP('Instruction Forfaitaires'!$F420,Listes!$E$31:$F$36,2,FALSE)),IF($C420=Listes!$B$33,IF('Instruction Forfaitaires'!$E420&lt;Listes!$A$64,'Instruction Forfaitaires'!$E420*Listes!$A$65,IF('Instruction Forfaitaires'!$E420&gt;Listes!$D$64,'Instruction Forfaitaires'!$E420*Listes!$D$65,(('Instruction Forfaitaires'!$E420*Listes!$B$65)+Listes!$C$65)))))))</f>
        <v/>
      </c>
      <c r="L420" s="185" t="str">
        <f>IF(Forfaitaires!M419="","",Forfaitaires!M419)</f>
        <v/>
      </c>
      <c r="M420" s="282" t="str">
        <f t="shared" si="30"/>
        <v/>
      </c>
      <c r="N420" s="277" t="str">
        <f t="shared" si="31"/>
        <v/>
      </c>
      <c r="O420" s="298" t="str">
        <f t="shared" si="32"/>
        <v/>
      </c>
      <c r="P420" s="280" t="str">
        <f t="shared" si="33"/>
        <v/>
      </c>
      <c r="Q420" s="284" t="str">
        <f t="shared" si="34"/>
        <v/>
      </c>
      <c r="R420" s="285"/>
    </row>
    <row r="421" spans="1:18" ht="20.100000000000001" customHeight="1" x14ac:dyDescent="0.25">
      <c r="A421" s="170">
        <v>415</v>
      </c>
      <c r="B421" s="166" t="str">
        <f>IF(Forfaitaires!B420="","",Forfaitaires!B420)</f>
        <v/>
      </c>
      <c r="C421" s="166" t="str">
        <f>IF(Forfaitaires!C420="","",Forfaitaires!C420)</f>
        <v/>
      </c>
      <c r="D421" s="166" t="str">
        <f>IF(Forfaitaires!D420="","",Forfaitaires!D420)</f>
        <v/>
      </c>
      <c r="E421" s="166" t="str">
        <f>IF(Forfaitaires!E420="","",Forfaitaires!E420)</f>
        <v/>
      </c>
      <c r="F421" s="166" t="str">
        <f>IF(Forfaitaires!F420="","",Forfaitaires!F420)</f>
        <v/>
      </c>
      <c r="G421" s="166" t="str">
        <f>IF(Forfaitaires!G420="","",Forfaitaires!G420)</f>
        <v/>
      </c>
      <c r="H421" s="166" t="str">
        <f>IF(Forfaitaires!H420="","",Forfaitaires!H420)</f>
        <v/>
      </c>
      <c r="I421" s="166" t="str">
        <f>IF($G421="","",IF($C421=Listes!$B$32,IF('Instruction Forfaitaires'!$E421&lt;Listes!$B$53,('Instruction Forfaitaires'!$E421*(VLOOKUP('Instruction Forfaitaires'!$D421,Listes!$A$54:$E$60,2,FALSE))),IF('Instruction Forfaitaires'!$E421&gt;Listes!$E$53,('Instruction Forfaitaires'!$E421*(VLOOKUP('Instruction Forfaitaires'!$D421,Listes!$A$54:$E$60,5,FALSE))),('Instruction Forfaitaires'!$E421*(VLOOKUP('Instruction Forfaitaires'!$D421,Listes!$A$54:$E$60,3,FALSE))+(VLOOKUP('Instruction Forfaitaires'!$D421,Listes!$A$54:$E$60,4,FALSE)))))))</f>
        <v/>
      </c>
      <c r="J421" s="166" t="str">
        <f>IF($G421="","",IF($C421=Listes!$B$31,IF('Instruction Forfaitaires'!$E421&lt;Listes!$B$42,('Instruction Forfaitaires'!$E421*(VLOOKUP('Instruction Forfaitaires'!$D421,Listes!$A$43:$E$49,2,FALSE))),IF('Instruction Forfaitaires'!$E421&gt;Listes!$D$42,('Instruction Forfaitaires'!$E421*(VLOOKUP('Instruction Forfaitaires'!$D421,Listes!$A$43:$E$49,5,FALSE))),('Instruction Forfaitaires'!$E421*(VLOOKUP('Instruction Forfaitaires'!$D421,Listes!$A$43:$E$49,3,FALSE))+(VLOOKUP('Instruction Forfaitaires'!$D421,Listes!$A$43:$E$49,4,FALSE)))))))</f>
        <v/>
      </c>
      <c r="K421" s="257" t="str">
        <f>IF($G421="","",IF($C421=Listes!$B$34,Listes!$I$31,IF($C421=Listes!$B$35,(VLOOKUP('Instruction Forfaitaires'!$F421,Listes!$E$31:$F$36,2,FALSE)),IF($C421=Listes!$B$33,IF('Instruction Forfaitaires'!$E421&lt;Listes!$A$64,'Instruction Forfaitaires'!$E421*Listes!$A$65,IF('Instruction Forfaitaires'!$E421&gt;Listes!$D$64,'Instruction Forfaitaires'!$E421*Listes!$D$65,(('Instruction Forfaitaires'!$E421*Listes!$B$65)+Listes!$C$65)))))))</f>
        <v/>
      </c>
      <c r="L421" s="185" t="str">
        <f>IF(Forfaitaires!M420="","",Forfaitaires!M420)</f>
        <v/>
      </c>
      <c r="M421" s="282" t="str">
        <f t="shared" si="30"/>
        <v/>
      </c>
      <c r="N421" s="277" t="str">
        <f t="shared" si="31"/>
        <v/>
      </c>
      <c r="O421" s="298" t="str">
        <f t="shared" si="32"/>
        <v/>
      </c>
      <c r="P421" s="280" t="str">
        <f t="shared" si="33"/>
        <v/>
      </c>
      <c r="Q421" s="284" t="str">
        <f t="shared" si="34"/>
        <v/>
      </c>
      <c r="R421" s="285"/>
    </row>
    <row r="422" spans="1:18" ht="20.100000000000001" customHeight="1" x14ac:dyDescent="0.25">
      <c r="A422" s="170">
        <v>416</v>
      </c>
      <c r="B422" s="166" t="str">
        <f>IF(Forfaitaires!B421="","",Forfaitaires!B421)</f>
        <v/>
      </c>
      <c r="C422" s="166" t="str">
        <f>IF(Forfaitaires!C421="","",Forfaitaires!C421)</f>
        <v/>
      </c>
      <c r="D422" s="166" t="str">
        <f>IF(Forfaitaires!D421="","",Forfaitaires!D421)</f>
        <v/>
      </c>
      <c r="E422" s="166" t="str">
        <f>IF(Forfaitaires!E421="","",Forfaitaires!E421)</f>
        <v/>
      </c>
      <c r="F422" s="166" t="str">
        <f>IF(Forfaitaires!F421="","",Forfaitaires!F421)</f>
        <v/>
      </c>
      <c r="G422" s="166" t="str">
        <f>IF(Forfaitaires!G421="","",Forfaitaires!G421)</f>
        <v/>
      </c>
      <c r="H422" s="166" t="str">
        <f>IF(Forfaitaires!H421="","",Forfaitaires!H421)</f>
        <v/>
      </c>
      <c r="I422" s="166" t="str">
        <f>IF($G422="","",IF($C422=Listes!$B$32,IF('Instruction Forfaitaires'!$E422&lt;Listes!$B$53,('Instruction Forfaitaires'!$E422*(VLOOKUP('Instruction Forfaitaires'!$D422,Listes!$A$54:$E$60,2,FALSE))),IF('Instruction Forfaitaires'!$E422&gt;Listes!$E$53,('Instruction Forfaitaires'!$E422*(VLOOKUP('Instruction Forfaitaires'!$D422,Listes!$A$54:$E$60,5,FALSE))),('Instruction Forfaitaires'!$E422*(VLOOKUP('Instruction Forfaitaires'!$D422,Listes!$A$54:$E$60,3,FALSE))+(VLOOKUP('Instruction Forfaitaires'!$D422,Listes!$A$54:$E$60,4,FALSE)))))))</f>
        <v/>
      </c>
      <c r="J422" s="166" t="str">
        <f>IF($G422="","",IF($C422=Listes!$B$31,IF('Instruction Forfaitaires'!$E422&lt;Listes!$B$42,('Instruction Forfaitaires'!$E422*(VLOOKUP('Instruction Forfaitaires'!$D422,Listes!$A$43:$E$49,2,FALSE))),IF('Instruction Forfaitaires'!$E422&gt;Listes!$D$42,('Instruction Forfaitaires'!$E422*(VLOOKUP('Instruction Forfaitaires'!$D422,Listes!$A$43:$E$49,5,FALSE))),('Instruction Forfaitaires'!$E422*(VLOOKUP('Instruction Forfaitaires'!$D422,Listes!$A$43:$E$49,3,FALSE))+(VLOOKUP('Instruction Forfaitaires'!$D422,Listes!$A$43:$E$49,4,FALSE)))))))</f>
        <v/>
      </c>
      <c r="K422" s="257" t="str">
        <f>IF($G422="","",IF($C422=Listes!$B$34,Listes!$I$31,IF($C422=Listes!$B$35,(VLOOKUP('Instruction Forfaitaires'!$F422,Listes!$E$31:$F$36,2,FALSE)),IF($C422=Listes!$B$33,IF('Instruction Forfaitaires'!$E422&lt;Listes!$A$64,'Instruction Forfaitaires'!$E422*Listes!$A$65,IF('Instruction Forfaitaires'!$E422&gt;Listes!$D$64,'Instruction Forfaitaires'!$E422*Listes!$D$65,(('Instruction Forfaitaires'!$E422*Listes!$B$65)+Listes!$C$65)))))))</f>
        <v/>
      </c>
      <c r="L422" s="185" t="str">
        <f>IF(Forfaitaires!M421="","",Forfaitaires!M421)</f>
        <v/>
      </c>
      <c r="M422" s="282" t="str">
        <f t="shared" si="30"/>
        <v/>
      </c>
      <c r="N422" s="277" t="str">
        <f t="shared" si="31"/>
        <v/>
      </c>
      <c r="O422" s="298" t="str">
        <f t="shared" si="32"/>
        <v/>
      </c>
      <c r="P422" s="280" t="str">
        <f t="shared" si="33"/>
        <v/>
      </c>
      <c r="Q422" s="284" t="str">
        <f t="shared" si="34"/>
        <v/>
      </c>
      <c r="R422" s="285"/>
    </row>
    <row r="423" spans="1:18" ht="20.100000000000001" customHeight="1" x14ac:dyDescent="0.25">
      <c r="A423" s="170">
        <v>417</v>
      </c>
      <c r="B423" s="166" t="str">
        <f>IF(Forfaitaires!B422="","",Forfaitaires!B422)</f>
        <v/>
      </c>
      <c r="C423" s="166" t="str">
        <f>IF(Forfaitaires!C422="","",Forfaitaires!C422)</f>
        <v/>
      </c>
      <c r="D423" s="166" t="str">
        <f>IF(Forfaitaires!D422="","",Forfaitaires!D422)</f>
        <v/>
      </c>
      <c r="E423" s="166" t="str">
        <f>IF(Forfaitaires!E422="","",Forfaitaires!E422)</f>
        <v/>
      </c>
      <c r="F423" s="166" t="str">
        <f>IF(Forfaitaires!F422="","",Forfaitaires!F422)</f>
        <v/>
      </c>
      <c r="G423" s="166" t="str">
        <f>IF(Forfaitaires!G422="","",Forfaitaires!G422)</f>
        <v/>
      </c>
      <c r="H423" s="166" t="str">
        <f>IF(Forfaitaires!H422="","",Forfaitaires!H422)</f>
        <v/>
      </c>
      <c r="I423" s="166" t="str">
        <f>IF($G423="","",IF($C423=Listes!$B$32,IF('Instruction Forfaitaires'!$E423&lt;Listes!$B$53,('Instruction Forfaitaires'!$E423*(VLOOKUP('Instruction Forfaitaires'!$D423,Listes!$A$54:$E$60,2,FALSE))),IF('Instruction Forfaitaires'!$E423&gt;Listes!$E$53,('Instruction Forfaitaires'!$E423*(VLOOKUP('Instruction Forfaitaires'!$D423,Listes!$A$54:$E$60,5,FALSE))),('Instruction Forfaitaires'!$E423*(VLOOKUP('Instruction Forfaitaires'!$D423,Listes!$A$54:$E$60,3,FALSE))+(VLOOKUP('Instruction Forfaitaires'!$D423,Listes!$A$54:$E$60,4,FALSE)))))))</f>
        <v/>
      </c>
      <c r="J423" s="166" t="str">
        <f>IF($G423="","",IF($C423=Listes!$B$31,IF('Instruction Forfaitaires'!$E423&lt;Listes!$B$42,('Instruction Forfaitaires'!$E423*(VLOOKUP('Instruction Forfaitaires'!$D423,Listes!$A$43:$E$49,2,FALSE))),IF('Instruction Forfaitaires'!$E423&gt;Listes!$D$42,('Instruction Forfaitaires'!$E423*(VLOOKUP('Instruction Forfaitaires'!$D423,Listes!$A$43:$E$49,5,FALSE))),('Instruction Forfaitaires'!$E423*(VLOOKUP('Instruction Forfaitaires'!$D423,Listes!$A$43:$E$49,3,FALSE))+(VLOOKUP('Instruction Forfaitaires'!$D423,Listes!$A$43:$E$49,4,FALSE)))))))</f>
        <v/>
      </c>
      <c r="K423" s="257" t="str">
        <f>IF($G423="","",IF($C423=Listes!$B$34,Listes!$I$31,IF($C423=Listes!$B$35,(VLOOKUP('Instruction Forfaitaires'!$F423,Listes!$E$31:$F$36,2,FALSE)),IF($C423=Listes!$B$33,IF('Instruction Forfaitaires'!$E423&lt;Listes!$A$64,'Instruction Forfaitaires'!$E423*Listes!$A$65,IF('Instruction Forfaitaires'!$E423&gt;Listes!$D$64,'Instruction Forfaitaires'!$E423*Listes!$D$65,(('Instruction Forfaitaires'!$E423*Listes!$B$65)+Listes!$C$65)))))))</f>
        <v/>
      </c>
      <c r="L423" s="185" t="str">
        <f>IF(Forfaitaires!M422="","",Forfaitaires!M422)</f>
        <v/>
      </c>
      <c r="M423" s="282" t="str">
        <f t="shared" si="30"/>
        <v/>
      </c>
      <c r="N423" s="277" t="str">
        <f t="shared" si="31"/>
        <v/>
      </c>
      <c r="O423" s="298" t="str">
        <f t="shared" si="32"/>
        <v/>
      </c>
      <c r="P423" s="280" t="str">
        <f t="shared" si="33"/>
        <v/>
      </c>
      <c r="Q423" s="284" t="str">
        <f t="shared" si="34"/>
        <v/>
      </c>
      <c r="R423" s="285"/>
    </row>
    <row r="424" spans="1:18" ht="20.100000000000001" customHeight="1" x14ac:dyDescent="0.25">
      <c r="A424" s="170">
        <v>418</v>
      </c>
      <c r="B424" s="166" t="str">
        <f>IF(Forfaitaires!B423="","",Forfaitaires!B423)</f>
        <v/>
      </c>
      <c r="C424" s="166" t="str">
        <f>IF(Forfaitaires!C423="","",Forfaitaires!C423)</f>
        <v/>
      </c>
      <c r="D424" s="166" t="str">
        <f>IF(Forfaitaires!D423="","",Forfaitaires!D423)</f>
        <v/>
      </c>
      <c r="E424" s="166" t="str">
        <f>IF(Forfaitaires!E423="","",Forfaitaires!E423)</f>
        <v/>
      </c>
      <c r="F424" s="166" t="str">
        <f>IF(Forfaitaires!F423="","",Forfaitaires!F423)</f>
        <v/>
      </c>
      <c r="G424" s="166" t="str">
        <f>IF(Forfaitaires!G423="","",Forfaitaires!G423)</f>
        <v/>
      </c>
      <c r="H424" s="166" t="str">
        <f>IF(Forfaitaires!H423="","",Forfaitaires!H423)</f>
        <v/>
      </c>
      <c r="I424" s="166" t="str">
        <f>IF($G424="","",IF($C424=Listes!$B$32,IF('Instruction Forfaitaires'!$E424&lt;Listes!$B$53,('Instruction Forfaitaires'!$E424*(VLOOKUP('Instruction Forfaitaires'!$D424,Listes!$A$54:$E$60,2,FALSE))),IF('Instruction Forfaitaires'!$E424&gt;Listes!$E$53,('Instruction Forfaitaires'!$E424*(VLOOKUP('Instruction Forfaitaires'!$D424,Listes!$A$54:$E$60,5,FALSE))),('Instruction Forfaitaires'!$E424*(VLOOKUP('Instruction Forfaitaires'!$D424,Listes!$A$54:$E$60,3,FALSE))+(VLOOKUP('Instruction Forfaitaires'!$D424,Listes!$A$54:$E$60,4,FALSE)))))))</f>
        <v/>
      </c>
      <c r="J424" s="166" t="str">
        <f>IF($G424="","",IF($C424=Listes!$B$31,IF('Instruction Forfaitaires'!$E424&lt;Listes!$B$42,('Instruction Forfaitaires'!$E424*(VLOOKUP('Instruction Forfaitaires'!$D424,Listes!$A$43:$E$49,2,FALSE))),IF('Instruction Forfaitaires'!$E424&gt;Listes!$D$42,('Instruction Forfaitaires'!$E424*(VLOOKUP('Instruction Forfaitaires'!$D424,Listes!$A$43:$E$49,5,FALSE))),('Instruction Forfaitaires'!$E424*(VLOOKUP('Instruction Forfaitaires'!$D424,Listes!$A$43:$E$49,3,FALSE))+(VLOOKUP('Instruction Forfaitaires'!$D424,Listes!$A$43:$E$49,4,FALSE)))))))</f>
        <v/>
      </c>
      <c r="K424" s="257" t="str">
        <f>IF($G424="","",IF($C424=Listes!$B$34,Listes!$I$31,IF($C424=Listes!$B$35,(VLOOKUP('Instruction Forfaitaires'!$F424,Listes!$E$31:$F$36,2,FALSE)),IF($C424=Listes!$B$33,IF('Instruction Forfaitaires'!$E424&lt;Listes!$A$64,'Instruction Forfaitaires'!$E424*Listes!$A$65,IF('Instruction Forfaitaires'!$E424&gt;Listes!$D$64,'Instruction Forfaitaires'!$E424*Listes!$D$65,(('Instruction Forfaitaires'!$E424*Listes!$B$65)+Listes!$C$65)))))))</f>
        <v/>
      </c>
      <c r="L424" s="185" t="str">
        <f>IF(Forfaitaires!M423="","",Forfaitaires!M423)</f>
        <v/>
      </c>
      <c r="M424" s="282" t="str">
        <f t="shared" si="30"/>
        <v/>
      </c>
      <c r="N424" s="277" t="str">
        <f t="shared" si="31"/>
        <v/>
      </c>
      <c r="O424" s="298" t="str">
        <f t="shared" si="32"/>
        <v/>
      </c>
      <c r="P424" s="280" t="str">
        <f t="shared" si="33"/>
        <v/>
      </c>
      <c r="Q424" s="284" t="str">
        <f t="shared" si="34"/>
        <v/>
      </c>
      <c r="R424" s="285"/>
    </row>
    <row r="425" spans="1:18" ht="20.100000000000001" customHeight="1" x14ac:dyDescent="0.25">
      <c r="A425" s="170">
        <v>419</v>
      </c>
      <c r="B425" s="166" t="str">
        <f>IF(Forfaitaires!B424="","",Forfaitaires!B424)</f>
        <v/>
      </c>
      <c r="C425" s="166" t="str">
        <f>IF(Forfaitaires!C424="","",Forfaitaires!C424)</f>
        <v/>
      </c>
      <c r="D425" s="166" t="str">
        <f>IF(Forfaitaires!D424="","",Forfaitaires!D424)</f>
        <v/>
      </c>
      <c r="E425" s="166" t="str">
        <f>IF(Forfaitaires!E424="","",Forfaitaires!E424)</f>
        <v/>
      </c>
      <c r="F425" s="166" t="str">
        <f>IF(Forfaitaires!F424="","",Forfaitaires!F424)</f>
        <v/>
      </c>
      <c r="G425" s="166" t="str">
        <f>IF(Forfaitaires!G424="","",Forfaitaires!G424)</f>
        <v/>
      </c>
      <c r="H425" s="166" t="str">
        <f>IF(Forfaitaires!H424="","",Forfaitaires!H424)</f>
        <v/>
      </c>
      <c r="I425" s="166" t="str">
        <f>IF($G425="","",IF($C425=Listes!$B$32,IF('Instruction Forfaitaires'!$E425&lt;Listes!$B$53,('Instruction Forfaitaires'!$E425*(VLOOKUP('Instruction Forfaitaires'!$D425,Listes!$A$54:$E$60,2,FALSE))),IF('Instruction Forfaitaires'!$E425&gt;Listes!$E$53,('Instruction Forfaitaires'!$E425*(VLOOKUP('Instruction Forfaitaires'!$D425,Listes!$A$54:$E$60,5,FALSE))),('Instruction Forfaitaires'!$E425*(VLOOKUP('Instruction Forfaitaires'!$D425,Listes!$A$54:$E$60,3,FALSE))+(VLOOKUP('Instruction Forfaitaires'!$D425,Listes!$A$54:$E$60,4,FALSE)))))))</f>
        <v/>
      </c>
      <c r="J425" s="166" t="str">
        <f>IF($G425="","",IF($C425=Listes!$B$31,IF('Instruction Forfaitaires'!$E425&lt;Listes!$B$42,('Instruction Forfaitaires'!$E425*(VLOOKUP('Instruction Forfaitaires'!$D425,Listes!$A$43:$E$49,2,FALSE))),IF('Instruction Forfaitaires'!$E425&gt;Listes!$D$42,('Instruction Forfaitaires'!$E425*(VLOOKUP('Instruction Forfaitaires'!$D425,Listes!$A$43:$E$49,5,FALSE))),('Instruction Forfaitaires'!$E425*(VLOOKUP('Instruction Forfaitaires'!$D425,Listes!$A$43:$E$49,3,FALSE))+(VLOOKUP('Instruction Forfaitaires'!$D425,Listes!$A$43:$E$49,4,FALSE)))))))</f>
        <v/>
      </c>
      <c r="K425" s="257" t="str">
        <f>IF($G425="","",IF($C425=Listes!$B$34,Listes!$I$31,IF($C425=Listes!$B$35,(VLOOKUP('Instruction Forfaitaires'!$F425,Listes!$E$31:$F$36,2,FALSE)),IF($C425=Listes!$B$33,IF('Instruction Forfaitaires'!$E425&lt;Listes!$A$64,'Instruction Forfaitaires'!$E425*Listes!$A$65,IF('Instruction Forfaitaires'!$E425&gt;Listes!$D$64,'Instruction Forfaitaires'!$E425*Listes!$D$65,(('Instruction Forfaitaires'!$E425*Listes!$B$65)+Listes!$C$65)))))))</f>
        <v/>
      </c>
      <c r="L425" s="185" t="str">
        <f>IF(Forfaitaires!M424="","",Forfaitaires!M424)</f>
        <v/>
      </c>
      <c r="M425" s="282" t="str">
        <f t="shared" si="30"/>
        <v/>
      </c>
      <c r="N425" s="277" t="str">
        <f t="shared" si="31"/>
        <v/>
      </c>
      <c r="O425" s="298" t="str">
        <f t="shared" si="32"/>
        <v/>
      </c>
      <c r="P425" s="280" t="str">
        <f t="shared" si="33"/>
        <v/>
      </c>
      <c r="Q425" s="284" t="str">
        <f t="shared" si="34"/>
        <v/>
      </c>
      <c r="R425" s="285"/>
    </row>
    <row r="426" spans="1:18" ht="20.100000000000001" customHeight="1" x14ac:dyDescent="0.25">
      <c r="A426" s="170">
        <v>420</v>
      </c>
      <c r="B426" s="166" t="str">
        <f>IF(Forfaitaires!B425="","",Forfaitaires!B425)</f>
        <v/>
      </c>
      <c r="C426" s="166" t="str">
        <f>IF(Forfaitaires!C425="","",Forfaitaires!C425)</f>
        <v/>
      </c>
      <c r="D426" s="166" t="str">
        <f>IF(Forfaitaires!D425="","",Forfaitaires!D425)</f>
        <v/>
      </c>
      <c r="E426" s="166" t="str">
        <f>IF(Forfaitaires!E425="","",Forfaitaires!E425)</f>
        <v/>
      </c>
      <c r="F426" s="166" t="str">
        <f>IF(Forfaitaires!F425="","",Forfaitaires!F425)</f>
        <v/>
      </c>
      <c r="G426" s="166" t="str">
        <f>IF(Forfaitaires!G425="","",Forfaitaires!G425)</f>
        <v/>
      </c>
      <c r="H426" s="166" t="str">
        <f>IF(Forfaitaires!H425="","",Forfaitaires!H425)</f>
        <v/>
      </c>
      <c r="I426" s="166" t="str">
        <f>IF($G426="","",IF($C426=Listes!$B$32,IF('Instruction Forfaitaires'!$E426&lt;Listes!$B$53,('Instruction Forfaitaires'!$E426*(VLOOKUP('Instruction Forfaitaires'!$D426,Listes!$A$54:$E$60,2,FALSE))),IF('Instruction Forfaitaires'!$E426&gt;Listes!$E$53,('Instruction Forfaitaires'!$E426*(VLOOKUP('Instruction Forfaitaires'!$D426,Listes!$A$54:$E$60,5,FALSE))),('Instruction Forfaitaires'!$E426*(VLOOKUP('Instruction Forfaitaires'!$D426,Listes!$A$54:$E$60,3,FALSE))+(VLOOKUP('Instruction Forfaitaires'!$D426,Listes!$A$54:$E$60,4,FALSE)))))))</f>
        <v/>
      </c>
      <c r="J426" s="166" t="str">
        <f>IF($G426="","",IF($C426=Listes!$B$31,IF('Instruction Forfaitaires'!$E426&lt;Listes!$B$42,('Instruction Forfaitaires'!$E426*(VLOOKUP('Instruction Forfaitaires'!$D426,Listes!$A$43:$E$49,2,FALSE))),IF('Instruction Forfaitaires'!$E426&gt;Listes!$D$42,('Instruction Forfaitaires'!$E426*(VLOOKUP('Instruction Forfaitaires'!$D426,Listes!$A$43:$E$49,5,FALSE))),('Instruction Forfaitaires'!$E426*(VLOOKUP('Instruction Forfaitaires'!$D426,Listes!$A$43:$E$49,3,FALSE))+(VLOOKUP('Instruction Forfaitaires'!$D426,Listes!$A$43:$E$49,4,FALSE)))))))</f>
        <v/>
      </c>
      <c r="K426" s="257" t="str">
        <f>IF($G426="","",IF($C426=Listes!$B$34,Listes!$I$31,IF($C426=Listes!$B$35,(VLOOKUP('Instruction Forfaitaires'!$F426,Listes!$E$31:$F$36,2,FALSE)),IF($C426=Listes!$B$33,IF('Instruction Forfaitaires'!$E426&lt;Listes!$A$64,'Instruction Forfaitaires'!$E426*Listes!$A$65,IF('Instruction Forfaitaires'!$E426&gt;Listes!$D$64,'Instruction Forfaitaires'!$E426*Listes!$D$65,(('Instruction Forfaitaires'!$E426*Listes!$B$65)+Listes!$C$65)))))))</f>
        <v/>
      </c>
      <c r="L426" s="185" t="str">
        <f>IF(Forfaitaires!M425="","",Forfaitaires!M425)</f>
        <v/>
      </c>
      <c r="M426" s="282" t="str">
        <f t="shared" si="30"/>
        <v/>
      </c>
      <c r="N426" s="277" t="str">
        <f t="shared" si="31"/>
        <v/>
      </c>
      <c r="O426" s="298" t="str">
        <f t="shared" si="32"/>
        <v/>
      </c>
      <c r="P426" s="280" t="str">
        <f t="shared" si="33"/>
        <v/>
      </c>
      <c r="Q426" s="284" t="str">
        <f t="shared" si="34"/>
        <v/>
      </c>
      <c r="R426" s="285"/>
    </row>
    <row r="427" spans="1:18" ht="20.100000000000001" customHeight="1" x14ac:dyDescent="0.25">
      <c r="A427" s="170">
        <v>421</v>
      </c>
      <c r="B427" s="166" t="str">
        <f>IF(Forfaitaires!B426="","",Forfaitaires!B426)</f>
        <v/>
      </c>
      <c r="C427" s="166" t="str">
        <f>IF(Forfaitaires!C426="","",Forfaitaires!C426)</f>
        <v/>
      </c>
      <c r="D427" s="166" t="str">
        <f>IF(Forfaitaires!D426="","",Forfaitaires!D426)</f>
        <v/>
      </c>
      <c r="E427" s="166" t="str">
        <f>IF(Forfaitaires!E426="","",Forfaitaires!E426)</f>
        <v/>
      </c>
      <c r="F427" s="166" t="str">
        <f>IF(Forfaitaires!F426="","",Forfaitaires!F426)</f>
        <v/>
      </c>
      <c r="G427" s="166" t="str">
        <f>IF(Forfaitaires!G426="","",Forfaitaires!G426)</f>
        <v/>
      </c>
      <c r="H427" s="166" t="str">
        <f>IF(Forfaitaires!H426="","",Forfaitaires!H426)</f>
        <v/>
      </c>
      <c r="I427" s="166" t="str">
        <f>IF($G427="","",IF($C427=Listes!$B$32,IF('Instruction Forfaitaires'!$E427&lt;Listes!$B$53,('Instruction Forfaitaires'!$E427*(VLOOKUP('Instruction Forfaitaires'!$D427,Listes!$A$54:$E$60,2,FALSE))),IF('Instruction Forfaitaires'!$E427&gt;Listes!$E$53,('Instruction Forfaitaires'!$E427*(VLOOKUP('Instruction Forfaitaires'!$D427,Listes!$A$54:$E$60,5,FALSE))),('Instruction Forfaitaires'!$E427*(VLOOKUP('Instruction Forfaitaires'!$D427,Listes!$A$54:$E$60,3,FALSE))+(VLOOKUP('Instruction Forfaitaires'!$D427,Listes!$A$54:$E$60,4,FALSE)))))))</f>
        <v/>
      </c>
      <c r="J427" s="166" t="str">
        <f>IF($G427="","",IF($C427=Listes!$B$31,IF('Instruction Forfaitaires'!$E427&lt;Listes!$B$42,('Instruction Forfaitaires'!$E427*(VLOOKUP('Instruction Forfaitaires'!$D427,Listes!$A$43:$E$49,2,FALSE))),IF('Instruction Forfaitaires'!$E427&gt;Listes!$D$42,('Instruction Forfaitaires'!$E427*(VLOOKUP('Instruction Forfaitaires'!$D427,Listes!$A$43:$E$49,5,FALSE))),('Instruction Forfaitaires'!$E427*(VLOOKUP('Instruction Forfaitaires'!$D427,Listes!$A$43:$E$49,3,FALSE))+(VLOOKUP('Instruction Forfaitaires'!$D427,Listes!$A$43:$E$49,4,FALSE)))))))</f>
        <v/>
      </c>
      <c r="K427" s="257" t="str">
        <f>IF($G427="","",IF($C427=Listes!$B$34,Listes!$I$31,IF($C427=Listes!$B$35,(VLOOKUP('Instruction Forfaitaires'!$F427,Listes!$E$31:$F$36,2,FALSE)),IF($C427=Listes!$B$33,IF('Instruction Forfaitaires'!$E427&lt;Listes!$A$64,'Instruction Forfaitaires'!$E427*Listes!$A$65,IF('Instruction Forfaitaires'!$E427&gt;Listes!$D$64,'Instruction Forfaitaires'!$E427*Listes!$D$65,(('Instruction Forfaitaires'!$E427*Listes!$B$65)+Listes!$C$65)))))))</f>
        <v/>
      </c>
      <c r="L427" s="185" t="str">
        <f>IF(Forfaitaires!M426="","",Forfaitaires!M426)</f>
        <v/>
      </c>
      <c r="M427" s="282" t="str">
        <f t="shared" si="30"/>
        <v/>
      </c>
      <c r="N427" s="277" t="str">
        <f t="shared" si="31"/>
        <v/>
      </c>
      <c r="O427" s="298" t="str">
        <f t="shared" si="32"/>
        <v/>
      </c>
      <c r="P427" s="280" t="str">
        <f t="shared" si="33"/>
        <v/>
      </c>
      <c r="Q427" s="284" t="str">
        <f t="shared" si="34"/>
        <v/>
      </c>
      <c r="R427" s="285"/>
    </row>
    <row r="428" spans="1:18" ht="20.100000000000001" customHeight="1" x14ac:dyDescent="0.25">
      <c r="A428" s="170">
        <v>422</v>
      </c>
      <c r="B428" s="166" t="str">
        <f>IF(Forfaitaires!B427="","",Forfaitaires!B427)</f>
        <v/>
      </c>
      <c r="C428" s="166" t="str">
        <f>IF(Forfaitaires!C427="","",Forfaitaires!C427)</f>
        <v/>
      </c>
      <c r="D428" s="166" t="str">
        <f>IF(Forfaitaires!D427="","",Forfaitaires!D427)</f>
        <v/>
      </c>
      <c r="E428" s="166" t="str">
        <f>IF(Forfaitaires!E427="","",Forfaitaires!E427)</f>
        <v/>
      </c>
      <c r="F428" s="166" t="str">
        <f>IF(Forfaitaires!F427="","",Forfaitaires!F427)</f>
        <v/>
      </c>
      <c r="G428" s="166" t="str">
        <f>IF(Forfaitaires!G427="","",Forfaitaires!G427)</f>
        <v/>
      </c>
      <c r="H428" s="166" t="str">
        <f>IF(Forfaitaires!H427="","",Forfaitaires!H427)</f>
        <v/>
      </c>
      <c r="I428" s="166" t="str">
        <f>IF($G428="","",IF($C428=Listes!$B$32,IF('Instruction Forfaitaires'!$E428&lt;Listes!$B$53,('Instruction Forfaitaires'!$E428*(VLOOKUP('Instruction Forfaitaires'!$D428,Listes!$A$54:$E$60,2,FALSE))),IF('Instruction Forfaitaires'!$E428&gt;Listes!$E$53,('Instruction Forfaitaires'!$E428*(VLOOKUP('Instruction Forfaitaires'!$D428,Listes!$A$54:$E$60,5,FALSE))),('Instruction Forfaitaires'!$E428*(VLOOKUP('Instruction Forfaitaires'!$D428,Listes!$A$54:$E$60,3,FALSE))+(VLOOKUP('Instruction Forfaitaires'!$D428,Listes!$A$54:$E$60,4,FALSE)))))))</f>
        <v/>
      </c>
      <c r="J428" s="166" t="str">
        <f>IF($G428="","",IF($C428=Listes!$B$31,IF('Instruction Forfaitaires'!$E428&lt;Listes!$B$42,('Instruction Forfaitaires'!$E428*(VLOOKUP('Instruction Forfaitaires'!$D428,Listes!$A$43:$E$49,2,FALSE))),IF('Instruction Forfaitaires'!$E428&gt;Listes!$D$42,('Instruction Forfaitaires'!$E428*(VLOOKUP('Instruction Forfaitaires'!$D428,Listes!$A$43:$E$49,5,FALSE))),('Instruction Forfaitaires'!$E428*(VLOOKUP('Instruction Forfaitaires'!$D428,Listes!$A$43:$E$49,3,FALSE))+(VLOOKUP('Instruction Forfaitaires'!$D428,Listes!$A$43:$E$49,4,FALSE)))))))</f>
        <v/>
      </c>
      <c r="K428" s="257" t="str">
        <f>IF($G428="","",IF($C428=Listes!$B$34,Listes!$I$31,IF($C428=Listes!$B$35,(VLOOKUP('Instruction Forfaitaires'!$F428,Listes!$E$31:$F$36,2,FALSE)),IF($C428=Listes!$B$33,IF('Instruction Forfaitaires'!$E428&lt;Listes!$A$64,'Instruction Forfaitaires'!$E428*Listes!$A$65,IF('Instruction Forfaitaires'!$E428&gt;Listes!$D$64,'Instruction Forfaitaires'!$E428*Listes!$D$65,(('Instruction Forfaitaires'!$E428*Listes!$B$65)+Listes!$C$65)))))))</f>
        <v/>
      </c>
      <c r="L428" s="185" t="str">
        <f>IF(Forfaitaires!M427="","",Forfaitaires!M427)</f>
        <v/>
      </c>
      <c r="M428" s="282" t="str">
        <f t="shared" si="30"/>
        <v/>
      </c>
      <c r="N428" s="277" t="str">
        <f t="shared" si="31"/>
        <v/>
      </c>
      <c r="O428" s="298" t="str">
        <f t="shared" si="32"/>
        <v/>
      </c>
      <c r="P428" s="280" t="str">
        <f t="shared" si="33"/>
        <v/>
      </c>
      <c r="Q428" s="284" t="str">
        <f t="shared" si="34"/>
        <v/>
      </c>
      <c r="R428" s="285"/>
    </row>
    <row r="429" spans="1:18" ht="20.100000000000001" customHeight="1" x14ac:dyDescent="0.25">
      <c r="A429" s="170">
        <v>423</v>
      </c>
      <c r="B429" s="166" t="str">
        <f>IF(Forfaitaires!B428="","",Forfaitaires!B428)</f>
        <v/>
      </c>
      <c r="C429" s="166" t="str">
        <f>IF(Forfaitaires!C428="","",Forfaitaires!C428)</f>
        <v/>
      </c>
      <c r="D429" s="166" t="str">
        <f>IF(Forfaitaires!D428="","",Forfaitaires!D428)</f>
        <v/>
      </c>
      <c r="E429" s="166" t="str">
        <f>IF(Forfaitaires!E428="","",Forfaitaires!E428)</f>
        <v/>
      </c>
      <c r="F429" s="166" t="str">
        <f>IF(Forfaitaires!F428="","",Forfaitaires!F428)</f>
        <v/>
      </c>
      <c r="G429" s="166" t="str">
        <f>IF(Forfaitaires!G428="","",Forfaitaires!G428)</f>
        <v/>
      </c>
      <c r="H429" s="166" t="str">
        <f>IF(Forfaitaires!H428="","",Forfaitaires!H428)</f>
        <v/>
      </c>
      <c r="I429" s="166" t="str">
        <f>IF($G429="","",IF($C429=Listes!$B$32,IF('Instruction Forfaitaires'!$E429&lt;Listes!$B$53,('Instruction Forfaitaires'!$E429*(VLOOKUP('Instruction Forfaitaires'!$D429,Listes!$A$54:$E$60,2,FALSE))),IF('Instruction Forfaitaires'!$E429&gt;Listes!$E$53,('Instruction Forfaitaires'!$E429*(VLOOKUP('Instruction Forfaitaires'!$D429,Listes!$A$54:$E$60,5,FALSE))),('Instruction Forfaitaires'!$E429*(VLOOKUP('Instruction Forfaitaires'!$D429,Listes!$A$54:$E$60,3,FALSE))+(VLOOKUP('Instruction Forfaitaires'!$D429,Listes!$A$54:$E$60,4,FALSE)))))))</f>
        <v/>
      </c>
      <c r="J429" s="166" t="str">
        <f>IF($G429="","",IF($C429=Listes!$B$31,IF('Instruction Forfaitaires'!$E429&lt;Listes!$B$42,('Instruction Forfaitaires'!$E429*(VLOOKUP('Instruction Forfaitaires'!$D429,Listes!$A$43:$E$49,2,FALSE))),IF('Instruction Forfaitaires'!$E429&gt;Listes!$D$42,('Instruction Forfaitaires'!$E429*(VLOOKUP('Instruction Forfaitaires'!$D429,Listes!$A$43:$E$49,5,FALSE))),('Instruction Forfaitaires'!$E429*(VLOOKUP('Instruction Forfaitaires'!$D429,Listes!$A$43:$E$49,3,FALSE))+(VLOOKUP('Instruction Forfaitaires'!$D429,Listes!$A$43:$E$49,4,FALSE)))))))</f>
        <v/>
      </c>
      <c r="K429" s="257" t="str">
        <f>IF($G429="","",IF($C429=Listes!$B$34,Listes!$I$31,IF($C429=Listes!$B$35,(VLOOKUP('Instruction Forfaitaires'!$F429,Listes!$E$31:$F$36,2,FALSE)),IF($C429=Listes!$B$33,IF('Instruction Forfaitaires'!$E429&lt;Listes!$A$64,'Instruction Forfaitaires'!$E429*Listes!$A$65,IF('Instruction Forfaitaires'!$E429&gt;Listes!$D$64,'Instruction Forfaitaires'!$E429*Listes!$D$65,(('Instruction Forfaitaires'!$E429*Listes!$B$65)+Listes!$C$65)))))))</f>
        <v/>
      </c>
      <c r="L429" s="185" t="str">
        <f>IF(Forfaitaires!M428="","",Forfaitaires!M428)</f>
        <v/>
      </c>
      <c r="M429" s="282" t="str">
        <f t="shared" si="30"/>
        <v/>
      </c>
      <c r="N429" s="277" t="str">
        <f t="shared" si="31"/>
        <v/>
      </c>
      <c r="O429" s="298" t="str">
        <f t="shared" si="32"/>
        <v/>
      </c>
      <c r="P429" s="280" t="str">
        <f t="shared" si="33"/>
        <v/>
      </c>
      <c r="Q429" s="284" t="str">
        <f t="shared" si="34"/>
        <v/>
      </c>
      <c r="R429" s="285"/>
    </row>
    <row r="430" spans="1:18" ht="20.100000000000001" customHeight="1" x14ac:dyDescent="0.25">
      <c r="A430" s="170">
        <v>424</v>
      </c>
      <c r="B430" s="166" t="str">
        <f>IF(Forfaitaires!B429="","",Forfaitaires!B429)</f>
        <v/>
      </c>
      <c r="C430" s="166" t="str">
        <f>IF(Forfaitaires!C429="","",Forfaitaires!C429)</f>
        <v/>
      </c>
      <c r="D430" s="166" t="str">
        <f>IF(Forfaitaires!D429="","",Forfaitaires!D429)</f>
        <v/>
      </c>
      <c r="E430" s="166" t="str">
        <f>IF(Forfaitaires!E429="","",Forfaitaires!E429)</f>
        <v/>
      </c>
      <c r="F430" s="166" t="str">
        <f>IF(Forfaitaires!F429="","",Forfaitaires!F429)</f>
        <v/>
      </c>
      <c r="G430" s="166" t="str">
        <f>IF(Forfaitaires!G429="","",Forfaitaires!G429)</f>
        <v/>
      </c>
      <c r="H430" s="166" t="str">
        <f>IF(Forfaitaires!H429="","",Forfaitaires!H429)</f>
        <v/>
      </c>
      <c r="I430" s="166" t="str">
        <f>IF($G430="","",IF($C430=Listes!$B$32,IF('Instruction Forfaitaires'!$E430&lt;Listes!$B$53,('Instruction Forfaitaires'!$E430*(VLOOKUP('Instruction Forfaitaires'!$D430,Listes!$A$54:$E$60,2,FALSE))),IF('Instruction Forfaitaires'!$E430&gt;Listes!$E$53,('Instruction Forfaitaires'!$E430*(VLOOKUP('Instruction Forfaitaires'!$D430,Listes!$A$54:$E$60,5,FALSE))),('Instruction Forfaitaires'!$E430*(VLOOKUP('Instruction Forfaitaires'!$D430,Listes!$A$54:$E$60,3,FALSE))+(VLOOKUP('Instruction Forfaitaires'!$D430,Listes!$A$54:$E$60,4,FALSE)))))))</f>
        <v/>
      </c>
      <c r="J430" s="166" t="str">
        <f>IF($G430="","",IF($C430=Listes!$B$31,IF('Instruction Forfaitaires'!$E430&lt;Listes!$B$42,('Instruction Forfaitaires'!$E430*(VLOOKUP('Instruction Forfaitaires'!$D430,Listes!$A$43:$E$49,2,FALSE))),IF('Instruction Forfaitaires'!$E430&gt;Listes!$D$42,('Instruction Forfaitaires'!$E430*(VLOOKUP('Instruction Forfaitaires'!$D430,Listes!$A$43:$E$49,5,FALSE))),('Instruction Forfaitaires'!$E430*(VLOOKUP('Instruction Forfaitaires'!$D430,Listes!$A$43:$E$49,3,FALSE))+(VLOOKUP('Instruction Forfaitaires'!$D430,Listes!$A$43:$E$49,4,FALSE)))))))</f>
        <v/>
      </c>
      <c r="K430" s="257" t="str">
        <f>IF($G430="","",IF($C430=Listes!$B$34,Listes!$I$31,IF($C430=Listes!$B$35,(VLOOKUP('Instruction Forfaitaires'!$F430,Listes!$E$31:$F$36,2,FALSE)),IF($C430=Listes!$B$33,IF('Instruction Forfaitaires'!$E430&lt;Listes!$A$64,'Instruction Forfaitaires'!$E430*Listes!$A$65,IF('Instruction Forfaitaires'!$E430&gt;Listes!$D$64,'Instruction Forfaitaires'!$E430*Listes!$D$65,(('Instruction Forfaitaires'!$E430*Listes!$B$65)+Listes!$C$65)))))))</f>
        <v/>
      </c>
      <c r="L430" s="185" t="str">
        <f>IF(Forfaitaires!M429="","",Forfaitaires!M429)</f>
        <v/>
      </c>
      <c r="M430" s="282" t="str">
        <f t="shared" si="30"/>
        <v/>
      </c>
      <c r="N430" s="277" t="str">
        <f t="shared" si="31"/>
        <v/>
      </c>
      <c r="O430" s="298" t="str">
        <f t="shared" si="32"/>
        <v/>
      </c>
      <c r="P430" s="280" t="str">
        <f t="shared" si="33"/>
        <v/>
      </c>
      <c r="Q430" s="284" t="str">
        <f t="shared" si="34"/>
        <v/>
      </c>
      <c r="R430" s="285"/>
    </row>
    <row r="431" spans="1:18" ht="20.100000000000001" customHeight="1" x14ac:dyDescent="0.25">
      <c r="A431" s="170">
        <v>425</v>
      </c>
      <c r="B431" s="166" t="str">
        <f>IF(Forfaitaires!B430="","",Forfaitaires!B430)</f>
        <v/>
      </c>
      <c r="C431" s="166" t="str">
        <f>IF(Forfaitaires!C430="","",Forfaitaires!C430)</f>
        <v/>
      </c>
      <c r="D431" s="166" t="str">
        <f>IF(Forfaitaires!D430="","",Forfaitaires!D430)</f>
        <v/>
      </c>
      <c r="E431" s="166" t="str">
        <f>IF(Forfaitaires!E430="","",Forfaitaires!E430)</f>
        <v/>
      </c>
      <c r="F431" s="166" t="str">
        <f>IF(Forfaitaires!F430="","",Forfaitaires!F430)</f>
        <v/>
      </c>
      <c r="G431" s="166" t="str">
        <f>IF(Forfaitaires!G430="","",Forfaitaires!G430)</f>
        <v/>
      </c>
      <c r="H431" s="166" t="str">
        <f>IF(Forfaitaires!H430="","",Forfaitaires!H430)</f>
        <v/>
      </c>
      <c r="I431" s="166" t="str">
        <f>IF($G431="","",IF($C431=Listes!$B$32,IF('Instruction Forfaitaires'!$E431&lt;Listes!$B$53,('Instruction Forfaitaires'!$E431*(VLOOKUP('Instruction Forfaitaires'!$D431,Listes!$A$54:$E$60,2,FALSE))),IF('Instruction Forfaitaires'!$E431&gt;Listes!$E$53,('Instruction Forfaitaires'!$E431*(VLOOKUP('Instruction Forfaitaires'!$D431,Listes!$A$54:$E$60,5,FALSE))),('Instruction Forfaitaires'!$E431*(VLOOKUP('Instruction Forfaitaires'!$D431,Listes!$A$54:$E$60,3,FALSE))+(VLOOKUP('Instruction Forfaitaires'!$D431,Listes!$A$54:$E$60,4,FALSE)))))))</f>
        <v/>
      </c>
      <c r="J431" s="166" t="str">
        <f>IF($G431="","",IF($C431=Listes!$B$31,IF('Instruction Forfaitaires'!$E431&lt;Listes!$B$42,('Instruction Forfaitaires'!$E431*(VLOOKUP('Instruction Forfaitaires'!$D431,Listes!$A$43:$E$49,2,FALSE))),IF('Instruction Forfaitaires'!$E431&gt;Listes!$D$42,('Instruction Forfaitaires'!$E431*(VLOOKUP('Instruction Forfaitaires'!$D431,Listes!$A$43:$E$49,5,FALSE))),('Instruction Forfaitaires'!$E431*(VLOOKUP('Instruction Forfaitaires'!$D431,Listes!$A$43:$E$49,3,FALSE))+(VLOOKUP('Instruction Forfaitaires'!$D431,Listes!$A$43:$E$49,4,FALSE)))))))</f>
        <v/>
      </c>
      <c r="K431" s="257" t="str">
        <f>IF($G431="","",IF($C431=Listes!$B$34,Listes!$I$31,IF($C431=Listes!$B$35,(VLOOKUP('Instruction Forfaitaires'!$F431,Listes!$E$31:$F$36,2,FALSE)),IF($C431=Listes!$B$33,IF('Instruction Forfaitaires'!$E431&lt;Listes!$A$64,'Instruction Forfaitaires'!$E431*Listes!$A$65,IF('Instruction Forfaitaires'!$E431&gt;Listes!$D$64,'Instruction Forfaitaires'!$E431*Listes!$D$65,(('Instruction Forfaitaires'!$E431*Listes!$B$65)+Listes!$C$65)))))))</f>
        <v/>
      </c>
      <c r="L431" s="185" t="str">
        <f>IF(Forfaitaires!M430="","",Forfaitaires!M430)</f>
        <v/>
      </c>
      <c r="M431" s="282" t="str">
        <f t="shared" si="30"/>
        <v/>
      </c>
      <c r="N431" s="277" t="str">
        <f t="shared" si="31"/>
        <v/>
      </c>
      <c r="O431" s="298" t="str">
        <f t="shared" si="32"/>
        <v/>
      </c>
      <c r="P431" s="280" t="str">
        <f t="shared" si="33"/>
        <v/>
      </c>
      <c r="Q431" s="284" t="str">
        <f t="shared" si="34"/>
        <v/>
      </c>
      <c r="R431" s="285"/>
    </row>
    <row r="432" spans="1:18" ht="20.100000000000001" customHeight="1" x14ac:dyDescent="0.25">
      <c r="A432" s="170">
        <v>426</v>
      </c>
      <c r="B432" s="166" t="str">
        <f>IF(Forfaitaires!B431="","",Forfaitaires!B431)</f>
        <v/>
      </c>
      <c r="C432" s="166" t="str">
        <f>IF(Forfaitaires!C431="","",Forfaitaires!C431)</f>
        <v/>
      </c>
      <c r="D432" s="166" t="str">
        <f>IF(Forfaitaires!D431="","",Forfaitaires!D431)</f>
        <v/>
      </c>
      <c r="E432" s="166" t="str">
        <f>IF(Forfaitaires!E431="","",Forfaitaires!E431)</f>
        <v/>
      </c>
      <c r="F432" s="166" t="str">
        <f>IF(Forfaitaires!F431="","",Forfaitaires!F431)</f>
        <v/>
      </c>
      <c r="G432" s="166" t="str">
        <f>IF(Forfaitaires!G431="","",Forfaitaires!G431)</f>
        <v/>
      </c>
      <c r="H432" s="166" t="str">
        <f>IF(Forfaitaires!H431="","",Forfaitaires!H431)</f>
        <v/>
      </c>
      <c r="I432" s="166" t="str">
        <f>IF($G432="","",IF($C432=Listes!$B$32,IF('Instruction Forfaitaires'!$E432&lt;Listes!$B$53,('Instruction Forfaitaires'!$E432*(VLOOKUP('Instruction Forfaitaires'!$D432,Listes!$A$54:$E$60,2,FALSE))),IF('Instruction Forfaitaires'!$E432&gt;Listes!$E$53,('Instruction Forfaitaires'!$E432*(VLOOKUP('Instruction Forfaitaires'!$D432,Listes!$A$54:$E$60,5,FALSE))),('Instruction Forfaitaires'!$E432*(VLOOKUP('Instruction Forfaitaires'!$D432,Listes!$A$54:$E$60,3,FALSE))+(VLOOKUP('Instruction Forfaitaires'!$D432,Listes!$A$54:$E$60,4,FALSE)))))))</f>
        <v/>
      </c>
      <c r="J432" s="166" t="str">
        <f>IF($G432="","",IF($C432=Listes!$B$31,IF('Instruction Forfaitaires'!$E432&lt;Listes!$B$42,('Instruction Forfaitaires'!$E432*(VLOOKUP('Instruction Forfaitaires'!$D432,Listes!$A$43:$E$49,2,FALSE))),IF('Instruction Forfaitaires'!$E432&gt;Listes!$D$42,('Instruction Forfaitaires'!$E432*(VLOOKUP('Instruction Forfaitaires'!$D432,Listes!$A$43:$E$49,5,FALSE))),('Instruction Forfaitaires'!$E432*(VLOOKUP('Instruction Forfaitaires'!$D432,Listes!$A$43:$E$49,3,FALSE))+(VLOOKUP('Instruction Forfaitaires'!$D432,Listes!$A$43:$E$49,4,FALSE)))))))</f>
        <v/>
      </c>
      <c r="K432" s="257" t="str">
        <f>IF($G432="","",IF($C432=Listes!$B$34,Listes!$I$31,IF($C432=Listes!$B$35,(VLOOKUP('Instruction Forfaitaires'!$F432,Listes!$E$31:$F$36,2,FALSE)),IF($C432=Listes!$B$33,IF('Instruction Forfaitaires'!$E432&lt;Listes!$A$64,'Instruction Forfaitaires'!$E432*Listes!$A$65,IF('Instruction Forfaitaires'!$E432&gt;Listes!$D$64,'Instruction Forfaitaires'!$E432*Listes!$D$65,(('Instruction Forfaitaires'!$E432*Listes!$B$65)+Listes!$C$65)))))))</f>
        <v/>
      </c>
      <c r="L432" s="185" t="str">
        <f>IF(Forfaitaires!M431="","",Forfaitaires!M431)</f>
        <v/>
      </c>
      <c r="M432" s="282" t="str">
        <f t="shared" si="30"/>
        <v/>
      </c>
      <c r="N432" s="277" t="str">
        <f t="shared" si="31"/>
        <v/>
      </c>
      <c r="O432" s="298" t="str">
        <f t="shared" si="32"/>
        <v/>
      </c>
      <c r="P432" s="280" t="str">
        <f t="shared" si="33"/>
        <v/>
      </c>
      <c r="Q432" s="284" t="str">
        <f t="shared" si="34"/>
        <v/>
      </c>
      <c r="R432" s="285"/>
    </row>
    <row r="433" spans="1:18" ht="20.100000000000001" customHeight="1" x14ac:dyDescent="0.25">
      <c r="A433" s="170">
        <v>427</v>
      </c>
      <c r="B433" s="166" t="str">
        <f>IF(Forfaitaires!B432="","",Forfaitaires!B432)</f>
        <v/>
      </c>
      <c r="C433" s="166" t="str">
        <f>IF(Forfaitaires!C432="","",Forfaitaires!C432)</f>
        <v/>
      </c>
      <c r="D433" s="166" t="str">
        <f>IF(Forfaitaires!D432="","",Forfaitaires!D432)</f>
        <v/>
      </c>
      <c r="E433" s="166" t="str">
        <f>IF(Forfaitaires!E432="","",Forfaitaires!E432)</f>
        <v/>
      </c>
      <c r="F433" s="166" t="str">
        <f>IF(Forfaitaires!F432="","",Forfaitaires!F432)</f>
        <v/>
      </c>
      <c r="G433" s="166" t="str">
        <f>IF(Forfaitaires!G432="","",Forfaitaires!G432)</f>
        <v/>
      </c>
      <c r="H433" s="166" t="str">
        <f>IF(Forfaitaires!H432="","",Forfaitaires!H432)</f>
        <v/>
      </c>
      <c r="I433" s="166" t="str">
        <f>IF($G433="","",IF($C433=Listes!$B$32,IF('Instruction Forfaitaires'!$E433&lt;Listes!$B$53,('Instruction Forfaitaires'!$E433*(VLOOKUP('Instruction Forfaitaires'!$D433,Listes!$A$54:$E$60,2,FALSE))),IF('Instruction Forfaitaires'!$E433&gt;Listes!$E$53,('Instruction Forfaitaires'!$E433*(VLOOKUP('Instruction Forfaitaires'!$D433,Listes!$A$54:$E$60,5,FALSE))),('Instruction Forfaitaires'!$E433*(VLOOKUP('Instruction Forfaitaires'!$D433,Listes!$A$54:$E$60,3,FALSE))+(VLOOKUP('Instruction Forfaitaires'!$D433,Listes!$A$54:$E$60,4,FALSE)))))))</f>
        <v/>
      </c>
      <c r="J433" s="166" t="str">
        <f>IF($G433="","",IF($C433=Listes!$B$31,IF('Instruction Forfaitaires'!$E433&lt;Listes!$B$42,('Instruction Forfaitaires'!$E433*(VLOOKUP('Instruction Forfaitaires'!$D433,Listes!$A$43:$E$49,2,FALSE))),IF('Instruction Forfaitaires'!$E433&gt;Listes!$D$42,('Instruction Forfaitaires'!$E433*(VLOOKUP('Instruction Forfaitaires'!$D433,Listes!$A$43:$E$49,5,FALSE))),('Instruction Forfaitaires'!$E433*(VLOOKUP('Instruction Forfaitaires'!$D433,Listes!$A$43:$E$49,3,FALSE))+(VLOOKUP('Instruction Forfaitaires'!$D433,Listes!$A$43:$E$49,4,FALSE)))))))</f>
        <v/>
      </c>
      <c r="K433" s="257" t="str">
        <f>IF($G433="","",IF($C433=Listes!$B$34,Listes!$I$31,IF($C433=Listes!$B$35,(VLOOKUP('Instruction Forfaitaires'!$F433,Listes!$E$31:$F$36,2,FALSE)),IF($C433=Listes!$B$33,IF('Instruction Forfaitaires'!$E433&lt;Listes!$A$64,'Instruction Forfaitaires'!$E433*Listes!$A$65,IF('Instruction Forfaitaires'!$E433&gt;Listes!$D$64,'Instruction Forfaitaires'!$E433*Listes!$D$65,(('Instruction Forfaitaires'!$E433*Listes!$B$65)+Listes!$C$65)))))))</f>
        <v/>
      </c>
      <c r="L433" s="185" t="str">
        <f>IF(Forfaitaires!M432="","",Forfaitaires!M432)</f>
        <v/>
      </c>
      <c r="M433" s="282" t="str">
        <f t="shared" si="30"/>
        <v/>
      </c>
      <c r="N433" s="277" t="str">
        <f t="shared" si="31"/>
        <v/>
      </c>
      <c r="O433" s="298" t="str">
        <f t="shared" si="32"/>
        <v/>
      </c>
      <c r="P433" s="280" t="str">
        <f t="shared" si="33"/>
        <v/>
      </c>
      <c r="Q433" s="284" t="str">
        <f t="shared" si="34"/>
        <v/>
      </c>
      <c r="R433" s="285"/>
    </row>
    <row r="434" spans="1:18" ht="20.100000000000001" customHeight="1" x14ac:dyDescent="0.25">
      <c r="A434" s="170">
        <v>428</v>
      </c>
      <c r="B434" s="166" t="str">
        <f>IF(Forfaitaires!B433="","",Forfaitaires!B433)</f>
        <v/>
      </c>
      <c r="C434" s="166" t="str">
        <f>IF(Forfaitaires!C433="","",Forfaitaires!C433)</f>
        <v/>
      </c>
      <c r="D434" s="166" t="str">
        <f>IF(Forfaitaires!D433="","",Forfaitaires!D433)</f>
        <v/>
      </c>
      <c r="E434" s="166" t="str">
        <f>IF(Forfaitaires!E433="","",Forfaitaires!E433)</f>
        <v/>
      </c>
      <c r="F434" s="166" t="str">
        <f>IF(Forfaitaires!F433="","",Forfaitaires!F433)</f>
        <v/>
      </c>
      <c r="G434" s="166" t="str">
        <f>IF(Forfaitaires!G433="","",Forfaitaires!G433)</f>
        <v/>
      </c>
      <c r="H434" s="166" t="str">
        <f>IF(Forfaitaires!H433="","",Forfaitaires!H433)</f>
        <v/>
      </c>
      <c r="I434" s="166" t="str">
        <f>IF($G434="","",IF($C434=Listes!$B$32,IF('Instruction Forfaitaires'!$E434&lt;Listes!$B$53,('Instruction Forfaitaires'!$E434*(VLOOKUP('Instruction Forfaitaires'!$D434,Listes!$A$54:$E$60,2,FALSE))),IF('Instruction Forfaitaires'!$E434&gt;Listes!$E$53,('Instruction Forfaitaires'!$E434*(VLOOKUP('Instruction Forfaitaires'!$D434,Listes!$A$54:$E$60,5,FALSE))),('Instruction Forfaitaires'!$E434*(VLOOKUP('Instruction Forfaitaires'!$D434,Listes!$A$54:$E$60,3,FALSE))+(VLOOKUP('Instruction Forfaitaires'!$D434,Listes!$A$54:$E$60,4,FALSE)))))))</f>
        <v/>
      </c>
      <c r="J434" s="166" t="str">
        <f>IF($G434="","",IF($C434=Listes!$B$31,IF('Instruction Forfaitaires'!$E434&lt;Listes!$B$42,('Instruction Forfaitaires'!$E434*(VLOOKUP('Instruction Forfaitaires'!$D434,Listes!$A$43:$E$49,2,FALSE))),IF('Instruction Forfaitaires'!$E434&gt;Listes!$D$42,('Instruction Forfaitaires'!$E434*(VLOOKUP('Instruction Forfaitaires'!$D434,Listes!$A$43:$E$49,5,FALSE))),('Instruction Forfaitaires'!$E434*(VLOOKUP('Instruction Forfaitaires'!$D434,Listes!$A$43:$E$49,3,FALSE))+(VLOOKUP('Instruction Forfaitaires'!$D434,Listes!$A$43:$E$49,4,FALSE)))))))</f>
        <v/>
      </c>
      <c r="K434" s="257" t="str">
        <f>IF($G434="","",IF($C434=Listes!$B$34,Listes!$I$31,IF($C434=Listes!$B$35,(VLOOKUP('Instruction Forfaitaires'!$F434,Listes!$E$31:$F$36,2,FALSE)),IF($C434=Listes!$B$33,IF('Instruction Forfaitaires'!$E434&lt;Listes!$A$64,'Instruction Forfaitaires'!$E434*Listes!$A$65,IF('Instruction Forfaitaires'!$E434&gt;Listes!$D$64,'Instruction Forfaitaires'!$E434*Listes!$D$65,(('Instruction Forfaitaires'!$E434*Listes!$B$65)+Listes!$C$65)))))))</f>
        <v/>
      </c>
      <c r="L434" s="185" t="str">
        <f>IF(Forfaitaires!M433="","",Forfaitaires!M433)</f>
        <v/>
      </c>
      <c r="M434" s="282" t="str">
        <f t="shared" si="30"/>
        <v/>
      </c>
      <c r="N434" s="277" t="str">
        <f t="shared" si="31"/>
        <v/>
      </c>
      <c r="O434" s="298" t="str">
        <f t="shared" si="32"/>
        <v/>
      </c>
      <c r="P434" s="280" t="str">
        <f t="shared" si="33"/>
        <v/>
      </c>
      <c r="Q434" s="284" t="str">
        <f t="shared" si="34"/>
        <v/>
      </c>
      <c r="R434" s="285"/>
    </row>
    <row r="435" spans="1:18" ht="20.100000000000001" customHeight="1" x14ac:dyDescent="0.25">
      <c r="A435" s="170">
        <v>429</v>
      </c>
      <c r="B435" s="166" t="str">
        <f>IF(Forfaitaires!B434="","",Forfaitaires!B434)</f>
        <v/>
      </c>
      <c r="C435" s="166" t="str">
        <f>IF(Forfaitaires!C434="","",Forfaitaires!C434)</f>
        <v/>
      </c>
      <c r="D435" s="166" t="str">
        <f>IF(Forfaitaires!D434="","",Forfaitaires!D434)</f>
        <v/>
      </c>
      <c r="E435" s="166" t="str">
        <f>IF(Forfaitaires!E434="","",Forfaitaires!E434)</f>
        <v/>
      </c>
      <c r="F435" s="166" t="str">
        <f>IF(Forfaitaires!F434="","",Forfaitaires!F434)</f>
        <v/>
      </c>
      <c r="G435" s="166" t="str">
        <f>IF(Forfaitaires!G434="","",Forfaitaires!G434)</f>
        <v/>
      </c>
      <c r="H435" s="166" t="str">
        <f>IF(Forfaitaires!H434="","",Forfaitaires!H434)</f>
        <v/>
      </c>
      <c r="I435" s="166" t="str">
        <f>IF($G435="","",IF($C435=Listes!$B$32,IF('Instruction Forfaitaires'!$E435&lt;Listes!$B$53,('Instruction Forfaitaires'!$E435*(VLOOKUP('Instruction Forfaitaires'!$D435,Listes!$A$54:$E$60,2,FALSE))),IF('Instruction Forfaitaires'!$E435&gt;Listes!$E$53,('Instruction Forfaitaires'!$E435*(VLOOKUP('Instruction Forfaitaires'!$D435,Listes!$A$54:$E$60,5,FALSE))),('Instruction Forfaitaires'!$E435*(VLOOKUP('Instruction Forfaitaires'!$D435,Listes!$A$54:$E$60,3,FALSE))+(VLOOKUP('Instruction Forfaitaires'!$D435,Listes!$A$54:$E$60,4,FALSE)))))))</f>
        <v/>
      </c>
      <c r="J435" s="166" t="str">
        <f>IF($G435="","",IF($C435=Listes!$B$31,IF('Instruction Forfaitaires'!$E435&lt;Listes!$B$42,('Instruction Forfaitaires'!$E435*(VLOOKUP('Instruction Forfaitaires'!$D435,Listes!$A$43:$E$49,2,FALSE))),IF('Instruction Forfaitaires'!$E435&gt;Listes!$D$42,('Instruction Forfaitaires'!$E435*(VLOOKUP('Instruction Forfaitaires'!$D435,Listes!$A$43:$E$49,5,FALSE))),('Instruction Forfaitaires'!$E435*(VLOOKUP('Instruction Forfaitaires'!$D435,Listes!$A$43:$E$49,3,FALSE))+(VLOOKUP('Instruction Forfaitaires'!$D435,Listes!$A$43:$E$49,4,FALSE)))))))</f>
        <v/>
      </c>
      <c r="K435" s="257" t="str">
        <f>IF($G435="","",IF($C435=Listes!$B$34,Listes!$I$31,IF($C435=Listes!$B$35,(VLOOKUP('Instruction Forfaitaires'!$F435,Listes!$E$31:$F$36,2,FALSE)),IF($C435=Listes!$B$33,IF('Instruction Forfaitaires'!$E435&lt;Listes!$A$64,'Instruction Forfaitaires'!$E435*Listes!$A$65,IF('Instruction Forfaitaires'!$E435&gt;Listes!$D$64,'Instruction Forfaitaires'!$E435*Listes!$D$65,(('Instruction Forfaitaires'!$E435*Listes!$B$65)+Listes!$C$65)))))))</f>
        <v/>
      </c>
      <c r="L435" s="185" t="str">
        <f>IF(Forfaitaires!M434="","",Forfaitaires!M434)</f>
        <v/>
      </c>
      <c r="M435" s="282" t="str">
        <f t="shared" si="30"/>
        <v/>
      </c>
      <c r="N435" s="277" t="str">
        <f t="shared" si="31"/>
        <v/>
      </c>
      <c r="O435" s="298" t="str">
        <f t="shared" si="32"/>
        <v/>
      </c>
      <c r="P435" s="280" t="str">
        <f t="shared" si="33"/>
        <v/>
      </c>
      <c r="Q435" s="284" t="str">
        <f t="shared" si="34"/>
        <v/>
      </c>
      <c r="R435" s="285"/>
    </row>
    <row r="436" spans="1:18" ht="20.100000000000001" customHeight="1" x14ac:dyDescent="0.25">
      <c r="A436" s="170">
        <v>430</v>
      </c>
      <c r="B436" s="166" t="str">
        <f>IF(Forfaitaires!B435="","",Forfaitaires!B435)</f>
        <v/>
      </c>
      <c r="C436" s="166" t="str">
        <f>IF(Forfaitaires!C435="","",Forfaitaires!C435)</f>
        <v/>
      </c>
      <c r="D436" s="166" t="str">
        <f>IF(Forfaitaires!D435="","",Forfaitaires!D435)</f>
        <v/>
      </c>
      <c r="E436" s="166" t="str">
        <f>IF(Forfaitaires!E435="","",Forfaitaires!E435)</f>
        <v/>
      </c>
      <c r="F436" s="166" t="str">
        <f>IF(Forfaitaires!F435="","",Forfaitaires!F435)</f>
        <v/>
      </c>
      <c r="G436" s="166" t="str">
        <f>IF(Forfaitaires!G435="","",Forfaitaires!G435)</f>
        <v/>
      </c>
      <c r="H436" s="166" t="str">
        <f>IF(Forfaitaires!H435="","",Forfaitaires!H435)</f>
        <v/>
      </c>
      <c r="I436" s="166" t="str">
        <f>IF($G436="","",IF($C436=Listes!$B$32,IF('Instruction Forfaitaires'!$E436&lt;Listes!$B$53,('Instruction Forfaitaires'!$E436*(VLOOKUP('Instruction Forfaitaires'!$D436,Listes!$A$54:$E$60,2,FALSE))),IF('Instruction Forfaitaires'!$E436&gt;Listes!$E$53,('Instruction Forfaitaires'!$E436*(VLOOKUP('Instruction Forfaitaires'!$D436,Listes!$A$54:$E$60,5,FALSE))),('Instruction Forfaitaires'!$E436*(VLOOKUP('Instruction Forfaitaires'!$D436,Listes!$A$54:$E$60,3,FALSE))+(VLOOKUP('Instruction Forfaitaires'!$D436,Listes!$A$54:$E$60,4,FALSE)))))))</f>
        <v/>
      </c>
      <c r="J436" s="166" t="str">
        <f>IF($G436="","",IF($C436=Listes!$B$31,IF('Instruction Forfaitaires'!$E436&lt;Listes!$B$42,('Instruction Forfaitaires'!$E436*(VLOOKUP('Instruction Forfaitaires'!$D436,Listes!$A$43:$E$49,2,FALSE))),IF('Instruction Forfaitaires'!$E436&gt;Listes!$D$42,('Instruction Forfaitaires'!$E436*(VLOOKUP('Instruction Forfaitaires'!$D436,Listes!$A$43:$E$49,5,FALSE))),('Instruction Forfaitaires'!$E436*(VLOOKUP('Instruction Forfaitaires'!$D436,Listes!$A$43:$E$49,3,FALSE))+(VLOOKUP('Instruction Forfaitaires'!$D436,Listes!$A$43:$E$49,4,FALSE)))))))</f>
        <v/>
      </c>
      <c r="K436" s="257" t="str">
        <f>IF($G436="","",IF($C436=Listes!$B$34,Listes!$I$31,IF($C436=Listes!$B$35,(VLOOKUP('Instruction Forfaitaires'!$F436,Listes!$E$31:$F$36,2,FALSE)),IF($C436=Listes!$B$33,IF('Instruction Forfaitaires'!$E436&lt;Listes!$A$64,'Instruction Forfaitaires'!$E436*Listes!$A$65,IF('Instruction Forfaitaires'!$E436&gt;Listes!$D$64,'Instruction Forfaitaires'!$E436*Listes!$D$65,(('Instruction Forfaitaires'!$E436*Listes!$B$65)+Listes!$C$65)))))))</f>
        <v/>
      </c>
      <c r="L436" s="185" t="str">
        <f>IF(Forfaitaires!M435="","",Forfaitaires!M435)</f>
        <v/>
      </c>
      <c r="M436" s="282" t="str">
        <f t="shared" si="30"/>
        <v/>
      </c>
      <c r="N436" s="277" t="str">
        <f t="shared" si="31"/>
        <v/>
      </c>
      <c r="O436" s="298" t="str">
        <f t="shared" si="32"/>
        <v/>
      </c>
      <c r="P436" s="280" t="str">
        <f t="shared" si="33"/>
        <v/>
      </c>
      <c r="Q436" s="284" t="str">
        <f t="shared" si="34"/>
        <v/>
      </c>
      <c r="R436" s="285"/>
    </row>
    <row r="437" spans="1:18" ht="20.100000000000001" customHeight="1" x14ac:dyDescent="0.25">
      <c r="A437" s="170">
        <v>431</v>
      </c>
      <c r="B437" s="166" t="str">
        <f>IF(Forfaitaires!B436="","",Forfaitaires!B436)</f>
        <v/>
      </c>
      <c r="C437" s="166" t="str">
        <f>IF(Forfaitaires!C436="","",Forfaitaires!C436)</f>
        <v/>
      </c>
      <c r="D437" s="166" t="str">
        <f>IF(Forfaitaires!D436="","",Forfaitaires!D436)</f>
        <v/>
      </c>
      <c r="E437" s="166" t="str">
        <f>IF(Forfaitaires!E436="","",Forfaitaires!E436)</f>
        <v/>
      </c>
      <c r="F437" s="166" t="str">
        <f>IF(Forfaitaires!F436="","",Forfaitaires!F436)</f>
        <v/>
      </c>
      <c r="G437" s="166" t="str">
        <f>IF(Forfaitaires!G436="","",Forfaitaires!G436)</f>
        <v/>
      </c>
      <c r="H437" s="166" t="str">
        <f>IF(Forfaitaires!H436="","",Forfaitaires!H436)</f>
        <v/>
      </c>
      <c r="I437" s="166" t="str">
        <f>IF($G437="","",IF($C437=Listes!$B$32,IF('Instruction Forfaitaires'!$E437&lt;Listes!$B$53,('Instruction Forfaitaires'!$E437*(VLOOKUP('Instruction Forfaitaires'!$D437,Listes!$A$54:$E$60,2,FALSE))),IF('Instruction Forfaitaires'!$E437&gt;Listes!$E$53,('Instruction Forfaitaires'!$E437*(VLOOKUP('Instruction Forfaitaires'!$D437,Listes!$A$54:$E$60,5,FALSE))),('Instruction Forfaitaires'!$E437*(VLOOKUP('Instruction Forfaitaires'!$D437,Listes!$A$54:$E$60,3,FALSE))+(VLOOKUP('Instruction Forfaitaires'!$D437,Listes!$A$54:$E$60,4,FALSE)))))))</f>
        <v/>
      </c>
      <c r="J437" s="166" t="str">
        <f>IF($G437="","",IF($C437=Listes!$B$31,IF('Instruction Forfaitaires'!$E437&lt;Listes!$B$42,('Instruction Forfaitaires'!$E437*(VLOOKUP('Instruction Forfaitaires'!$D437,Listes!$A$43:$E$49,2,FALSE))),IF('Instruction Forfaitaires'!$E437&gt;Listes!$D$42,('Instruction Forfaitaires'!$E437*(VLOOKUP('Instruction Forfaitaires'!$D437,Listes!$A$43:$E$49,5,FALSE))),('Instruction Forfaitaires'!$E437*(VLOOKUP('Instruction Forfaitaires'!$D437,Listes!$A$43:$E$49,3,FALSE))+(VLOOKUP('Instruction Forfaitaires'!$D437,Listes!$A$43:$E$49,4,FALSE)))))))</f>
        <v/>
      </c>
      <c r="K437" s="257" t="str">
        <f>IF($G437="","",IF($C437=Listes!$B$34,Listes!$I$31,IF($C437=Listes!$B$35,(VLOOKUP('Instruction Forfaitaires'!$F437,Listes!$E$31:$F$36,2,FALSE)),IF($C437=Listes!$B$33,IF('Instruction Forfaitaires'!$E437&lt;Listes!$A$64,'Instruction Forfaitaires'!$E437*Listes!$A$65,IF('Instruction Forfaitaires'!$E437&gt;Listes!$D$64,'Instruction Forfaitaires'!$E437*Listes!$D$65,(('Instruction Forfaitaires'!$E437*Listes!$B$65)+Listes!$C$65)))))))</f>
        <v/>
      </c>
      <c r="L437" s="185" t="str">
        <f>IF(Forfaitaires!M436="","",Forfaitaires!M436)</f>
        <v/>
      </c>
      <c r="M437" s="282" t="str">
        <f t="shared" si="30"/>
        <v/>
      </c>
      <c r="N437" s="277" t="str">
        <f t="shared" si="31"/>
        <v/>
      </c>
      <c r="O437" s="298" t="str">
        <f t="shared" si="32"/>
        <v/>
      </c>
      <c r="P437" s="280" t="str">
        <f t="shared" si="33"/>
        <v/>
      </c>
      <c r="Q437" s="284" t="str">
        <f t="shared" si="34"/>
        <v/>
      </c>
      <c r="R437" s="285"/>
    </row>
    <row r="438" spans="1:18" ht="20.100000000000001" customHeight="1" x14ac:dyDescent="0.25">
      <c r="A438" s="170">
        <v>432</v>
      </c>
      <c r="B438" s="166" t="str">
        <f>IF(Forfaitaires!B437="","",Forfaitaires!B437)</f>
        <v/>
      </c>
      <c r="C438" s="166" t="str">
        <f>IF(Forfaitaires!C437="","",Forfaitaires!C437)</f>
        <v/>
      </c>
      <c r="D438" s="166" t="str">
        <f>IF(Forfaitaires!D437="","",Forfaitaires!D437)</f>
        <v/>
      </c>
      <c r="E438" s="166" t="str">
        <f>IF(Forfaitaires!E437="","",Forfaitaires!E437)</f>
        <v/>
      </c>
      <c r="F438" s="166" t="str">
        <f>IF(Forfaitaires!F437="","",Forfaitaires!F437)</f>
        <v/>
      </c>
      <c r="G438" s="166" t="str">
        <f>IF(Forfaitaires!G437="","",Forfaitaires!G437)</f>
        <v/>
      </c>
      <c r="H438" s="166" t="str">
        <f>IF(Forfaitaires!H437="","",Forfaitaires!H437)</f>
        <v/>
      </c>
      <c r="I438" s="166" t="str">
        <f>IF($G438="","",IF($C438=Listes!$B$32,IF('Instruction Forfaitaires'!$E438&lt;Listes!$B$53,('Instruction Forfaitaires'!$E438*(VLOOKUP('Instruction Forfaitaires'!$D438,Listes!$A$54:$E$60,2,FALSE))),IF('Instruction Forfaitaires'!$E438&gt;Listes!$E$53,('Instruction Forfaitaires'!$E438*(VLOOKUP('Instruction Forfaitaires'!$D438,Listes!$A$54:$E$60,5,FALSE))),('Instruction Forfaitaires'!$E438*(VLOOKUP('Instruction Forfaitaires'!$D438,Listes!$A$54:$E$60,3,FALSE))+(VLOOKUP('Instruction Forfaitaires'!$D438,Listes!$A$54:$E$60,4,FALSE)))))))</f>
        <v/>
      </c>
      <c r="J438" s="166" t="str">
        <f>IF($G438="","",IF($C438=Listes!$B$31,IF('Instruction Forfaitaires'!$E438&lt;Listes!$B$42,('Instruction Forfaitaires'!$E438*(VLOOKUP('Instruction Forfaitaires'!$D438,Listes!$A$43:$E$49,2,FALSE))),IF('Instruction Forfaitaires'!$E438&gt;Listes!$D$42,('Instruction Forfaitaires'!$E438*(VLOOKUP('Instruction Forfaitaires'!$D438,Listes!$A$43:$E$49,5,FALSE))),('Instruction Forfaitaires'!$E438*(VLOOKUP('Instruction Forfaitaires'!$D438,Listes!$A$43:$E$49,3,FALSE))+(VLOOKUP('Instruction Forfaitaires'!$D438,Listes!$A$43:$E$49,4,FALSE)))))))</f>
        <v/>
      </c>
      <c r="K438" s="257" t="str">
        <f>IF($G438="","",IF($C438=Listes!$B$34,Listes!$I$31,IF($C438=Listes!$B$35,(VLOOKUP('Instruction Forfaitaires'!$F438,Listes!$E$31:$F$36,2,FALSE)),IF($C438=Listes!$B$33,IF('Instruction Forfaitaires'!$E438&lt;Listes!$A$64,'Instruction Forfaitaires'!$E438*Listes!$A$65,IF('Instruction Forfaitaires'!$E438&gt;Listes!$D$64,'Instruction Forfaitaires'!$E438*Listes!$D$65,(('Instruction Forfaitaires'!$E438*Listes!$B$65)+Listes!$C$65)))))))</f>
        <v/>
      </c>
      <c r="L438" s="185" t="str">
        <f>IF(Forfaitaires!M437="","",Forfaitaires!M437)</f>
        <v/>
      </c>
      <c r="M438" s="282" t="str">
        <f t="shared" si="30"/>
        <v/>
      </c>
      <c r="N438" s="277" t="str">
        <f t="shared" si="31"/>
        <v/>
      </c>
      <c r="O438" s="298" t="str">
        <f t="shared" si="32"/>
        <v/>
      </c>
      <c r="P438" s="280" t="str">
        <f t="shared" si="33"/>
        <v/>
      </c>
      <c r="Q438" s="284" t="str">
        <f t="shared" si="34"/>
        <v/>
      </c>
      <c r="R438" s="285"/>
    </row>
    <row r="439" spans="1:18" ht="20.100000000000001" customHeight="1" x14ac:dyDescent="0.25">
      <c r="A439" s="170">
        <v>433</v>
      </c>
      <c r="B439" s="166" t="str">
        <f>IF(Forfaitaires!B438="","",Forfaitaires!B438)</f>
        <v/>
      </c>
      <c r="C439" s="166" t="str">
        <f>IF(Forfaitaires!C438="","",Forfaitaires!C438)</f>
        <v/>
      </c>
      <c r="D439" s="166" t="str">
        <f>IF(Forfaitaires!D438="","",Forfaitaires!D438)</f>
        <v/>
      </c>
      <c r="E439" s="166" t="str">
        <f>IF(Forfaitaires!E438="","",Forfaitaires!E438)</f>
        <v/>
      </c>
      <c r="F439" s="166" t="str">
        <f>IF(Forfaitaires!F438="","",Forfaitaires!F438)</f>
        <v/>
      </c>
      <c r="G439" s="166" t="str">
        <f>IF(Forfaitaires!G438="","",Forfaitaires!G438)</f>
        <v/>
      </c>
      <c r="H439" s="166" t="str">
        <f>IF(Forfaitaires!H438="","",Forfaitaires!H438)</f>
        <v/>
      </c>
      <c r="I439" s="166" t="str">
        <f>IF($G439="","",IF($C439=Listes!$B$32,IF('Instruction Forfaitaires'!$E439&lt;Listes!$B$53,('Instruction Forfaitaires'!$E439*(VLOOKUP('Instruction Forfaitaires'!$D439,Listes!$A$54:$E$60,2,FALSE))),IF('Instruction Forfaitaires'!$E439&gt;Listes!$E$53,('Instruction Forfaitaires'!$E439*(VLOOKUP('Instruction Forfaitaires'!$D439,Listes!$A$54:$E$60,5,FALSE))),('Instruction Forfaitaires'!$E439*(VLOOKUP('Instruction Forfaitaires'!$D439,Listes!$A$54:$E$60,3,FALSE))+(VLOOKUP('Instruction Forfaitaires'!$D439,Listes!$A$54:$E$60,4,FALSE)))))))</f>
        <v/>
      </c>
      <c r="J439" s="166" t="str">
        <f>IF($G439="","",IF($C439=Listes!$B$31,IF('Instruction Forfaitaires'!$E439&lt;Listes!$B$42,('Instruction Forfaitaires'!$E439*(VLOOKUP('Instruction Forfaitaires'!$D439,Listes!$A$43:$E$49,2,FALSE))),IF('Instruction Forfaitaires'!$E439&gt;Listes!$D$42,('Instruction Forfaitaires'!$E439*(VLOOKUP('Instruction Forfaitaires'!$D439,Listes!$A$43:$E$49,5,FALSE))),('Instruction Forfaitaires'!$E439*(VLOOKUP('Instruction Forfaitaires'!$D439,Listes!$A$43:$E$49,3,FALSE))+(VLOOKUP('Instruction Forfaitaires'!$D439,Listes!$A$43:$E$49,4,FALSE)))))))</f>
        <v/>
      </c>
      <c r="K439" s="257" t="str">
        <f>IF($G439="","",IF($C439=Listes!$B$34,Listes!$I$31,IF($C439=Listes!$B$35,(VLOOKUP('Instruction Forfaitaires'!$F439,Listes!$E$31:$F$36,2,FALSE)),IF($C439=Listes!$B$33,IF('Instruction Forfaitaires'!$E439&lt;Listes!$A$64,'Instruction Forfaitaires'!$E439*Listes!$A$65,IF('Instruction Forfaitaires'!$E439&gt;Listes!$D$64,'Instruction Forfaitaires'!$E439*Listes!$D$65,(('Instruction Forfaitaires'!$E439*Listes!$B$65)+Listes!$C$65)))))))</f>
        <v/>
      </c>
      <c r="L439" s="185" t="str">
        <f>IF(Forfaitaires!M438="","",Forfaitaires!M438)</f>
        <v/>
      </c>
      <c r="M439" s="282" t="str">
        <f t="shared" si="30"/>
        <v/>
      </c>
      <c r="N439" s="277" t="str">
        <f t="shared" si="31"/>
        <v/>
      </c>
      <c r="O439" s="298" t="str">
        <f t="shared" si="32"/>
        <v/>
      </c>
      <c r="P439" s="280" t="str">
        <f t="shared" si="33"/>
        <v/>
      </c>
      <c r="Q439" s="284" t="str">
        <f t="shared" si="34"/>
        <v/>
      </c>
      <c r="R439" s="285"/>
    </row>
    <row r="440" spans="1:18" ht="20.100000000000001" customHeight="1" x14ac:dyDescent="0.25">
      <c r="A440" s="170">
        <v>434</v>
      </c>
      <c r="B440" s="166" t="str">
        <f>IF(Forfaitaires!B439="","",Forfaitaires!B439)</f>
        <v/>
      </c>
      <c r="C440" s="166" t="str">
        <f>IF(Forfaitaires!C439="","",Forfaitaires!C439)</f>
        <v/>
      </c>
      <c r="D440" s="166" t="str">
        <f>IF(Forfaitaires!D439="","",Forfaitaires!D439)</f>
        <v/>
      </c>
      <c r="E440" s="166" t="str">
        <f>IF(Forfaitaires!E439="","",Forfaitaires!E439)</f>
        <v/>
      </c>
      <c r="F440" s="166" t="str">
        <f>IF(Forfaitaires!F439="","",Forfaitaires!F439)</f>
        <v/>
      </c>
      <c r="G440" s="166" t="str">
        <f>IF(Forfaitaires!G439="","",Forfaitaires!G439)</f>
        <v/>
      </c>
      <c r="H440" s="166" t="str">
        <f>IF(Forfaitaires!H439="","",Forfaitaires!H439)</f>
        <v/>
      </c>
      <c r="I440" s="166" t="str">
        <f>IF($G440="","",IF($C440=Listes!$B$32,IF('Instruction Forfaitaires'!$E440&lt;Listes!$B$53,('Instruction Forfaitaires'!$E440*(VLOOKUP('Instruction Forfaitaires'!$D440,Listes!$A$54:$E$60,2,FALSE))),IF('Instruction Forfaitaires'!$E440&gt;Listes!$E$53,('Instruction Forfaitaires'!$E440*(VLOOKUP('Instruction Forfaitaires'!$D440,Listes!$A$54:$E$60,5,FALSE))),('Instruction Forfaitaires'!$E440*(VLOOKUP('Instruction Forfaitaires'!$D440,Listes!$A$54:$E$60,3,FALSE))+(VLOOKUP('Instruction Forfaitaires'!$D440,Listes!$A$54:$E$60,4,FALSE)))))))</f>
        <v/>
      </c>
      <c r="J440" s="166" t="str">
        <f>IF($G440="","",IF($C440=Listes!$B$31,IF('Instruction Forfaitaires'!$E440&lt;Listes!$B$42,('Instruction Forfaitaires'!$E440*(VLOOKUP('Instruction Forfaitaires'!$D440,Listes!$A$43:$E$49,2,FALSE))),IF('Instruction Forfaitaires'!$E440&gt;Listes!$D$42,('Instruction Forfaitaires'!$E440*(VLOOKUP('Instruction Forfaitaires'!$D440,Listes!$A$43:$E$49,5,FALSE))),('Instruction Forfaitaires'!$E440*(VLOOKUP('Instruction Forfaitaires'!$D440,Listes!$A$43:$E$49,3,FALSE))+(VLOOKUP('Instruction Forfaitaires'!$D440,Listes!$A$43:$E$49,4,FALSE)))))))</f>
        <v/>
      </c>
      <c r="K440" s="257" t="str">
        <f>IF($G440="","",IF($C440=Listes!$B$34,Listes!$I$31,IF($C440=Listes!$B$35,(VLOOKUP('Instruction Forfaitaires'!$F440,Listes!$E$31:$F$36,2,FALSE)),IF($C440=Listes!$B$33,IF('Instruction Forfaitaires'!$E440&lt;Listes!$A$64,'Instruction Forfaitaires'!$E440*Listes!$A$65,IF('Instruction Forfaitaires'!$E440&gt;Listes!$D$64,'Instruction Forfaitaires'!$E440*Listes!$D$65,(('Instruction Forfaitaires'!$E440*Listes!$B$65)+Listes!$C$65)))))))</f>
        <v/>
      </c>
      <c r="L440" s="185" t="str">
        <f>IF(Forfaitaires!M439="","",Forfaitaires!M439)</f>
        <v/>
      </c>
      <c r="M440" s="282" t="str">
        <f t="shared" si="30"/>
        <v/>
      </c>
      <c r="N440" s="277" t="str">
        <f t="shared" si="31"/>
        <v/>
      </c>
      <c r="O440" s="298" t="str">
        <f t="shared" si="32"/>
        <v/>
      </c>
      <c r="P440" s="280" t="str">
        <f t="shared" si="33"/>
        <v/>
      </c>
      <c r="Q440" s="284" t="str">
        <f t="shared" si="34"/>
        <v/>
      </c>
      <c r="R440" s="285"/>
    </row>
    <row r="441" spans="1:18" ht="20.100000000000001" customHeight="1" x14ac:dyDescent="0.25">
      <c r="A441" s="170">
        <v>435</v>
      </c>
      <c r="B441" s="166" t="str">
        <f>IF(Forfaitaires!B440="","",Forfaitaires!B440)</f>
        <v/>
      </c>
      <c r="C441" s="166" t="str">
        <f>IF(Forfaitaires!C440="","",Forfaitaires!C440)</f>
        <v/>
      </c>
      <c r="D441" s="166" t="str">
        <f>IF(Forfaitaires!D440="","",Forfaitaires!D440)</f>
        <v/>
      </c>
      <c r="E441" s="166" t="str">
        <f>IF(Forfaitaires!E440="","",Forfaitaires!E440)</f>
        <v/>
      </c>
      <c r="F441" s="166" t="str">
        <f>IF(Forfaitaires!F440="","",Forfaitaires!F440)</f>
        <v/>
      </c>
      <c r="G441" s="166" t="str">
        <f>IF(Forfaitaires!G440="","",Forfaitaires!G440)</f>
        <v/>
      </c>
      <c r="H441" s="166" t="str">
        <f>IF(Forfaitaires!H440="","",Forfaitaires!H440)</f>
        <v/>
      </c>
      <c r="I441" s="166" t="str">
        <f>IF($G441="","",IF($C441=Listes!$B$32,IF('Instruction Forfaitaires'!$E441&lt;Listes!$B$53,('Instruction Forfaitaires'!$E441*(VLOOKUP('Instruction Forfaitaires'!$D441,Listes!$A$54:$E$60,2,FALSE))),IF('Instruction Forfaitaires'!$E441&gt;Listes!$E$53,('Instruction Forfaitaires'!$E441*(VLOOKUP('Instruction Forfaitaires'!$D441,Listes!$A$54:$E$60,5,FALSE))),('Instruction Forfaitaires'!$E441*(VLOOKUP('Instruction Forfaitaires'!$D441,Listes!$A$54:$E$60,3,FALSE))+(VLOOKUP('Instruction Forfaitaires'!$D441,Listes!$A$54:$E$60,4,FALSE)))))))</f>
        <v/>
      </c>
      <c r="J441" s="166" t="str">
        <f>IF($G441="","",IF($C441=Listes!$B$31,IF('Instruction Forfaitaires'!$E441&lt;Listes!$B$42,('Instruction Forfaitaires'!$E441*(VLOOKUP('Instruction Forfaitaires'!$D441,Listes!$A$43:$E$49,2,FALSE))),IF('Instruction Forfaitaires'!$E441&gt;Listes!$D$42,('Instruction Forfaitaires'!$E441*(VLOOKUP('Instruction Forfaitaires'!$D441,Listes!$A$43:$E$49,5,FALSE))),('Instruction Forfaitaires'!$E441*(VLOOKUP('Instruction Forfaitaires'!$D441,Listes!$A$43:$E$49,3,FALSE))+(VLOOKUP('Instruction Forfaitaires'!$D441,Listes!$A$43:$E$49,4,FALSE)))))))</f>
        <v/>
      </c>
      <c r="K441" s="257" t="str">
        <f>IF($G441="","",IF($C441=Listes!$B$34,Listes!$I$31,IF($C441=Listes!$B$35,(VLOOKUP('Instruction Forfaitaires'!$F441,Listes!$E$31:$F$36,2,FALSE)),IF($C441=Listes!$B$33,IF('Instruction Forfaitaires'!$E441&lt;Listes!$A$64,'Instruction Forfaitaires'!$E441*Listes!$A$65,IF('Instruction Forfaitaires'!$E441&gt;Listes!$D$64,'Instruction Forfaitaires'!$E441*Listes!$D$65,(('Instruction Forfaitaires'!$E441*Listes!$B$65)+Listes!$C$65)))))))</f>
        <v/>
      </c>
      <c r="L441" s="185" t="str">
        <f>IF(Forfaitaires!M440="","",Forfaitaires!M440)</f>
        <v/>
      </c>
      <c r="M441" s="282" t="str">
        <f t="shared" si="30"/>
        <v/>
      </c>
      <c r="N441" s="277" t="str">
        <f t="shared" si="31"/>
        <v/>
      </c>
      <c r="O441" s="298" t="str">
        <f t="shared" si="32"/>
        <v/>
      </c>
      <c r="P441" s="280" t="str">
        <f t="shared" si="33"/>
        <v/>
      </c>
      <c r="Q441" s="284" t="str">
        <f t="shared" si="34"/>
        <v/>
      </c>
      <c r="R441" s="285"/>
    </row>
    <row r="442" spans="1:18" ht="20.100000000000001" customHeight="1" x14ac:dyDescent="0.25">
      <c r="A442" s="170">
        <v>436</v>
      </c>
      <c r="B442" s="166" t="str">
        <f>IF(Forfaitaires!B441="","",Forfaitaires!B441)</f>
        <v/>
      </c>
      <c r="C442" s="166" t="str">
        <f>IF(Forfaitaires!C441="","",Forfaitaires!C441)</f>
        <v/>
      </c>
      <c r="D442" s="166" t="str">
        <f>IF(Forfaitaires!D441="","",Forfaitaires!D441)</f>
        <v/>
      </c>
      <c r="E442" s="166" t="str">
        <f>IF(Forfaitaires!E441="","",Forfaitaires!E441)</f>
        <v/>
      </c>
      <c r="F442" s="166" t="str">
        <f>IF(Forfaitaires!F441="","",Forfaitaires!F441)</f>
        <v/>
      </c>
      <c r="G442" s="166" t="str">
        <f>IF(Forfaitaires!G441="","",Forfaitaires!G441)</f>
        <v/>
      </c>
      <c r="H442" s="166" t="str">
        <f>IF(Forfaitaires!H441="","",Forfaitaires!H441)</f>
        <v/>
      </c>
      <c r="I442" s="166" t="str">
        <f>IF($G442="","",IF($C442=Listes!$B$32,IF('Instruction Forfaitaires'!$E442&lt;Listes!$B$53,('Instruction Forfaitaires'!$E442*(VLOOKUP('Instruction Forfaitaires'!$D442,Listes!$A$54:$E$60,2,FALSE))),IF('Instruction Forfaitaires'!$E442&gt;Listes!$E$53,('Instruction Forfaitaires'!$E442*(VLOOKUP('Instruction Forfaitaires'!$D442,Listes!$A$54:$E$60,5,FALSE))),('Instruction Forfaitaires'!$E442*(VLOOKUP('Instruction Forfaitaires'!$D442,Listes!$A$54:$E$60,3,FALSE))+(VLOOKUP('Instruction Forfaitaires'!$D442,Listes!$A$54:$E$60,4,FALSE)))))))</f>
        <v/>
      </c>
      <c r="J442" s="166" t="str">
        <f>IF($G442="","",IF($C442=Listes!$B$31,IF('Instruction Forfaitaires'!$E442&lt;Listes!$B$42,('Instruction Forfaitaires'!$E442*(VLOOKUP('Instruction Forfaitaires'!$D442,Listes!$A$43:$E$49,2,FALSE))),IF('Instruction Forfaitaires'!$E442&gt;Listes!$D$42,('Instruction Forfaitaires'!$E442*(VLOOKUP('Instruction Forfaitaires'!$D442,Listes!$A$43:$E$49,5,FALSE))),('Instruction Forfaitaires'!$E442*(VLOOKUP('Instruction Forfaitaires'!$D442,Listes!$A$43:$E$49,3,FALSE))+(VLOOKUP('Instruction Forfaitaires'!$D442,Listes!$A$43:$E$49,4,FALSE)))))))</f>
        <v/>
      </c>
      <c r="K442" s="257" t="str">
        <f>IF($G442="","",IF($C442=Listes!$B$34,Listes!$I$31,IF($C442=Listes!$B$35,(VLOOKUP('Instruction Forfaitaires'!$F442,Listes!$E$31:$F$36,2,FALSE)),IF($C442=Listes!$B$33,IF('Instruction Forfaitaires'!$E442&lt;Listes!$A$64,'Instruction Forfaitaires'!$E442*Listes!$A$65,IF('Instruction Forfaitaires'!$E442&gt;Listes!$D$64,'Instruction Forfaitaires'!$E442*Listes!$D$65,(('Instruction Forfaitaires'!$E442*Listes!$B$65)+Listes!$C$65)))))))</f>
        <v/>
      </c>
      <c r="L442" s="185" t="str">
        <f>IF(Forfaitaires!M441="","",Forfaitaires!M441)</f>
        <v/>
      </c>
      <c r="M442" s="282" t="str">
        <f t="shared" si="30"/>
        <v/>
      </c>
      <c r="N442" s="277" t="str">
        <f t="shared" si="31"/>
        <v/>
      </c>
      <c r="O442" s="298" t="str">
        <f t="shared" si="32"/>
        <v/>
      </c>
      <c r="P442" s="280" t="str">
        <f t="shared" si="33"/>
        <v/>
      </c>
      <c r="Q442" s="284" t="str">
        <f t="shared" si="34"/>
        <v/>
      </c>
      <c r="R442" s="285"/>
    </row>
    <row r="443" spans="1:18" ht="20.100000000000001" customHeight="1" x14ac:dyDescent="0.25">
      <c r="A443" s="170">
        <v>437</v>
      </c>
      <c r="B443" s="166" t="str">
        <f>IF(Forfaitaires!B442="","",Forfaitaires!B442)</f>
        <v/>
      </c>
      <c r="C443" s="166" t="str">
        <f>IF(Forfaitaires!C442="","",Forfaitaires!C442)</f>
        <v/>
      </c>
      <c r="D443" s="166" t="str">
        <f>IF(Forfaitaires!D442="","",Forfaitaires!D442)</f>
        <v/>
      </c>
      <c r="E443" s="166" t="str">
        <f>IF(Forfaitaires!E442="","",Forfaitaires!E442)</f>
        <v/>
      </c>
      <c r="F443" s="166" t="str">
        <f>IF(Forfaitaires!F442="","",Forfaitaires!F442)</f>
        <v/>
      </c>
      <c r="G443" s="166" t="str">
        <f>IF(Forfaitaires!G442="","",Forfaitaires!G442)</f>
        <v/>
      </c>
      <c r="H443" s="166" t="str">
        <f>IF(Forfaitaires!H442="","",Forfaitaires!H442)</f>
        <v/>
      </c>
      <c r="I443" s="166" t="str">
        <f>IF($G443="","",IF($C443=Listes!$B$32,IF('Instruction Forfaitaires'!$E443&lt;Listes!$B$53,('Instruction Forfaitaires'!$E443*(VLOOKUP('Instruction Forfaitaires'!$D443,Listes!$A$54:$E$60,2,FALSE))),IF('Instruction Forfaitaires'!$E443&gt;Listes!$E$53,('Instruction Forfaitaires'!$E443*(VLOOKUP('Instruction Forfaitaires'!$D443,Listes!$A$54:$E$60,5,FALSE))),('Instruction Forfaitaires'!$E443*(VLOOKUP('Instruction Forfaitaires'!$D443,Listes!$A$54:$E$60,3,FALSE))+(VLOOKUP('Instruction Forfaitaires'!$D443,Listes!$A$54:$E$60,4,FALSE)))))))</f>
        <v/>
      </c>
      <c r="J443" s="166" t="str">
        <f>IF($G443="","",IF($C443=Listes!$B$31,IF('Instruction Forfaitaires'!$E443&lt;Listes!$B$42,('Instruction Forfaitaires'!$E443*(VLOOKUP('Instruction Forfaitaires'!$D443,Listes!$A$43:$E$49,2,FALSE))),IF('Instruction Forfaitaires'!$E443&gt;Listes!$D$42,('Instruction Forfaitaires'!$E443*(VLOOKUP('Instruction Forfaitaires'!$D443,Listes!$A$43:$E$49,5,FALSE))),('Instruction Forfaitaires'!$E443*(VLOOKUP('Instruction Forfaitaires'!$D443,Listes!$A$43:$E$49,3,FALSE))+(VLOOKUP('Instruction Forfaitaires'!$D443,Listes!$A$43:$E$49,4,FALSE)))))))</f>
        <v/>
      </c>
      <c r="K443" s="257" t="str">
        <f>IF($G443="","",IF($C443=Listes!$B$34,Listes!$I$31,IF($C443=Listes!$B$35,(VLOOKUP('Instruction Forfaitaires'!$F443,Listes!$E$31:$F$36,2,FALSE)),IF($C443=Listes!$B$33,IF('Instruction Forfaitaires'!$E443&lt;Listes!$A$64,'Instruction Forfaitaires'!$E443*Listes!$A$65,IF('Instruction Forfaitaires'!$E443&gt;Listes!$D$64,'Instruction Forfaitaires'!$E443*Listes!$D$65,(('Instruction Forfaitaires'!$E443*Listes!$B$65)+Listes!$C$65)))))))</f>
        <v/>
      </c>
      <c r="L443" s="185" t="str">
        <f>IF(Forfaitaires!M442="","",Forfaitaires!M442)</f>
        <v/>
      </c>
      <c r="M443" s="282" t="str">
        <f t="shared" si="30"/>
        <v/>
      </c>
      <c r="N443" s="277" t="str">
        <f t="shared" si="31"/>
        <v/>
      </c>
      <c r="O443" s="298" t="str">
        <f t="shared" si="32"/>
        <v/>
      </c>
      <c r="P443" s="280" t="str">
        <f t="shared" si="33"/>
        <v/>
      </c>
      <c r="Q443" s="284" t="str">
        <f t="shared" si="34"/>
        <v/>
      </c>
      <c r="R443" s="285"/>
    </row>
    <row r="444" spans="1:18" ht="20.100000000000001" customHeight="1" x14ac:dyDescent="0.25">
      <c r="A444" s="170">
        <v>438</v>
      </c>
      <c r="B444" s="166" t="str">
        <f>IF(Forfaitaires!B443="","",Forfaitaires!B443)</f>
        <v/>
      </c>
      <c r="C444" s="166" t="str">
        <f>IF(Forfaitaires!C443="","",Forfaitaires!C443)</f>
        <v/>
      </c>
      <c r="D444" s="166" t="str">
        <f>IF(Forfaitaires!D443="","",Forfaitaires!D443)</f>
        <v/>
      </c>
      <c r="E444" s="166" t="str">
        <f>IF(Forfaitaires!E443="","",Forfaitaires!E443)</f>
        <v/>
      </c>
      <c r="F444" s="166" t="str">
        <f>IF(Forfaitaires!F443="","",Forfaitaires!F443)</f>
        <v/>
      </c>
      <c r="G444" s="166" t="str">
        <f>IF(Forfaitaires!G443="","",Forfaitaires!G443)</f>
        <v/>
      </c>
      <c r="H444" s="166" t="str">
        <f>IF(Forfaitaires!H443="","",Forfaitaires!H443)</f>
        <v/>
      </c>
      <c r="I444" s="166" t="str">
        <f>IF($G444="","",IF($C444=Listes!$B$32,IF('Instruction Forfaitaires'!$E444&lt;Listes!$B$53,('Instruction Forfaitaires'!$E444*(VLOOKUP('Instruction Forfaitaires'!$D444,Listes!$A$54:$E$60,2,FALSE))),IF('Instruction Forfaitaires'!$E444&gt;Listes!$E$53,('Instruction Forfaitaires'!$E444*(VLOOKUP('Instruction Forfaitaires'!$D444,Listes!$A$54:$E$60,5,FALSE))),('Instruction Forfaitaires'!$E444*(VLOOKUP('Instruction Forfaitaires'!$D444,Listes!$A$54:$E$60,3,FALSE))+(VLOOKUP('Instruction Forfaitaires'!$D444,Listes!$A$54:$E$60,4,FALSE)))))))</f>
        <v/>
      </c>
      <c r="J444" s="166" t="str">
        <f>IF($G444="","",IF($C444=Listes!$B$31,IF('Instruction Forfaitaires'!$E444&lt;Listes!$B$42,('Instruction Forfaitaires'!$E444*(VLOOKUP('Instruction Forfaitaires'!$D444,Listes!$A$43:$E$49,2,FALSE))),IF('Instruction Forfaitaires'!$E444&gt;Listes!$D$42,('Instruction Forfaitaires'!$E444*(VLOOKUP('Instruction Forfaitaires'!$D444,Listes!$A$43:$E$49,5,FALSE))),('Instruction Forfaitaires'!$E444*(VLOOKUP('Instruction Forfaitaires'!$D444,Listes!$A$43:$E$49,3,FALSE))+(VLOOKUP('Instruction Forfaitaires'!$D444,Listes!$A$43:$E$49,4,FALSE)))))))</f>
        <v/>
      </c>
      <c r="K444" s="257" t="str">
        <f>IF($G444="","",IF($C444=Listes!$B$34,Listes!$I$31,IF($C444=Listes!$B$35,(VLOOKUP('Instruction Forfaitaires'!$F444,Listes!$E$31:$F$36,2,FALSE)),IF($C444=Listes!$B$33,IF('Instruction Forfaitaires'!$E444&lt;Listes!$A$64,'Instruction Forfaitaires'!$E444*Listes!$A$65,IF('Instruction Forfaitaires'!$E444&gt;Listes!$D$64,'Instruction Forfaitaires'!$E444*Listes!$D$65,(('Instruction Forfaitaires'!$E444*Listes!$B$65)+Listes!$C$65)))))))</f>
        <v/>
      </c>
      <c r="L444" s="185" t="str">
        <f>IF(Forfaitaires!M443="","",Forfaitaires!M443)</f>
        <v/>
      </c>
      <c r="M444" s="282" t="str">
        <f t="shared" si="30"/>
        <v/>
      </c>
      <c r="N444" s="277" t="str">
        <f t="shared" si="31"/>
        <v/>
      </c>
      <c r="O444" s="298" t="str">
        <f t="shared" si="32"/>
        <v/>
      </c>
      <c r="P444" s="280" t="str">
        <f t="shared" si="33"/>
        <v/>
      </c>
      <c r="Q444" s="284" t="str">
        <f t="shared" si="34"/>
        <v/>
      </c>
      <c r="R444" s="285"/>
    </row>
    <row r="445" spans="1:18" ht="20.100000000000001" customHeight="1" x14ac:dyDescent="0.25">
      <c r="A445" s="170">
        <v>439</v>
      </c>
      <c r="B445" s="166" t="str">
        <f>IF(Forfaitaires!B444="","",Forfaitaires!B444)</f>
        <v/>
      </c>
      <c r="C445" s="166" t="str">
        <f>IF(Forfaitaires!C444="","",Forfaitaires!C444)</f>
        <v/>
      </c>
      <c r="D445" s="166" t="str">
        <f>IF(Forfaitaires!D444="","",Forfaitaires!D444)</f>
        <v/>
      </c>
      <c r="E445" s="166" t="str">
        <f>IF(Forfaitaires!E444="","",Forfaitaires!E444)</f>
        <v/>
      </c>
      <c r="F445" s="166" t="str">
        <f>IF(Forfaitaires!F444="","",Forfaitaires!F444)</f>
        <v/>
      </c>
      <c r="G445" s="166" t="str">
        <f>IF(Forfaitaires!G444="","",Forfaitaires!G444)</f>
        <v/>
      </c>
      <c r="H445" s="166" t="str">
        <f>IF(Forfaitaires!H444="","",Forfaitaires!H444)</f>
        <v/>
      </c>
      <c r="I445" s="166" t="str">
        <f>IF($G445="","",IF($C445=Listes!$B$32,IF('Instruction Forfaitaires'!$E445&lt;Listes!$B$53,('Instruction Forfaitaires'!$E445*(VLOOKUP('Instruction Forfaitaires'!$D445,Listes!$A$54:$E$60,2,FALSE))),IF('Instruction Forfaitaires'!$E445&gt;Listes!$E$53,('Instruction Forfaitaires'!$E445*(VLOOKUP('Instruction Forfaitaires'!$D445,Listes!$A$54:$E$60,5,FALSE))),('Instruction Forfaitaires'!$E445*(VLOOKUP('Instruction Forfaitaires'!$D445,Listes!$A$54:$E$60,3,FALSE))+(VLOOKUP('Instruction Forfaitaires'!$D445,Listes!$A$54:$E$60,4,FALSE)))))))</f>
        <v/>
      </c>
      <c r="J445" s="166" t="str">
        <f>IF($G445="","",IF($C445=Listes!$B$31,IF('Instruction Forfaitaires'!$E445&lt;Listes!$B$42,('Instruction Forfaitaires'!$E445*(VLOOKUP('Instruction Forfaitaires'!$D445,Listes!$A$43:$E$49,2,FALSE))),IF('Instruction Forfaitaires'!$E445&gt;Listes!$D$42,('Instruction Forfaitaires'!$E445*(VLOOKUP('Instruction Forfaitaires'!$D445,Listes!$A$43:$E$49,5,FALSE))),('Instruction Forfaitaires'!$E445*(VLOOKUP('Instruction Forfaitaires'!$D445,Listes!$A$43:$E$49,3,FALSE))+(VLOOKUP('Instruction Forfaitaires'!$D445,Listes!$A$43:$E$49,4,FALSE)))))))</f>
        <v/>
      </c>
      <c r="K445" s="257" t="str">
        <f>IF($G445="","",IF($C445=Listes!$B$34,Listes!$I$31,IF($C445=Listes!$B$35,(VLOOKUP('Instruction Forfaitaires'!$F445,Listes!$E$31:$F$36,2,FALSE)),IF($C445=Listes!$B$33,IF('Instruction Forfaitaires'!$E445&lt;Listes!$A$64,'Instruction Forfaitaires'!$E445*Listes!$A$65,IF('Instruction Forfaitaires'!$E445&gt;Listes!$D$64,'Instruction Forfaitaires'!$E445*Listes!$D$65,(('Instruction Forfaitaires'!$E445*Listes!$B$65)+Listes!$C$65)))))))</f>
        <v/>
      </c>
      <c r="L445" s="185" t="str">
        <f>IF(Forfaitaires!M444="","",Forfaitaires!M444)</f>
        <v/>
      </c>
      <c r="M445" s="282" t="str">
        <f t="shared" si="30"/>
        <v/>
      </c>
      <c r="N445" s="277" t="str">
        <f t="shared" si="31"/>
        <v/>
      </c>
      <c r="O445" s="298" t="str">
        <f t="shared" si="32"/>
        <v/>
      </c>
      <c r="P445" s="280" t="str">
        <f t="shared" si="33"/>
        <v/>
      </c>
      <c r="Q445" s="284" t="str">
        <f t="shared" si="34"/>
        <v/>
      </c>
      <c r="R445" s="285"/>
    </row>
    <row r="446" spans="1:18" ht="20.100000000000001" customHeight="1" x14ac:dyDescent="0.25">
      <c r="A446" s="170">
        <v>440</v>
      </c>
      <c r="B446" s="166" t="str">
        <f>IF(Forfaitaires!B445="","",Forfaitaires!B445)</f>
        <v/>
      </c>
      <c r="C446" s="166" t="str">
        <f>IF(Forfaitaires!C445="","",Forfaitaires!C445)</f>
        <v/>
      </c>
      <c r="D446" s="166" t="str">
        <f>IF(Forfaitaires!D445="","",Forfaitaires!D445)</f>
        <v/>
      </c>
      <c r="E446" s="166" t="str">
        <f>IF(Forfaitaires!E445="","",Forfaitaires!E445)</f>
        <v/>
      </c>
      <c r="F446" s="166" t="str">
        <f>IF(Forfaitaires!F445="","",Forfaitaires!F445)</f>
        <v/>
      </c>
      <c r="G446" s="166" t="str">
        <f>IF(Forfaitaires!G445="","",Forfaitaires!G445)</f>
        <v/>
      </c>
      <c r="H446" s="166" t="str">
        <f>IF(Forfaitaires!H445="","",Forfaitaires!H445)</f>
        <v/>
      </c>
      <c r="I446" s="166" t="str">
        <f>IF($G446="","",IF($C446=Listes!$B$32,IF('Instruction Forfaitaires'!$E446&lt;Listes!$B$53,('Instruction Forfaitaires'!$E446*(VLOOKUP('Instruction Forfaitaires'!$D446,Listes!$A$54:$E$60,2,FALSE))),IF('Instruction Forfaitaires'!$E446&gt;Listes!$E$53,('Instruction Forfaitaires'!$E446*(VLOOKUP('Instruction Forfaitaires'!$D446,Listes!$A$54:$E$60,5,FALSE))),('Instruction Forfaitaires'!$E446*(VLOOKUP('Instruction Forfaitaires'!$D446,Listes!$A$54:$E$60,3,FALSE))+(VLOOKUP('Instruction Forfaitaires'!$D446,Listes!$A$54:$E$60,4,FALSE)))))))</f>
        <v/>
      </c>
      <c r="J446" s="166" t="str">
        <f>IF($G446="","",IF($C446=Listes!$B$31,IF('Instruction Forfaitaires'!$E446&lt;Listes!$B$42,('Instruction Forfaitaires'!$E446*(VLOOKUP('Instruction Forfaitaires'!$D446,Listes!$A$43:$E$49,2,FALSE))),IF('Instruction Forfaitaires'!$E446&gt;Listes!$D$42,('Instruction Forfaitaires'!$E446*(VLOOKUP('Instruction Forfaitaires'!$D446,Listes!$A$43:$E$49,5,FALSE))),('Instruction Forfaitaires'!$E446*(VLOOKUP('Instruction Forfaitaires'!$D446,Listes!$A$43:$E$49,3,FALSE))+(VLOOKUP('Instruction Forfaitaires'!$D446,Listes!$A$43:$E$49,4,FALSE)))))))</f>
        <v/>
      </c>
      <c r="K446" s="257" t="str">
        <f>IF($G446="","",IF($C446=Listes!$B$34,Listes!$I$31,IF($C446=Listes!$B$35,(VLOOKUP('Instruction Forfaitaires'!$F446,Listes!$E$31:$F$36,2,FALSE)),IF($C446=Listes!$B$33,IF('Instruction Forfaitaires'!$E446&lt;Listes!$A$64,'Instruction Forfaitaires'!$E446*Listes!$A$65,IF('Instruction Forfaitaires'!$E446&gt;Listes!$D$64,'Instruction Forfaitaires'!$E446*Listes!$D$65,(('Instruction Forfaitaires'!$E446*Listes!$B$65)+Listes!$C$65)))))))</f>
        <v/>
      </c>
      <c r="L446" s="185" t="str">
        <f>IF(Forfaitaires!M445="","",Forfaitaires!M445)</f>
        <v/>
      </c>
      <c r="M446" s="282" t="str">
        <f t="shared" si="30"/>
        <v/>
      </c>
      <c r="N446" s="277" t="str">
        <f t="shared" si="31"/>
        <v/>
      </c>
      <c r="O446" s="298" t="str">
        <f t="shared" si="32"/>
        <v/>
      </c>
      <c r="P446" s="280" t="str">
        <f t="shared" si="33"/>
        <v/>
      </c>
      <c r="Q446" s="284" t="str">
        <f t="shared" si="34"/>
        <v/>
      </c>
      <c r="R446" s="285"/>
    </row>
    <row r="447" spans="1:18" ht="20.100000000000001" customHeight="1" x14ac:dyDescent="0.25">
      <c r="A447" s="170">
        <v>441</v>
      </c>
      <c r="B447" s="166" t="str">
        <f>IF(Forfaitaires!B446="","",Forfaitaires!B446)</f>
        <v/>
      </c>
      <c r="C447" s="166" t="str">
        <f>IF(Forfaitaires!C446="","",Forfaitaires!C446)</f>
        <v/>
      </c>
      <c r="D447" s="166" t="str">
        <f>IF(Forfaitaires!D446="","",Forfaitaires!D446)</f>
        <v/>
      </c>
      <c r="E447" s="166" t="str">
        <f>IF(Forfaitaires!E446="","",Forfaitaires!E446)</f>
        <v/>
      </c>
      <c r="F447" s="166" t="str">
        <f>IF(Forfaitaires!F446="","",Forfaitaires!F446)</f>
        <v/>
      </c>
      <c r="G447" s="166" t="str">
        <f>IF(Forfaitaires!G446="","",Forfaitaires!G446)</f>
        <v/>
      </c>
      <c r="H447" s="166" t="str">
        <f>IF(Forfaitaires!H446="","",Forfaitaires!H446)</f>
        <v/>
      </c>
      <c r="I447" s="166" t="str">
        <f>IF($G447="","",IF($C447=Listes!$B$32,IF('Instruction Forfaitaires'!$E447&lt;Listes!$B$53,('Instruction Forfaitaires'!$E447*(VLOOKUP('Instruction Forfaitaires'!$D447,Listes!$A$54:$E$60,2,FALSE))),IF('Instruction Forfaitaires'!$E447&gt;Listes!$E$53,('Instruction Forfaitaires'!$E447*(VLOOKUP('Instruction Forfaitaires'!$D447,Listes!$A$54:$E$60,5,FALSE))),('Instruction Forfaitaires'!$E447*(VLOOKUP('Instruction Forfaitaires'!$D447,Listes!$A$54:$E$60,3,FALSE))+(VLOOKUP('Instruction Forfaitaires'!$D447,Listes!$A$54:$E$60,4,FALSE)))))))</f>
        <v/>
      </c>
      <c r="J447" s="166" t="str">
        <f>IF($G447="","",IF($C447=Listes!$B$31,IF('Instruction Forfaitaires'!$E447&lt;Listes!$B$42,('Instruction Forfaitaires'!$E447*(VLOOKUP('Instruction Forfaitaires'!$D447,Listes!$A$43:$E$49,2,FALSE))),IF('Instruction Forfaitaires'!$E447&gt;Listes!$D$42,('Instruction Forfaitaires'!$E447*(VLOOKUP('Instruction Forfaitaires'!$D447,Listes!$A$43:$E$49,5,FALSE))),('Instruction Forfaitaires'!$E447*(VLOOKUP('Instruction Forfaitaires'!$D447,Listes!$A$43:$E$49,3,FALSE))+(VLOOKUP('Instruction Forfaitaires'!$D447,Listes!$A$43:$E$49,4,FALSE)))))))</f>
        <v/>
      </c>
      <c r="K447" s="257" t="str">
        <f>IF($G447="","",IF($C447=Listes!$B$34,Listes!$I$31,IF($C447=Listes!$B$35,(VLOOKUP('Instruction Forfaitaires'!$F447,Listes!$E$31:$F$36,2,FALSE)),IF($C447=Listes!$B$33,IF('Instruction Forfaitaires'!$E447&lt;Listes!$A$64,'Instruction Forfaitaires'!$E447*Listes!$A$65,IF('Instruction Forfaitaires'!$E447&gt;Listes!$D$64,'Instruction Forfaitaires'!$E447*Listes!$D$65,(('Instruction Forfaitaires'!$E447*Listes!$B$65)+Listes!$C$65)))))))</f>
        <v/>
      </c>
      <c r="L447" s="185" t="str">
        <f>IF(Forfaitaires!M446="","",Forfaitaires!M446)</f>
        <v/>
      </c>
      <c r="M447" s="282" t="str">
        <f t="shared" si="30"/>
        <v/>
      </c>
      <c r="N447" s="277" t="str">
        <f t="shared" si="31"/>
        <v/>
      </c>
      <c r="O447" s="298" t="str">
        <f t="shared" si="32"/>
        <v/>
      </c>
      <c r="P447" s="280" t="str">
        <f t="shared" si="33"/>
        <v/>
      </c>
      <c r="Q447" s="284" t="str">
        <f t="shared" si="34"/>
        <v/>
      </c>
      <c r="R447" s="285"/>
    </row>
    <row r="448" spans="1:18" ht="20.100000000000001" customHeight="1" x14ac:dyDescent="0.25">
      <c r="A448" s="170">
        <v>442</v>
      </c>
      <c r="B448" s="166" t="str">
        <f>IF(Forfaitaires!B447="","",Forfaitaires!B447)</f>
        <v/>
      </c>
      <c r="C448" s="166" t="str">
        <f>IF(Forfaitaires!C447="","",Forfaitaires!C447)</f>
        <v/>
      </c>
      <c r="D448" s="166" t="str">
        <f>IF(Forfaitaires!D447="","",Forfaitaires!D447)</f>
        <v/>
      </c>
      <c r="E448" s="166" t="str">
        <f>IF(Forfaitaires!E447="","",Forfaitaires!E447)</f>
        <v/>
      </c>
      <c r="F448" s="166" t="str">
        <f>IF(Forfaitaires!F447="","",Forfaitaires!F447)</f>
        <v/>
      </c>
      <c r="G448" s="166" t="str">
        <f>IF(Forfaitaires!G447="","",Forfaitaires!G447)</f>
        <v/>
      </c>
      <c r="H448" s="166" t="str">
        <f>IF(Forfaitaires!H447="","",Forfaitaires!H447)</f>
        <v/>
      </c>
      <c r="I448" s="166" t="str">
        <f>IF($G448="","",IF($C448=Listes!$B$32,IF('Instruction Forfaitaires'!$E448&lt;Listes!$B$53,('Instruction Forfaitaires'!$E448*(VLOOKUP('Instruction Forfaitaires'!$D448,Listes!$A$54:$E$60,2,FALSE))),IF('Instruction Forfaitaires'!$E448&gt;Listes!$E$53,('Instruction Forfaitaires'!$E448*(VLOOKUP('Instruction Forfaitaires'!$D448,Listes!$A$54:$E$60,5,FALSE))),('Instruction Forfaitaires'!$E448*(VLOOKUP('Instruction Forfaitaires'!$D448,Listes!$A$54:$E$60,3,FALSE))+(VLOOKUP('Instruction Forfaitaires'!$D448,Listes!$A$54:$E$60,4,FALSE)))))))</f>
        <v/>
      </c>
      <c r="J448" s="166" t="str">
        <f>IF($G448="","",IF($C448=Listes!$B$31,IF('Instruction Forfaitaires'!$E448&lt;Listes!$B$42,('Instruction Forfaitaires'!$E448*(VLOOKUP('Instruction Forfaitaires'!$D448,Listes!$A$43:$E$49,2,FALSE))),IF('Instruction Forfaitaires'!$E448&gt;Listes!$D$42,('Instruction Forfaitaires'!$E448*(VLOOKUP('Instruction Forfaitaires'!$D448,Listes!$A$43:$E$49,5,FALSE))),('Instruction Forfaitaires'!$E448*(VLOOKUP('Instruction Forfaitaires'!$D448,Listes!$A$43:$E$49,3,FALSE))+(VLOOKUP('Instruction Forfaitaires'!$D448,Listes!$A$43:$E$49,4,FALSE)))))))</f>
        <v/>
      </c>
      <c r="K448" s="257" t="str">
        <f>IF($G448="","",IF($C448=Listes!$B$34,Listes!$I$31,IF($C448=Listes!$B$35,(VLOOKUP('Instruction Forfaitaires'!$F448,Listes!$E$31:$F$36,2,FALSE)),IF($C448=Listes!$B$33,IF('Instruction Forfaitaires'!$E448&lt;Listes!$A$64,'Instruction Forfaitaires'!$E448*Listes!$A$65,IF('Instruction Forfaitaires'!$E448&gt;Listes!$D$64,'Instruction Forfaitaires'!$E448*Listes!$D$65,(('Instruction Forfaitaires'!$E448*Listes!$B$65)+Listes!$C$65)))))))</f>
        <v/>
      </c>
      <c r="L448" s="185" t="str">
        <f>IF(Forfaitaires!M447="","",Forfaitaires!M447)</f>
        <v/>
      </c>
      <c r="M448" s="282" t="str">
        <f t="shared" si="30"/>
        <v/>
      </c>
      <c r="N448" s="277" t="str">
        <f t="shared" si="31"/>
        <v/>
      </c>
      <c r="O448" s="298" t="str">
        <f t="shared" si="32"/>
        <v/>
      </c>
      <c r="P448" s="280" t="str">
        <f t="shared" si="33"/>
        <v/>
      </c>
      <c r="Q448" s="284" t="str">
        <f t="shared" si="34"/>
        <v/>
      </c>
      <c r="R448" s="285"/>
    </row>
    <row r="449" spans="1:18" ht="20.100000000000001" customHeight="1" x14ac:dyDescent="0.25">
      <c r="A449" s="170">
        <v>443</v>
      </c>
      <c r="B449" s="166" t="str">
        <f>IF(Forfaitaires!B448="","",Forfaitaires!B448)</f>
        <v/>
      </c>
      <c r="C449" s="166" t="str">
        <f>IF(Forfaitaires!C448="","",Forfaitaires!C448)</f>
        <v/>
      </c>
      <c r="D449" s="166" t="str">
        <f>IF(Forfaitaires!D448="","",Forfaitaires!D448)</f>
        <v/>
      </c>
      <c r="E449" s="166" t="str">
        <f>IF(Forfaitaires!E448="","",Forfaitaires!E448)</f>
        <v/>
      </c>
      <c r="F449" s="166" t="str">
        <f>IF(Forfaitaires!F448="","",Forfaitaires!F448)</f>
        <v/>
      </c>
      <c r="G449" s="166" t="str">
        <f>IF(Forfaitaires!G448="","",Forfaitaires!G448)</f>
        <v/>
      </c>
      <c r="H449" s="166" t="str">
        <f>IF(Forfaitaires!H448="","",Forfaitaires!H448)</f>
        <v/>
      </c>
      <c r="I449" s="166" t="str">
        <f>IF($G449="","",IF($C449=Listes!$B$32,IF('Instruction Forfaitaires'!$E449&lt;Listes!$B$53,('Instruction Forfaitaires'!$E449*(VLOOKUP('Instruction Forfaitaires'!$D449,Listes!$A$54:$E$60,2,FALSE))),IF('Instruction Forfaitaires'!$E449&gt;Listes!$E$53,('Instruction Forfaitaires'!$E449*(VLOOKUP('Instruction Forfaitaires'!$D449,Listes!$A$54:$E$60,5,FALSE))),('Instruction Forfaitaires'!$E449*(VLOOKUP('Instruction Forfaitaires'!$D449,Listes!$A$54:$E$60,3,FALSE))+(VLOOKUP('Instruction Forfaitaires'!$D449,Listes!$A$54:$E$60,4,FALSE)))))))</f>
        <v/>
      </c>
      <c r="J449" s="166" t="str">
        <f>IF($G449="","",IF($C449=Listes!$B$31,IF('Instruction Forfaitaires'!$E449&lt;Listes!$B$42,('Instruction Forfaitaires'!$E449*(VLOOKUP('Instruction Forfaitaires'!$D449,Listes!$A$43:$E$49,2,FALSE))),IF('Instruction Forfaitaires'!$E449&gt;Listes!$D$42,('Instruction Forfaitaires'!$E449*(VLOOKUP('Instruction Forfaitaires'!$D449,Listes!$A$43:$E$49,5,FALSE))),('Instruction Forfaitaires'!$E449*(VLOOKUP('Instruction Forfaitaires'!$D449,Listes!$A$43:$E$49,3,FALSE))+(VLOOKUP('Instruction Forfaitaires'!$D449,Listes!$A$43:$E$49,4,FALSE)))))))</f>
        <v/>
      </c>
      <c r="K449" s="257" t="str">
        <f>IF($G449="","",IF($C449=Listes!$B$34,Listes!$I$31,IF($C449=Listes!$B$35,(VLOOKUP('Instruction Forfaitaires'!$F449,Listes!$E$31:$F$36,2,FALSE)),IF($C449=Listes!$B$33,IF('Instruction Forfaitaires'!$E449&lt;Listes!$A$64,'Instruction Forfaitaires'!$E449*Listes!$A$65,IF('Instruction Forfaitaires'!$E449&gt;Listes!$D$64,'Instruction Forfaitaires'!$E449*Listes!$D$65,(('Instruction Forfaitaires'!$E449*Listes!$B$65)+Listes!$C$65)))))))</f>
        <v/>
      </c>
      <c r="L449" s="185" t="str">
        <f>IF(Forfaitaires!M448="","",Forfaitaires!M448)</f>
        <v/>
      </c>
      <c r="M449" s="282" t="str">
        <f t="shared" si="30"/>
        <v/>
      </c>
      <c r="N449" s="277" t="str">
        <f t="shared" si="31"/>
        <v/>
      </c>
      <c r="O449" s="298" t="str">
        <f t="shared" si="32"/>
        <v/>
      </c>
      <c r="P449" s="280" t="str">
        <f t="shared" si="33"/>
        <v/>
      </c>
      <c r="Q449" s="284" t="str">
        <f t="shared" si="34"/>
        <v/>
      </c>
      <c r="R449" s="285"/>
    </row>
    <row r="450" spans="1:18" ht="20.100000000000001" customHeight="1" x14ac:dyDescent="0.25">
      <c r="A450" s="170">
        <v>444</v>
      </c>
      <c r="B450" s="166" t="str">
        <f>IF(Forfaitaires!B449="","",Forfaitaires!B449)</f>
        <v/>
      </c>
      <c r="C450" s="166" t="str">
        <f>IF(Forfaitaires!C449="","",Forfaitaires!C449)</f>
        <v/>
      </c>
      <c r="D450" s="166" t="str">
        <f>IF(Forfaitaires!D449="","",Forfaitaires!D449)</f>
        <v/>
      </c>
      <c r="E450" s="166" t="str">
        <f>IF(Forfaitaires!E449="","",Forfaitaires!E449)</f>
        <v/>
      </c>
      <c r="F450" s="166" t="str">
        <f>IF(Forfaitaires!F449="","",Forfaitaires!F449)</f>
        <v/>
      </c>
      <c r="G450" s="166" t="str">
        <f>IF(Forfaitaires!G449="","",Forfaitaires!G449)</f>
        <v/>
      </c>
      <c r="H450" s="166" t="str">
        <f>IF(Forfaitaires!H449="","",Forfaitaires!H449)</f>
        <v/>
      </c>
      <c r="I450" s="166" t="str">
        <f>IF($G450="","",IF($C450=Listes!$B$32,IF('Instruction Forfaitaires'!$E450&lt;Listes!$B$53,('Instruction Forfaitaires'!$E450*(VLOOKUP('Instruction Forfaitaires'!$D450,Listes!$A$54:$E$60,2,FALSE))),IF('Instruction Forfaitaires'!$E450&gt;Listes!$E$53,('Instruction Forfaitaires'!$E450*(VLOOKUP('Instruction Forfaitaires'!$D450,Listes!$A$54:$E$60,5,FALSE))),('Instruction Forfaitaires'!$E450*(VLOOKUP('Instruction Forfaitaires'!$D450,Listes!$A$54:$E$60,3,FALSE))+(VLOOKUP('Instruction Forfaitaires'!$D450,Listes!$A$54:$E$60,4,FALSE)))))))</f>
        <v/>
      </c>
      <c r="J450" s="166" t="str">
        <f>IF($G450="","",IF($C450=Listes!$B$31,IF('Instruction Forfaitaires'!$E450&lt;Listes!$B$42,('Instruction Forfaitaires'!$E450*(VLOOKUP('Instruction Forfaitaires'!$D450,Listes!$A$43:$E$49,2,FALSE))),IF('Instruction Forfaitaires'!$E450&gt;Listes!$D$42,('Instruction Forfaitaires'!$E450*(VLOOKUP('Instruction Forfaitaires'!$D450,Listes!$A$43:$E$49,5,FALSE))),('Instruction Forfaitaires'!$E450*(VLOOKUP('Instruction Forfaitaires'!$D450,Listes!$A$43:$E$49,3,FALSE))+(VLOOKUP('Instruction Forfaitaires'!$D450,Listes!$A$43:$E$49,4,FALSE)))))))</f>
        <v/>
      </c>
      <c r="K450" s="257" t="str">
        <f>IF($G450="","",IF($C450=Listes!$B$34,Listes!$I$31,IF($C450=Listes!$B$35,(VLOOKUP('Instruction Forfaitaires'!$F450,Listes!$E$31:$F$36,2,FALSE)),IF($C450=Listes!$B$33,IF('Instruction Forfaitaires'!$E450&lt;Listes!$A$64,'Instruction Forfaitaires'!$E450*Listes!$A$65,IF('Instruction Forfaitaires'!$E450&gt;Listes!$D$64,'Instruction Forfaitaires'!$E450*Listes!$D$65,(('Instruction Forfaitaires'!$E450*Listes!$B$65)+Listes!$C$65)))))))</f>
        <v/>
      </c>
      <c r="L450" s="185" t="str">
        <f>IF(Forfaitaires!M449="","",Forfaitaires!M449)</f>
        <v/>
      </c>
      <c r="M450" s="282" t="str">
        <f t="shared" si="30"/>
        <v/>
      </c>
      <c r="N450" s="277" t="str">
        <f t="shared" si="31"/>
        <v/>
      </c>
      <c r="O450" s="298" t="str">
        <f t="shared" si="32"/>
        <v/>
      </c>
      <c r="P450" s="280" t="str">
        <f t="shared" si="33"/>
        <v/>
      </c>
      <c r="Q450" s="284" t="str">
        <f t="shared" si="34"/>
        <v/>
      </c>
      <c r="R450" s="285"/>
    </row>
    <row r="451" spans="1:18" ht="20.100000000000001" customHeight="1" x14ac:dyDescent="0.25">
      <c r="A451" s="170">
        <v>445</v>
      </c>
      <c r="B451" s="166" t="str">
        <f>IF(Forfaitaires!B450="","",Forfaitaires!B450)</f>
        <v/>
      </c>
      <c r="C451" s="166" t="str">
        <f>IF(Forfaitaires!C450="","",Forfaitaires!C450)</f>
        <v/>
      </c>
      <c r="D451" s="166" t="str">
        <f>IF(Forfaitaires!D450="","",Forfaitaires!D450)</f>
        <v/>
      </c>
      <c r="E451" s="166" t="str">
        <f>IF(Forfaitaires!E450="","",Forfaitaires!E450)</f>
        <v/>
      </c>
      <c r="F451" s="166" t="str">
        <f>IF(Forfaitaires!F450="","",Forfaitaires!F450)</f>
        <v/>
      </c>
      <c r="G451" s="166" t="str">
        <f>IF(Forfaitaires!G450="","",Forfaitaires!G450)</f>
        <v/>
      </c>
      <c r="H451" s="166" t="str">
        <f>IF(Forfaitaires!H450="","",Forfaitaires!H450)</f>
        <v/>
      </c>
      <c r="I451" s="166" t="str">
        <f>IF($G451="","",IF($C451=Listes!$B$32,IF('Instruction Forfaitaires'!$E451&lt;Listes!$B$53,('Instruction Forfaitaires'!$E451*(VLOOKUP('Instruction Forfaitaires'!$D451,Listes!$A$54:$E$60,2,FALSE))),IF('Instruction Forfaitaires'!$E451&gt;Listes!$E$53,('Instruction Forfaitaires'!$E451*(VLOOKUP('Instruction Forfaitaires'!$D451,Listes!$A$54:$E$60,5,FALSE))),('Instruction Forfaitaires'!$E451*(VLOOKUP('Instruction Forfaitaires'!$D451,Listes!$A$54:$E$60,3,FALSE))+(VLOOKUP('Instruction Forfaitaires'!$D451,Listes!$A$54:$E$60,4,FALSE)))))))</f>
        <v/>
      </c>
      <c r="J451" s="166" t="str">
        <f>IF($G451="","",IF($C451=Listes!$B$31,IF('Instruction Forfaitaires'!$E451&lt;Listes!$B$42,('Instruction Forfaitaires'!$E451*(VLOOKUP('Instruction Forfaitaires'!$D451,Listes!$A$43:$E$49,2,FALSE))),IF('Instruction Forfaitaires'!$E451&gt;Listes!$D$42,('Instruction Forfaitaires'!$E451*(VLOOKUP('Instruction Forfaitaires'!$D451,Listes!$A$43:$E$49,5,FALSE))),('Instruction Forfaitaires'!$E451*(VLOOKUP('Instruction Forfaitaires'!$D451,Listes!$A$43:$E$49,3,FALSE))+(VLOOKUP('Instruction Forfaitaires'!$D451,Listes!$A$43:$E$49,4,FALSE)))))))</f>
        <v/>
      </c>
      <c r="K451" s="257" t="str">
        <f>IF($G451="","",IF($C451=Listes!$B$34,Listes!$I$31,IF($C451=Listes!$B$35,(VLOOKUP('Instruction Forfaitaires'!$F451,Listes!$E$31:$F$36,2,FALSE)),IF($C451=Listes!$B$33,IF('Instruction Forfaitaires'!$E451&lt;Listes!$A$64,'Instruction Forfaitaires'!$E451*Listes!$A$65,IF('Instruction Forfaitaires'!$E451&gt;Listes!$D$64,'Instruction Forfaitaires'!$E451*Listes!$D$65,(('Instruction Forfaitaires'!$E451*Listes!$B$65)+Listes!$C$65)))))))</f>
        <v/>
      </c>
      <c r="L451" s="185" t="str">
        <f>IF(Forfaitaires!M450="","",Forfaitaires!M450)</f>
        <v/>
      </c>
      <c r="M451" s="282" t="str">
        <f t="shared" si="30"/>
        <v/>
      </c>
      <c r="N451" s="277" t="str">
        <f t="shared" si="31"/>
        <v/>
      </c>
      <c r="O451" s="298" t="str">
        <f t="shared" si="32"/>
        <v/>
      </c>
      <c r="P451" s="280" t="str">
        <f t="shared" si="33"/>
        <v/>
      </c>
      <c r="Q451" s="284" t="str">
        <f t="shared" si="34"/>
        <v/>
      </c>
      <c r="R451" s="285"/>
    </row>
    <row r="452" spans="1:18" ht="20.100000000000001" customHeight="1" x14ac:dyDescent="0.25">
      <c r="A452" s="170">
        <v>446</v>
      </c>
      <c r="B452" s="166" t="str">
        <f>IF(Forfaitaires!B451="","",Forfaitaires!B451)</f>
        <v/>
      </c>
      <c r="C452" s="166" t="str">
        <f>IF(Forfaitaires!C451="","",Forfaitaires!C451)</f>
        <v/>
      </c>
      <c r="D452" s="166" t="str">
        <f>IF(Forfaitaires!D451="","",Forfaitaires!D451)</f>
        <v/>
      </c>
      <c r="E452" s="166" t="str">
        <f>IF(Forfaitaires!E451="","",Forfaitaires!E451)</f>
        <v/>
      </c>
      <c r="F452" s="166" t="str">
        <f>IF(Forfaitaires!F451="","",Forfaitaires!F451)</f>
        <v/>
      </c>
      <c r="G452" s="166" t="str">
        <f>IF(Forfaitaires!G451="","",Forfaitaires!G451)</f>
        <v/>
      </c>
      <c r="H452" s="166" t="str">
        <f>IF(Forfaitaires!H451="","",Forfaitaires!H451)</f>
        <v/>
      </c>
      <c r="I452" s="166" t="str">
        <f>IF($G452="","",IF($C452=Listes!$B$32,IF('Instruction Forfaitaires'!$E452&lt;Listes!$B$53,('Instruction Forfaitaires'!$E452*(VLOOKUP('Instruction Forfaitaires'!$D452,Listes!$A$54:$E$60,2,FALSE))),IF('Instruction Forfaitaires'!$E452&gt;Listes!$E$53,('Instruction Forfaitaires'!$E452*(VLOOKUP('Instruction Forfaitaires'!$D452,Listes!$A$54:$E$60,5,FALSE))),('Instruction Forfaitaires'!$E452*(VLOOKUP('Instruction Forfaitaires'!$D452,Listes!$A$54:$E$60,3,FALSE))+(VLOOKUP('Instruction Forfaitaires'!$D452,Listes!$A$54:$E$60,4,FALSE)))))))</f>
        <v/>
      </c>
      <c r="J452" s="166" t="str">
        <f>IF($G452="","",IF($C452=Listes!$B$31,IF('Instruction Forfaitaires'!$E452&lt;Listes!$B$42,('Instruction Forfaitaires'!$E452*(VLOOKUP('Instruction Forfaitaires'!$D452,Listes!$A$43:$E$49,2,FALSE))),IF('Instruction Forfaitaires'!$E452&gt;Listes!$D$42,('Instruction Forfaitaires'!$E452*(VLOOKUP('Instruction Forfaitaires'!$D452,Listes!$A$43:$E$49,5,FALSE))),('Instruction Forfaitaires'!$E452*(VLOOKUP('Instruction Forfaitaires'!$D452,Listes!$A$43:$E$49,3,FALSE))+(VLOOKUP('Instruction Forfaitaires'!$D452,Listes!$A$43:$E$49,4,FALSE)))))))</f>
        <v/>
      </c>
      <c r="K452" s="257" t="str">
        <f>IF($G452="","",IF($C452=Listes!$B$34,Listes!$I$31,IF($C452=Listes!$B$35,(VLOOKUP('Instruction Forfaitaires'!$F452,Listes!$E$31:$F$36,2,FALSE)),IF($C452=Listes!$B$33,IF('Instruction Forfaitaires'!$E452&lt;Listes!$A$64,'Instruction Forfaitaires'!$E452*Listes!$A$65,IF('Instruction Forfaitaires'!$E452&gt;Listes!$D$64,'Instruction Forfaitaires'!$E452*Listes!$D$65,(('Instruction Forfaitaires'!$E452*Listes!$B$65)+Listes!$C$65)))))))</f>
        <v/>
      </c>
      <c r="L452" s="185" t="str">
        <f>IF(Forfaitaires!M451="","",Forfaitaires!M451)</f>
        <v/>
      </c>
      <c r="M452" s="282" t="str">
        <f t="shared" si="30"/>
        <v/>
      </c>
      <c r="N452" s="277" t="str">
        <f t="shared" si="31"/>
        <v/>
      </c>
      <c r="O452" s="298" t="str">
        <f t="shared" si="32"/>
        <v/>
      </c>
      <c r="P452" s="280" t="str">
        <f t="shared" si="33"/>
        <v/>
      </c>
      <c r="Q452" s="284" t="str">
        <f t="shared" si="34"/>
        <v/>
      </c>
      <c r="R452" s="285"/>
    </row>
    <row r="453" spans="1:18" ht="20.100000000000001" customHeight="1" x14ac:dyDescent="0.25">
      <c r="A453" s="170">
        <v>447</v>
      </c>
      <c r="B453" s="166" t="str">
        <f>IF(Forfaitaires!B452="","",Forfaitaires!B452)</f>
        <v/>
      </c>
      <c r="C453" s="166" t="str">
        <f>IF(Forfaitaires!C452="","",Forfaitaires!C452)</f>
        <v/>
      </c>
      <c r="D453" s="166" t="str">
        <f>IF(Forfaitaires!D452="","",Forfaitaires!D452)</f>
        <v/>
      </c>
      <c r="E453" s="166" t="str">
        <f>IF(Forfaitaires!E452="","",Forfaitaires!E452)</f>
        <v/>
      </c>
      <c r="F453" s="166" t="str">
        <f>IF(Forfaitaires!F452="","",Forfaitaires!F452)</f>
        <v/>
      </c>
      <c r="G453" s="166" t="str">
        <f>IF(Forfaitaires!G452="","",Forfaitaires!G452)</f>
        <v/>
      </c>
      <c r="H453" s="166" t="str">
        <f>IF(Forfaitaires!H452="","",Forfaitaires!H452)</f>
        <v/>
      </c>
      <c r="I453" s="166" t="str">
        <f>IF($G453="","",IF($C453=Listes!$B$32,IF('Instruction Forfaitaires'!$E453&lt;Listes!$B$53,('Instruction Forfaitaires'!$E453*(VLOOKUP('Instruction Forfaitaires'!$D453,Listes!$A$54:$E$60,2,FALSE))),IF('Instruction Forfaitaires'!$E453&gt;Listes!$E$53,('Instruction Forfaitaires'!$E453*(VLOOKUP('Instruction Forfaitaires'!$D453,Listes!$A$54:$E$60,5,FALSE))),('Instruction Forfaitaires'!$E453*(VLOOKUP('Instruction Forfaitaires'!$D453,Listes!$A$54:$E$60,3,FALSE))+(VLOOKUP('Instruction Forfaitaires'!$D453,Listes!$A$54:$E$60,4,FALSE)))))))</f>
        <v/>
      </c>
      <c r="J453" s="166" t="str">
        <f>IF($G453="","",IF($C453=Listes!$B$31,IF('Instruction Forfaitaires'!$E453&lt;Listes!$B$42,('Instruction Forfaitaires'!$E453*(VLOOKUP('Instruction Forfaitaires'!$D453,Listes!$A$43:$E$49,2,FALSE))),IF('Instruction Forfaitaires'!$E453&gt;Listes!$D$42,('Instruction Forfaitaires'!$E453*(VLOOKUP('Instruction Forfaitaires'!$D453,Listes!$A$43:$E$49,5,FALSE))),('Instruction Forfaitaires'!$E453*(VLOOKUP('Instruction Forfaitaires'!$D453,Listes!$A$43:$E$49,3,FALSE))+(VLOOKUP('Instruction Forfaitaires'!$D453,Listes!$A$43:$E$49,4,FALSE)))))))</f>
        <v/>
      </c>
      <c r="K453" s="257" t="str">
        <f>IF($G453="","",IF($C453=Listes!$B$34,Listes!$I$31,IF($C453=Listes!$B$35,(VLOOKUP('Instruction Forfaitaires'!$F453,Listes!$E$31:$F$36,2,FALSE)),IF($C453=Listes!$B$33,IF('Instruction Forfaitaires'!$E453&lt;Listes!$A$64,'Instruction Forfaitaires'!$E453*Listes!$A$65,IF('Instruction Forfaitaires'!$E453&gt;Listes!$D$64,'Instruction Forfaitaires'!$E453*Listes!$D$65,(('Instruction Forfaitaires'!$E453*Listes!$B$65)+Listes!$C$65)))))))</f>
        <v/>
      </c>
      <c r="L453" s="185" t="str">
        <f>IF(Forfaitaires!M452="","",Forfaitaires!M452)</f>
        <v/>
      </c>
      <c r="M453" s="282" t="str">
        <f t="shared" si="30"/>
        <v/>
      </c>
      <c r="N453" s="277" t="str">
        <f t="shared" si="31"/>
        <v/>
      </c>
      <c r="O453" s="298" t="str">
        <f t="shared" si="32"/>
        <v/>
      </c>
      <c r="P453" s="280" t="str">
        <f t="shared" si="33"/>
        <v/>
      </c>
      <c r="Q453" s="284" t="str">
        <f t="shared" si="34"/>
        <v/>
      </c>
      <c r="R453" s="285"/>
    </row>
    <row r="454" spans="1:18" ht="20.100000000000001" customHeight="1" x14ac:dyDescent="0.25">
      <c r="A454" s="170">
        <v>448</v>
      </c>
      <c r="B454" s="166" t="str">
        <f>IF(Forfaitaires!B453="","",Forfaitaires!B453)</f>
        <v/>
      </c>
      <c r="C454" s="166" t="str">
        <f>IF(Forfaitaires!C453="","",Forfaitaires!C453)</f>
        <v/>
      </c>
      <c r="D454" s="166" t="str">
        <f>IF(Forfaitaires!D453="","",Forfaitaires!D453)</f>
        <v/>
      </c>
      <c r="E454" s="166" t="str">
        <f>IF(Forfaitaires!E453="","",Forfaitaires!E453)</f>
        <v/>
      </c>
      <c r="F454" s="166" t="str">
        <f>IF(Forfaitaires!F453="","",Forfaitaires!F453)</f>
        <v/>
      </c>
      <c r="G454" s="166" t="str">
        <f>IF(Forfaitaires!G453="","",Forfaitaires!G453)</f>
        <v/>
      </c>
      <c r="H454" s="166" t="str">
        <f>IF(Forfaitaires!H453="","",Forfaitaires!H453)</f>
        <v/>
      </c>
      <c r="I454" s="166" t="str">
        <f>IF($G454="","",IF($C454=Listes!$B$32,IF('Instruction Forfaitaires'!$E454&lt;Listes!$B$53,('Instruction Forfaitaires'!$E454*(VLOOKUP('Instruction Forfaitaires'!$D454,Listes!$A$54:$E$60,2,FALSE))),IF('Instruction Forfaitaires'!$E454&gt;Listes!$E$53,('Instruction Forfaitaires'!$E454*(VLOOKUP('Instruction Forfaitaires'!$D454,Listes!$A$54:$E$60,5,FALSE))),('Instruction Forfaitaires'!$E454*(VLOOKUP('Instruction Forfaitaires'!$D454,Listes!$A$54:$E$60,3,FALSE))+(VLOOKUP('Instruction Forfaitaires'!$D454,Listes!$A$54:$E$60,4,FALSE)))))))</f>
        <v/>
      </c>
      <c r="J454" s="166" t="str">
        <f>IF($G454="","",IF($C454=Listes!$B$31,IF('Instruction Forfaitaires'!$E454&lt;Listes!$B$42,('Instruction Forfaitaires'!$E454*(VLOOKUP('Instruction Forfaitaires'!$D454,Listes!$A$43:$E$49,2,FALSE))),IF('Instruction Forfaitaires'!$E454&gt;Listes!$D$42,('Instruction Forfaitaires'!$E454*(VLOOKUP('Instruction Forfaitaires'!$D454,Listes!$A$43:$E$49,5,FALSE))),('Instruction Forfaitaires'!$E454*(VLOOKUP('Instruction Forfaitaires'!$D454,Listes!$A$43:$E$49,3,FALSE))+(VLOOKUP('Instruction Forfaitaires'!$D454,Listes!$A$43:$E$49,4,FALSE)))))))</f>
        <v/>
      </c>
      <c r="K454" s="257" t="str">
        <f>IF($G454="","",IF($C454=Listes!$B$34,Listes!$I$31,IF($C454=Listes!$B$35,(VLOOKUP('Instruction Forfaitaires'!$F454,Listes!$E$31:$F$36,2,FALSE)),IF($C454=Listes!$B$33,IF('Instruction Forfaitaires'!$E454&lt;Listes!$A$64,'Instruction Forfaitaires'!$E454*Listes!$A$65,IF('Instruction Forfaitaires'!$E454&gt;Listes!$D$64,'Instruction Forfaitaires'!$E454*Listes!$D$65,(('Instruction Forfaitaires'!$E454*Listes!$B$65)+Listes!$C$65)))))))</f>
        <v/>
      </c>
      <c r="L454" s="185" t="str">
        <f>IF(Forfaitaires!M453="","",Forfaitaires!M453)</f>
        <v/>
      </c>
      <c r="M454" s="282" t="str">
        <f t="shared" si="30"/>
        <v/>
      </c>
      <c r="N454" s="277" t="str">
        <f t="shared" si="31"/>
        <v/>
      </c>
      <c r="O454" s="298" t="str">
        <f t="shared" si="32"/>
        <v/>
      </c>
      <c r="P454" s="280" t="str">
        <f t="shared" si="33"/>
        <v/>
      </c>
      <c r="Q454" s="284" t="str">
        <f t="shared" si="34"/>
        <v/>
      </c>
      <c r="R454" s="285"/>
    </row>
    <row r="455" spans="1:18" ht="20.100000000000001" customHeight="1" x14ac:dyDescent="0.25">
      <c r="A455" s="170">
        <v>449</v>
      </c>
      <c r="B455" s="166" t="str">
        <f>IF(Forfaitaires!B454="","",Forfaitaires!B454)</f>
        <v/>
      </c>
      <c r="C455" s="166" t="str">
        <f>IF(Forfaitaires!C454="","",Forfaitaires!C454)</f>
        <v/>
      </c>
      <c r="D455" s="166" t="str">
        <f>IF(Forfaitaires!D454="","",Forfaitaires!D454)</f>
        <v/>
      </c>
      <c r="E455" s="166" t="str">
        <f>IF(Forfaitaires!E454="","",Forfaitaires!E454)</f>
        <v/>
      </c>
      <c r="F455" s="166" t="str">
        <f>IF(Forfaitaires!F454="","",Forfaitaires!F454)</f>
        <v/>
      </c>
      <c r="G455" s="166" t="str">
        <f>IF(Forfaitaires!G454="","",Forfaitaires!G454)</f>
        <v/>
      </c>
      <c r="H455" s="166" t="str">
        <f>IF(Forfaitaires!H454="","",Forfaitaires!H454)</f>
        <v/>
      </c>
      <c r="I455" s="166" t="str">
        <f>IF($G455="","",IF($C455=Listes!$B$32,IF('Instruction Forfaitaires'!$E455&lt;Listes!$B$53,('Instruction Forfaitaires'!$E455*(VLOOKUP('Instruction Forfaitaires'!$D455,Listes!$A$54:$E$60,2,FALSE))),IF('Instruction Forfaitaires'!$E455&gt;Listes!$E$53,('Instruction Forfaitaires'!$E455*(VLOOKUP('Instruction Forfaitaires'!$D455,Listes!$A$54:$E$60,5,FALSE))),('Instruction Forfaitaires'!$E455*(VLOOKUP('Instruction Forfaitaires'!$D455,Listes!$A$54:$E$60,3,FALSE))+(VLOOKUP('Instruction Forfaitaires'!$D455,Listes!$A$54:$E$60,4,FALSE)))))))</f>
        <v/>
      </c>
      <c r="J455" s="166" t="str">
        <f>IF($G455="","",IF($C455=Listes!$B$31,IF('Instruction Forfaitaires'!$E455&lt;Listes!$B$42,('Instruction Forfaitaires'!$E455*(VLOOKUP('Instruction Forfaitaires'!$D455,Listes!$A$43:$E$49,2,FALSE))),IF('Instruction Forfaitaires'!$E455&gt;Listes!$D$42,('Instruction Forfaitaires'!$E455*(VLOOKUP('Instruction Forfaitaires'!$D455,Listes!$A$43:$E$49,5,FALSE))),('Instruction Forfaitaires'!$E455*(VLOOKUP('Instruction Forfaitaires'!$D455,Listes!$A$43:$E$49,3,FALSE))+(VLOOKUP('Instruction Forfaitaires'!$D455,Listes!$A$43:$E$49,4,FALSE)))))))</f>
        <v/>
      </c>
      <c r="K455" s="257" t="str">
        <f>IF($G455="","",IF($C455=Listes!$B$34,Listes!$I$31,IF($C455=Listes!$B$35,(VLOOKUP('Instruction Forfaitaires'!$F455,Listes!$E$31:$F$36,2,FALSE)),IF($C455=Listes!$B$33,IF('Instruction Forfaitaires'!$E455&lt;Listes!$A$64,'Instruction Forfaitaires'!$E455*Listes!$A$65,IF('Instruction Forfaitaires'!$E455&gt;Listes!$D$64,'Instruction Forfaitaires'!$E455*Listes!$D$65,(('Instruction Forfaitaires'!$E455*Listes!$B$65)+Listes!$C$65)))))))</f>
        <v/>
      </c>
      <c r="L455" s="185" t="str">
        <f>IF(Forfaitaires!M454="","",Forfaitaires!M454)</f>
        <v/>
      </c>
      <c r="M455" s="282" t="str">
        <f t="shared" si="30"/>
        <v/>
      </c>
      <c r="N455" s="277" t="str">
        <f t="shared" si="31"/>
        <v/>
      </c>
      <c r="O455" s="298" t="str">
        <f t="shared" si="32"/>
        <v/>
      </c>
      <c r="P455" s="280" t="str">
        <f t="shared" si="33"/>
        <v/>
      </c>
      <c r="Q455" s="284" t="str">
        <f t="shared" si="34"/>
        <v/>
      </c>
      <c r="R455" s="285"/>
    </row>
    <row r="456" spans="1:18" ht="20.100000000000001" customHeight="1" x14ac:dyDescent="0.25">
      <c r="A456" s="170">
        <v>450</v>
      </c>
      <c r="B456" s="166" t="str">
        <f>IF(Forfaitaires!B455="","",Forfaitaires!B455)</f>
        <v/>
      </c>
      <c r="C456" s="166" t="str">
        <f>IF(Forfaitaires!C455="","",Forfaitaires!C455)</f>
        <v/>
      </c>
      <c r="D456" s="166" t="str">
        <f>IF(Forfaitaires!D455="","",Forfaitaires!D455)</f>
        <v/>
      </c>
      <c r="E456" s="166" t="str">
        <f>IF(Forfaitaires!E455="","",Forfaitaires!E455)</f>
        <v/>
      </c>
      <c r="F456" s="166" t="str">
        <f>IF(Forfaitaires!F455="","",Forfaitaires!F455)</f>
        <v/>
      </c>
      <c r="G456" s="166" t="str">
        <f>IF(Forfaitaires!G455="","",Forfaitaires!G455)</f>
        <v/>
      </c>
      <c r="H456" s="166" t="str">
        <f>IF(Forfaitaires!H455="","",Forfaitaires!H455)</f>
        <v/>
      </c>
      <c r="I456" s="166" t="str">
        <f>IF($G456="","",IF($C456=Listes!$B$32,IF('Instruction Forfaitaires'!$E456&lt;Listes!$B$53,('Instruction Forfaitaires'!$E456*(VLOOKUP('Instruction Forfaitaires'!$D456,Listes!$A$54:$E$60,2,FALSE))),IF('Instruction Forfaitaires'!$E456&gt;Listes!$E$53,('Instruction Forfaitaires'!$E456*(VLOOKUP('Instruction Forfaitaires'!$D456,Listes!$A$54:$E$60,5,FALSE))),('Instruction Forfaitaires'!$E456*(VLOOKUP('Instruction Forfaitaires'!$D456,Listes!$A$54:$E$60,3,FALSE))+(VLOOKUP('Instruction Forfaitaires'!$D456,Listes!$A$54:$E$60,4,FALSE)))))))</f>
        <v/>
      </c>
      <c r="J456" s="166" t="str">
        <f>IF($G456="","",IF($C456=Listes!$B$31,IF('Instruction Forfaitaires'!$E456&lt;Listes!$B$42,('Instruction Forfaitaires'!$E456*(VLOOKUP('Instruction Forfaitaires'!$D456,Listes!$A$43:$E$49,2,FALSE))),IF('Instruction Forfaitaires'!$E456&gt;Listes!$D$42,('Instruction Forfaitaires'!$E456*(VLOOKUP('Instruction Forfaitaires'!$D456,Listes!$A$43:$E$49,5,FALSE))),('Instruction Forfaitaires'!$E456*(VLOOKUP('Instruction Forfaitaires'!$D456,Listes!$A$43:$E$49,3,FALSE))+(VLOOKUP('Instruction Forfaitaires'!$D456,Listes!$A$43:$E$49,4,FALSE)))))))</f>
        <v/>
      </c>
      <c r="K456" s="257" t="str">
        <f>IF($G456="","",IF($C456=Listes!$B$34,Listes!$I$31,IF($C456=Listes!$B$35,(VLOOKUP('Instruction Forfaitaires'!$F456,Listes!$E$31:$F$36,2,FALSE)),IF($C456=Listes!$B$33,IF('Instruction Forfaitaires'!$E456&lt;Listes!$A$64,'Instruction Forfaitaires'!$E456*Listes!$A$65,IF('Instruction Forfaitaires'!$E456&gt;Listes!$D$64,'Instruction Forfaitaires'!$E456*Listes!$D$65,(('Instruction Forfaitaires'!$E456*Listes!$B$65)+Listes!$C$65)))))))</f>
        <v/>
      </c>
      <c r="L456" s="185" t="str">
        <f>IF(Forfaitaires!M455="","",Forfaitaires!M455)</f>
        <v/>
      </c>
      <c r="M456" s="282" t="str">
        <f t="shared" ref="M456:M506" si="35">IF($H456="","",($K456+$J456+$I456)*$H456)</f>
        <v/>
      </c>
      <c r="N456" s="277" t="str">
        <f t="shared" ref="N456:N506" si="36">IF($L456="","",IF($M456&gt;$L456,"Le montant éligible ne peut etre supérieur au montant présenté",""))</f>
        <v/>
      </c>
      <c r="O456" s="298" t="str">
        <f t="shared" ref="O456:O506" si="37">M456</f>
        <v/>
      </c>
      <c r="P456" s="280" t="str">
        <f t="shared" ref="P456:P506" si="38">IF($M456="","",$M456)</f>
        <v/>
      </c>
      <c r="Q456" s="284" t="str">
        <f t="shared" ref="Q456:Q506" si="39">IF($P456 &gt; $M456, "Le montant éligible retenu ne peut pas être supérieur au montant éligible","")</f>
        <v/>
      </c>
      <c r="R456" s="285"/>
    </row>
    <row r="457" spans="1:18" ht="20.100000000000001" customHeight="1" x14ac:dyDescent="0.25">
      <c r="A457" s="170">
        <v>451</v>
      </c>
      <c r="B457" s="166" t="str">
        <f>IF(Forfaitaires!B456="","",Forfaitaires!B456)</f>
        <v/>
      </c>
      <c r="C457" s="166" t="str">
        <f>IF(Forfaitaires!C456="","",Forfaitaires!C456)</f>
        <v/>
      </c>
      <c r="D457" s="166" t="str">
        <f>IF(Forfaitaires!D456="","",Forfaitaires!D456)</f>
        <v/>
      </c>
      <c r="E457" s="166" t="str">
        <f>IF(Forfaitaires!E456="","",Forfaitaires!E456)</f>
        <v/>
      </c>
      <c r="F457" s="166" t="str">
        <f>IF(Forfaitaires!F456="","",Forfaitaires!F456)</f>
        <v/>
      </c>
      <c r="G457" s="166" t="str">
        <f>IF(Forfaitaires!G456="","",Forfaitaires!G456)</f>
        <v/>
      </c>
      <c r="H457" s="166" t="str">
        <f>IF(Forfaitaires!H456="","",Forfaitaires!H456)</f>
        <v/>
      </c>
      <c r="I457" s="166" t="str">
        <f>IF($G457="","",IF($C457=Listes!$B$32,IF('Instruction Forfaitaires'!$E457&lt;Listes!$B$53,('Instruction Forfaitaires'!$E457*(VLOOKUP('Instruction Forfaitaires'!$D457,Listes!$A$54:$E$60,2,FALSE))),IF('Instruction Forfaitaires'!$E457&gt;Listes!$E$53,('Instruction Forfaitaires'!$E457*(VLOOKUP('Instruction Forfaitaires'!$D457,Listes!$A$54:$E$60,5,FALSE))),('Instruction Forfaitaires'!$E457*(VLOOKUP('Instruction Forfaitaires'!$D457,Listes!$A$54:$E$60,3,FALSE))+(VLOOKUP('Instruction Forfaitaires'!$D457,Listes!$A$54:$E$60,4,FALSE)))))))</f>
        <v/>
      </c>
      <c r="J457" s="166" t="str">
        <f>IF($G457="","",IF($C457=Listes!$B$31,IF('Instruction Forfaitaires'!$E457&lt;Listes!$B$42,('Instruction Forfaitaires'!$E457*(VLOOKUP('Instruction Forfaitaires'!$D457,Listes!$A$43:$E$49,2,FALSE))),IF('Instruction Forfaitaires'!$E457&gt;Listes!$D$42,('Instruction Forfaitaires'!$E457*(VLOOKUP('Instruction Forfaitaires'!$D457,Listes!$A$43:$E$49,5,FALSE))),('Instruction Forfaitaires'!$E457*(VLOOKUP('Instruction Forfaitaires'!$D457,Listes!$A$43:$E$49,3,FALSE))+(VLOOKUP('Instruction Forfaitaires'!$D457,Listes!$A$43:$E$49,4,FALSE)))))))</f>
        <v/>
      </c>
      <c r="K457" s="257" t="str">
        <f>IF($G457="","",IF($C457=Listes!$B$34,Listes!$I$31,IF($C457=Listes!$B$35,(VLOOKUP('Instruction Forfaitaires'!$F457,Listes!$E$31:$F$36,2,FALSE)),IF($C457=Listes!$B$33,IF('Instruction Forfaitaires'!$E457&lt;Listes!$A$64,'Instruction Forfaitaires'!$E457*Listes!$A$65,IF('Instruction Forfaitaires'!$E457&gt;Listes!$D$64,'Instruction Forfaitaires'!$E457*Listes!$D$65,(('Instruction Forfaitaires'!$E457*Listes!$B$65)+Listes!$C$65)))))))</f>
        <v/>
      </c>
      <c r="L457" s="185" t="str">
        <f>IF(Forfaitaires!M456="","",Forfaitaires!M456)</f>
        <v/>
      </c>
      <c r="M457" s="282" t="str">
        <f t="shared" si="35"/>
        <v/>
      </c>
      <c r="N457" s="277" t="str">
        <f t="shared" si="36"/>
        <v/>
      </c>
      <c r="O457" s="298" t="str">
        <f t="shared" si="37"/>
        <v/>
      </c>
      <c r="P457" s="280" t="str">
        <f t="shared" si="38"/>
        <v/>
      </c>
      <c r="Q457" s="284" t="str">
        <f t="shared" si="39"/>
        <v/>
      </c>
      <c r="R457" s="285"/>
    </row>
    <row r="458" spans="1:18" ht="20.100000000000001" customHeight="1" x14ac:dyDescent="0.25">
      <c r="A458" s="170">
        <v>452</v>
      </c>
      <c r="B458" s="166" t="str">
        <f>IF(Forfaitaires!B457="","",Forfaitaires!B457)</f>
        <v/>
      </c>
      <c r="C458" s="166" t="str">
        <f>IF(Forfaitaires!C457="","",Forfaitaires!C457)</f>
        <v/>
      </c>
      <c r="D458" s="166" t="str">
        <f>IF(Forfaitaires!D457="","",Forfaitaires!D457)</f>
        <v/>
      </c>
      <c r="E458" s="166" t="str">
        <f>IF(Forfaitaires!E457="","",Forfaitaires!E457)</f>
        <v/>
      </c>
      <c r="F458" s="166" t="str">
        <f>IF(Forfaitaires!F457="","",Forfaitaires!F457)</f>
        <v/>
      </c>
      <c r="G458" s="166" t="str">
        <f>IF(Forfaitaires!G457="","",Forfaitaires!G457)</f>
        <v/>
      </c>
      <c r="H458" s="166" t="str">
        <f>IF(Forfaitaires!H457="","",Forfaitaires!H457)</f>
        <v/>
      </c>
      <c r="I458" s="166" t="str">
        <f>IF($G458="","",IF($C458=Listes!$B$32,IF('Instruction Forfaitaires'!$E458&lt;Listes!$B$53,('Instruction Forfaitaires'!$E458*(VLOOKUP('Instruction Forfaitaires'!$D458,Listes!$A$54:$E$60,2,FALSE))),IF('Instruction Forfaitaires'!$E458&gt;Listes!$E$53,('Instruction Forfaitaires'!$E458*(VLOOKUP('Instruction Forfaitaires'!$D458,Listes!$A$54:$E$60,5,FALSE))),('Instruction Forfaitaires'!$E458*(VLOOKUP('Instruction Forfaitaires'!$D458,Listes!$A$54:$E$60,3,FALSE))+(VLOOKUP('Instruction Forfaitaires'!$D458,Listes!$A$54:$E$60,4,FALSE)))))))</f>
        <v/>
      </c>
      <c r="J458" s="166" t="str">
        <f>IF($G458="","",IF($C458=Listes!$B$31,IF('Instruction Forfaitaires'!$E458&lt;Listes!$B$42,('Instruction Forfaitaires'!$E458*(VLOOKUP('Instruction Forfaitaires'!$D458,Listes!$A$43:$E$49,2,FALSE))),IF('Instruction Forfaitaires'!$E458&gt;Listes!$D$42,('Instruction Forfaitaires'!$E458*(VLOOKUP('Instruction Forfaitaires'!$D458,Listes!$A$43:$E$49,5,FALSE))),('Instruction Forfaitaires'!$E458*(VLOOKUP('Instruction Forfaitaires'!$D458,Listes!$A$43:$E$49,3,FALSE))+(VLOOKUP('Instruction Forfaitaires'!$D458,Listes!$A$43:$E$49,4,FALSE)))))))</f>
        <v/>
      </c>
      <c r="K458" s="257" t="str">
        <f>IF($G458="","",IF($C458=Listes!$B$34,Listes!$I$31,IF($C458=Listes!$B$35,(VLOOKUP('Instruction Forfaitaires'!$F458,Listes!$E$31:$F$36,2,FALSE)),IF($C458=Listes!$B$33,IF('Instruction Forfaitaires'!$E458&lt;Listes!$A$64,'Instruction Forfaitaires'!$E458*Listes!$A$65,IF('Instruction Forfaitaires'!$E458&gt;Listes!$D$64,'Instruction Forfaitaires'!$E458*Listes!$D$65,(('Instruction Forfaitaires'!$E458*Listes!$B$65)+Listes!$C$65)))))))</f>
        <v/>
      </c>
      <c r="L458" s="185" t="str">
        <f>IF(Forfaitaires!M457="","",Forfaitaires!M457)</f>
        <v/>
      </c>
      <c r="M458" s="282" t="str">
        <f t="shared" si="35"/>
        <v/>
      </c>
      <c r="N458" s="277" t="str">
        <f t="shared" si="36"/>
        <v/>
      </c>
      <c r="O458" s="298" t="str">
        <f t="shared" si="37"/>
        <v/>
      </c>
      <c r="P458" s="280" t="str">
        <f t="shared" si="38"/>
        <v/>
      </c>
      <c r="Q458" s="284" t="str">
        <f t="shared" si="39"/>
        <v/>
      </c>
      <c r="R458" s="285"/>
    </row>
    <row r="459" spans="1:18" ht="20.100000000000001" customHeight="1" x14ac:dyDescent="0.25">
      <c r="A459" s="170">
        <v>453</v>
      </c>
      <c r="B459" s="166" t="str">
        <f>IF(Forfaitaires!B458="","",Forfaitaires!B458)</f>
        <v/>
      </c>
      <c r="C459" s="166" t="str">
        <f>IF(Forfaitaires!C458="","",Forfaitaires!C458)</f>
        <v/>
      </c>
      <c r="D459" s="166" t="str">
        <f>IF(Forfaitaires!D458="","",Forfaitaires!D458)</f>
        <v/>
      </c>
      <c r="E459" s="166" t="str">
        <f>IF(Forfaitaires!E458="","",Forfaitaires!E458)</f>
        <v/>
      </c>
      <c r="F459" s="166" t="str">
        <f>IF(Forfaitaires!F458="","",Forfaitaires!F458)</f>
        <v/>
      </c>
      <c r="G459" s="166" t="str">
        <f>IF(Forfaitaires!G458="","",Forfaitaires!G458)</f>
        <v/>
      </c>
      <c r="H459" s="166" t="str">
        <f>IF(Forfaitaires!H458="","",Forfaitaires!H458)</f>
        <v/>
      </c>
      <c r="I459" s="166" t="str">
        <f>IF($G459="","",IF($C459=Listes!$B$32,IF('Instruction Forfaitaires'!$E459&lt;Listes!$B$53,('Instruction Forfaitaires'!$E459*(VLOOKUP('Instruction Forfaitaires'!$D459,Listes!$A$54:$E$60,2,FALSE))),IF('Instruction Forfaitaires'!$E459&gt;Listes!$E$53,('Instruction Forfaitaires'!$E459*(VLOOKUP('Instruction Forfaitaires'!$D459,Listes!$A$54:$E$60,5,FALSE))),('Instruction Forfaitaires'!$E459*(VLOOKUP('Instruction Forfaitaires'!$D459,Listes!$A$54:$E$60,3,FALSE))+(VLOOKUP('Instruction Forfaitaires'!$D459,Listes!$A$54:$E$60,4,FALSE)))))))</f>
        <v/>
      </c>
      <c r="J459" s="166" t="str">
        <f>IF($G459="","",IF($C459=Listes!$B$31,IF('Instruction Forfaitaires'!$E459&lt;Listes!$B$42,('Instruction Forfaitaires'!$E459*(VLOOKUP('Instruction Forfaitaires'!$D459,Listes!$A$43:$E$49,2,FALSE))),IF('Instruction Forfaitaires'!$E459&gt;Listes!$D$42,('Instruction Forfaitaires'!$E459*(VLOOKUP('Instruction Forfaitaires'!$D459,Listes!$A$43:$E$49,5,FALSE))),('Instruction Forfaitaires'!$E459*(VLOOKUP('Instruction Forfaitaires'!$D459,Listes!$A$43:$E$49,3,FALSE))+(VLOOKUP('Instruction Forfaitaires'!$D459,Listes!$A$43:$E$49,4,FALSE)))))))</f>
        <v/>
      </c>
      <c r="K459" s="257" t="str">
        <f>IF($G459="","",IF($C459=Listes!$B$34,Listes!$I$31,IF($C459=Listes!$B$35,(VLOOKUP('Instruction Forfaitaires'!$F459,Listes!$E$31:$F$36,2,FALSE)),IF($C459=Listes!$B$33,IF('Instruction Forfaitaires'!$E459&lt;Listes!$A$64,'Instruction Forfaitaires'!$E459*Listes!$A$65,IF('Instruction Forfaitaires'!$E459&gt;Listes!$D$64,'Instruction Forfaitaires'!$E459*Listes!$D$65,(('Instruction Forfaitaires'!$E459*Listes!$B$65)+Listes!$C$65)))))))</f>
        <v/>
      </c>
      <c r="L459" s="185" t="str">
        <f>IF(Forfaitaires!M458="","",Forfaitaires!M458)</f>
        <v/>
      </c>
      <c r="M459" s="282" t="str">
        <f t="shared" si="35"/>
        <v/>
      </c>
      <c r="N459" s="277" t="str">
        <f t="shared" si="36"/>
        <v/>
      </c>
      <c r="O459" s="298" t="str">
        <f t="shared" si="37"/>
        <v/>
      </c>
      <c r="P459" s="280" t="str">
        <f t="shared" si="38"/>
        <v/>
      </c>
      <c r="Q459" s="284" t="str">
        <f t="shared" si="39"/>
        <v/>
      </c>
      <c r="R459" s="285"/>
    </row>
    <row r="460" spans="1:18" ht="20.100000000000001" customHeight="1" x14ac:dyDescent="0.25">
      <c r="A460" s="170">
        <v>454</v>
      </c>
      <c r="B460" s="166" t="str">
        <f>IF(Forfaitaires!B459="","",Forfaitaires!B459)</f>
        <v/>
      </c>
      <c r="C460" s="166" t="str">
        <f>IF(Forfaitaires!C459="","",Forfaitaires!C459)</f>
        <v/>
      </c>
      <c r="D460" s="166" t="str">
        <f>IF(Forfaitaires!D459="","",Forfaitaires!D459)</f>
        <v/>
      </c>
      <c r="E460" s="166" t="str">
        <f>IF(Forfaitaires!E459="","",Forfaitaires!E459)</f>
        <v/>
      </c>
      <c r="F460" s="166" t="str">
        <f>IF(Forfaitaires!F459="","",Forfaitaires!F459)</f>
        <v/>
      </c>
      <c r="G460" s="166" t="str">
        <f>IF(Forfaitaires!G459="","",Forfaitaires!G459)</f>
        <v/>
      </c>
      <c r="H460" s="166" t="str">
        <f>IF(Forfaitaires!H459="","",Forfaitaires!H459)</f>
        <v/>
      </c>
      <c r="I460" s="166" t="str">
        <f>IF($G460="","",IF($C460=Listes!$B$32,IF('Instruction Forfaitaires'!$E460&lt;Listes!$B$53,('Instruction Forfaitaires'!$E460*(VLOOKUP('Instruction Forfaitaires'!$D460,Listes!$A$54:$E$60,2,FALSE))),IF('Instruction Forfaitaires'!$E460&gt;Listes!$E$53,('Instruction Forfaitaires'!$E460*(VLOOKUP('Instruction Forfaitaires'!$D460,Listes!$A$54:$E$60,5,FALSE))),('Instruction Forfaitaires'!$E460*(VLOOKUP('Instruction Forfaitaires'!$D460,Listes!$A$54:$E$60,3,FALSE))+(VLOOKUP('Instruction Forfaitaires'!$D460,Listes!$A$54:$E$60,4,FALSE)))))))</f>
        <v/>
      </c>
      <c r="J460" s="166" t="str">
        <f>IF($G460="","",IF($C460=Listes!$B$31,IF('Instruction Forfaitaires'!$E460&lt;Listes!$B$42,('Instruction Forfaitaires'!$E460*(VLOOKUP('Instruction Forfaitaires'!$D460,Listes!$A$43:$E$49,2,FALSE))),IF('Instruction Forfaitaires'!$E460&gt;Listes!$D$42,('Instruction Forfaitaires'!$E460*(VLOOKUP('Instruction Forfaitaires'!$D460,Listes!$A$43:$E$49,5,FALSE))),('Instruction Forfaitaires'!$E460*(VLOOKUP('Instruction Forfaitaires'!$D460,Listes!$A$43:$E$49,3,FALSE))+(VLOOKUP('Instruction Forfaitaires'!$D460,Listes!$A$43:$E$49,4,FALSE)))))))</f>
        <v/>
      </c>
      <c r="K460" s="257" t="str">
        <f>IF($G460="","",IF($C460=Listes!$B$34,Listes!$I$31,IF($C460=Listes!$B$35,(VLOOKUP('Instruction Forfaitaires'!$F460,Listes!$E$31:$F$36,2,FALSE)),IF($C460=Listes!$B$33,IF('Instruction Forfaitaires'!$E460&lt;Listes!$A$64,'Instruction Forfaitaires'!$E460*Listes!$A$65,IF('Instruction Forfaitaires'!$E460&gt;Listes!$D$64,'Instruction Forfaitaires'!$E460*Listes!$D$65,(('Instruction Forfaitaires'!$E460*Listes!$B$65)+Listes!$C$65)))))))</f>
        <v/>
      </c>
      <c r="L460" s="185" t="str">
        <f>IF(Forfaitaires!M459="","",Forfaitaires!M459)</f>
        <v/>
      </c>
      <c r="M460" s="282" t="str">
        <f t="shared" si="35"/>
        <v/>
      </c>
      <c r="N460" s="277" t="str">
        <f t="shared" si="36"/>
        <v/>
      </c>
      <c r="O460" s="298" t="str">
        <f t="shared" si="37"/>
        <v/>
      </c>
      <c r="P460" s="280" t="str">
        <f t="shared" si="38"/>
        <v/>
      </c>
      <c r="Q460" s="284" t="str">
        <f t="shared" si="39"/>
        <v/>
      </c>
      <c r="R460" s="285"/>
    </row>
    <row r="461" spans="1:18" ht="20.100000000000001" customHeight="1" x14ac:dyDescent="0.25">
      <c r="A461" s="170">
        <v>455</v>
      </c>
      <c r="B461" s="166" t="str">
        <f>IF(Forfaitaires!B460="","",Forfaitaires!B460)</f>
        <v/>
      </c>
      <c r="C461" s="166" t="str">
        <f>IF(Forfaitaires!C460="","",Forfaitaires!C460)</f>
        <v/>
      </c>
      <c r="D461" s="166" t="str">
        <f>IF(Forfaitaires!D460="","",Forfaitaires!D460)</f>
        <v/>
      </c>
      <c r="E461" s="166" t="str">
        <f>IF(Forfaitaires!E460="","",Forfaitaires!E460)</f>
        <v/>
      </c>
      <c r="F461" s="166" t="str">
        <f>IF(Forfaitaires!F460="","",Forfaitaires!F460)</f>
        <v/>
      </c>
      <c r="G461" s="166" t="str">
        <f>IF(Forfaitaires!G460="","",Forfaitaires!G460)</f>
        <v/>
      </c>
      <c r="H461" s="166" t="str">
        <f>IF(Forfaitaires!H460="","",Forfaitaires!H460)</f>
        <v/>
      </c>
      <c r="I461" s="166" t="str">
        <f>IF($G461="","",IF($C461=Listes!$B$32,IF('Instruction Forfaitaires'!$E461&lt;Listes!$B$53,('Instruction Forfaitaires'!$E461*(VLOOKUP('Instruction Forfaitaires'!$D461,Listes!$A$54:$E$60,2,FALSE))),IF('Instruction Forfaitaires'!$E461&gt;Listes!$E$53,('Instruction Forfaitaires'!$E461*(VLOOKUP('Instruction Forfaitaires'!$D461,Listes!$A$54:$E$60,5,FALSE))),('Instruction Forfaitaires'!$E461*(VLOOKUP('Instruction Forfaitaires'!$D461,Listes!$A$54:$E$60,3,FALSE))+(VLOOKUP('Instruction Forfaitaires'!$D461,Listes!$A$54:$E$60,4,FALSE)))))))</f>
        <v/>
      </c>
      <c r="J461" s="166" t="str">
        <f>IF($G461="","",IF($C461=Listes!$B$31,IF('Instruction Forfaitaires'!$E461&lt;Listes!$B$42,('Instruction Forfaitaires'!$E461*(VLOOKUP('Instruction Forfaitaires'!$D461,Listes!$A$43:$E$49,2,FALSE))),IF('Instruction Forfaitaires'!$E461&gt;Listes!$D$42,('Instruction Forfaitaires'!$E461*(VLOOKUP('Instruction Forfaitaires'!$D461,Listes!$A$43:$E$49,5,FALSE))),('Instruction Forfaitaires'!$E461*(VLOOKUP('Instruction Forfaitaires'!$D461,Listes!$A$43:$E$49,3,FALSE))+(VLOOKUP('Instruction Forfaitaires'!$D461,Listes!$A$43:$E$49,4,FALSE)))))))</f>
        <v/>
      </c>
      <c r="K461" s="257" t="str">
        <f>IF($G461="","",IF($C461=Listes!$B$34,Listes!$I$31,IF($C461=Listes!$B$35,(VLOOKUP('Instruction Forfaitaires'!$F461,Listes!$E$31:$F$36,2,FALSE)),IF($C461=Listes!$B$33,IF('Instruction Forfaitaires'!$E461&lt;Listes!$A$64,'Instruction Forfaitaires'!$E461*Listes!$A$65,IF('Instruction Forfaitaires'!$E461&gt;Listes!$D$64,'Instruction Forfaitaires'!$E461*Listes!$D$65,(('Instruction Forfaitaires'!$E461*Listes!$B$65)+Listes!$C$65)))))))</f>
        <v/>
      </c>
      <c r="L461" s="185" t="str">
        <f>IF(Forfaitaires!M460="","",Forfaitaires!M460)</f>
        <v/>
      </c>
      <c r="M461" s="282" t="str">
        <f t="shared" si="35"/>
        <v/>
      </c>
      <c r="N461" s="277" t="str">
        <f t="shared" si="36"/>
        <v/>
      </c>
      <c r="O461" s="298" t="str">
        <f t="shared" si="37"/>
        <v/>
      </c>
      <c r="P461" s="280" t="str">
        <f t="shared" si="38"/>
        <v/>
      </c>
      <c r="Q461" s="284" t="str">
        <f t="shared" si="39"/>
        <v/>
      </c>
      <c r="R461" s="285"/>
    </row>
    <row r="462" spans="1:18" ht="20.100000000000001" customHeight="1" x14ac:dyDescent="0.25">
      <c r="A462" s="170">
        <v>456</v>
      </c>
      <c r="B462" s="166" t="str">
        <f>IF(Forfaitaires!B461="","",Forfaitaires!B461)</f>
        <v/>
      </c>
      <c r="C462" s="166" t="str">
        <f>IF(Forfaitaires!C461="","",Forfaitaires!C461)</f>
        <v/>
      </c>
      <c r="D462" s="166" t="str">
        <f>IF(Forfaitaires!D461="","",Forfaitaires!D461)</f>
        <v/>
      </c>
      <c r="E462" s="166" t="str">
        <f>IF(Forfaitaires!E461="","",Forfaitaires!E461)</f>
        <v/>
      </c>
      <c r="F462" s="166" t="str">
        <f>IF(Forfaitaires!F461="","",Forfaitaires!F461)</f>
        <v/>
      </c>
      <c r="G462" s="166" t="str">
        <f>IF(Forfaitaires!G461="","",Forfaitaires!G461)</f>
        <v/>
      </c>
      <c r="H462" s="166" t="str">
        <f>IF(Forfaitaires!H461="","",Forfaitaires!H461)</f>
        <v/>
      </c>
      <c r="I462" s="166" t="str">
        <f>IF($G462="","",IF($C462=Listes!$B$32,IF('Instruction Forfaitaires'!$E462&lt;Listes!$B$53,('Instruction Forfaitaires'!$E462*(VLOOKUP('Instruction Forfaitaires'!$D462,Listes!$A$54:$E$60,2,FALSE))),IF('Instruction Forfaitaires'!$E462&gt;Listes!$E$53,('Instruction Forfaitaires'!$E462*(VLOOKUP('Instruction Forfaitaires'!$D462,Listes!$A$54:$E$60,5,FALSE))),('Instruction Forfaitaires'!$E462*(VLOOKUP('Instruction Forfaitaires'!$D462,Listes!$A$54:$E$60,3,FALSE))+(VLOOKUP('Instruction Forfaitaires'!$D462,Listes!$A$54:$E$60,4,FALSE)))))))</f>
        <v/>
      </c>
      <c r="J462" s="166" t="str">
        <f>IF($G462="","",IF($C462=Listes!$B$31,IF('Instruction Forfaitaires'!$E462&lt;Listes!$B$42,('Instruction Forfaitaires'!$E462*(VLOOKUP('Instruction Forfaitaires'!$D462,Listes!$A$43:$E$49,2,FALSE))),IF('Instruction Forfaitaires'!$E462&gt;Listes!$D$42,('Instruction Forfaitaires'!$E462*(VLOOKUP('Instruction Forfaitaires'!$D462,Listes!$A$43:$E$49,5,FALSE))),('Instruction Forfaitaires'!$E462*(VLOOKUP('Instruction Forfaitaires'!$D462,Listes!$A$43:$E$49,3,FALSE))+(VLOOKUP('Instruction Forfaitaires'!$D462,Listes!$A$43:$E$49,4,FALSE)))))))</f>
        <v/>
      </c>
      <c r="K462" s="257" t="str">
        <f>IF($G462="","",IF($C462=Listes!$B$34,Listes!$I$31,IF($C462=Listes!$B$35,(VLOOKUP('Instruction Forfaitaires'!$F462,Listes!$E$31:$F$36,2,FALSE)),IF($C462=Listes!$B$33,IF('Instruction Forfaitaires'!$E462&lt;Listes!$A$64,'Instruction Forfaitaires'!$E462*Listes!$A$65,IF('Instruction Forfaitaires'!$E462&gt;Listes!$D$64,'Instruction Forfaitaires'!$E462*Listes!$D$65,(('Instruction Forfaitaires'!$E462*Listes!$B$65)+Listes!$C$65)))))))</f>
        <v/>
      </c>
      <c r="L462" s="185" t="str">
        <f>IF(Forfaitaires!M461="","",Forfaitaires!M461)</f>
        <v/>
      </c>
      <c r="M462" s="282" t="str">
        <f t="shared" si="35"/>
        <v/>
      </c>
      <c r="N462" s="277" t="str">
        <f t="shared" si="36"/>
        <v/>
      </c>
      <c r="O462" s="298" t="str">
        <f t="shared" si="37"/>
        <v/>
      </c>
      <c r="P462" s="280" t="str">
        <f t="shared" si="38"/>
        <v/>
      </c>
      <c r="Q462" s="284" t="str">
        <f t="shared" si="39"/>
        <v/>
      </c>
      <c r="R462" s="285"/>
    </row>
    <row r="463" spans="1:18" ht="20.100000000000001" customHeight="1" x14ac:dyDescent="0.25">
      <c r="A463" s="170">
        <v>457</v>
      </c>
      <c r="B463" s="166" t="str">
        <f>IF(Forfaitaires!B462="","",Forfaitaires!B462)</f>
        <v/>
      </c>
      <c r="C463" s="166" t="str">
        <f>IF(Forfaitaires!C462="","",Forfaitaires!C462)</f>
        <v/>
      </c>
      <c r="D463" s="166" t="str">
        <f>IF(Forfaitaires!D462="","",Forfaitaires!D462)</f>
        <v/>
      </c>
      <c r="E463" s="166" t="str">
        <f>IF(Forfaitaires!E462="","",Forfaitaires!E462)</f>
        <v/>
      </c>
      <c r="F463" s="166" t="str">
        <f>IF(Forfaitaires!F462="","",Forfaitaires!F462)</f>
        <v/>
      </c>
      <c r="G463" s="166" t="str">
        <f>IF(Forfaitaires!G462="","",Forfaitaires!G462)</f>
        <v/>
      </c>
      <c r="H463" s="166" t="str">
        <f>IF(Forfaitaires!H462="","",Forfaitaires!H462)</f>
        <v/>
      </c>
      <c r="I463" s="166" t="str">
        <f>IF($G463="","",IF($C463=Listes!$B$32,IF('Instruction Forfaitaires'!$E463&lt;Listes!$B$53,('Instruction Forfaitaires'!$E463*(VLOOKUP('Instruction Forfaitaires'!$D463,Listes!$A$54:$E$60,2,FALSE))),IF('Instruction Forfaitaires'!$E463&gt;Listes!$E$53,('Instruction Forfaitaires'!$E463*(VLOOKUP('Instruction Forfaitaires'!$D463,Listes!$A$54:$E$60,5,FALSE))),('Instruction Forfaitaires'!$E463*(VLOOKUP('Instruction Forfaitaires'!$D463,Listes!$A$54:$E$60,3,FALSE))+(VLOOKUP('Instruction Forfaitaires'!$D463,Listes!$A$54:$E$60,4,FALSE)))))))</f>
        <v/>
      </c>
      <c r="J463" s="166" t="str">
        <f>IF($G463="","",IF($C463=Listes!$B$31,IF('Instruction Forfaitaires'!$E463&lt;Listes!$B$42,('Instruction Forfaitaires'!$E463*(VLOOKUP('Instruction Forfaitaires'!$D463,Listes!$A$43:$E$49,2,FALSE))),IF('Instruction Forfaitaires'!$E463&gt;Listes!$D$42,('Instruction Forfaitaires'!$E463*(VLOOKUP('Instruction Forfaitaires'!$D463,Listes!$A$43:$E$49,5,FALSE))),('Instruction Forfaitaires'!$E463*(VLOOKUP('Instruction Forfaitaires'!$D463,Listes!$A$43:$E$49,3,FALSE))+(VLOOKUP('Instruction Forfaitaires'!$D463,Listes!$A$43:$E$49,4,FALSE)))))))</f>
        <v/>
      </c>
      <c r="K463" s="257" t="str">
        <f>IF($G463="","",IF($C463=Listes!$B$34,Listes!$I$31,IF($C463=Listes!$B$35,(VLOOKUP('Instruction Forfaitaires'!$F463,Listes!$E$31:$F$36,2,FALSE)),IF($C463=Listes!$B$33,IF('Instruction Forfaitaires'!$E463&lt;Listes!$A$64,'Instruction Forfaitaires'!$E463*Listes!$A$65,IF('Instruction Forfaitaires'!$E463&gt;Listes!$D$64,'Instruction Forfaitaires'!$E463*Listes!$D$65,(('Instruction Forfaitaires'!$E463*Listes!$B$65)+Listes!$C$65)))))))</f>
        <v/>
      </c>
      <c r="L463" s="185" t="str">
        <f>IF(Forfaitaires!M462="","",Forfaitaires!M462)</f>
        <v/>
      </c>
      <c r="M463" s="282" t="str">
        <f t="shared" si="35"/>
        <v/>
      </c>
      <c r="N463" s="277" t="str">
        <f t="shared" si="36"/>
        <v/>
      </c>
      <c r="O463" s="298" t="str">
        <f t="shared" si="37"/>
        <v/>
      </c>
      <c r="P463" s="280" t="str">
        <f t="shared" si="38"/>
        <v/>
      </c>
      <c r="Q463" s="284" t="str">
        <f t="shared" si="39"/>
        <v/>
      </c>
      <c r="R463" s="285"/>
    </row>
    <row r="464" spans="1:18" ht="20.100000000000001" customHeight="1" x14ac:dyDescent="0.25">
      <c r="A464" s="170">
        <v>458</v>
      </c>
      <c r="B464" s="166" t="str">
        <f>IF(Forfaitaires!B463="","",Forfaitaires!B463)</f>
        <v/>
      </c>
      <c r="C464" s="166" t="str">
        <f>IF(Forfaitaires!C463="","",Forfaitaires!C463)</f>
        <v/>
      </c>
      <c r="D464" s="166" t="str">
        <f>IF(Forfaitaires!D463="","",Forfaitaires!D463)</f>
        <v/>
      </c>
      <c r="E464" s="166" t="str">
        <f>IF(Forfaitaires!E463="","",Forfaitaires!E463)</f>
        <v/>
      </c>
      <c r="F464" s="166" t="str">
        <f>IF(Forfaitaires!F463="","",Forfaitaires!F463)</f>
        <v/>
      </c>
      <c r="G464" s="166" t="str">
        <f>IF(Forfaitaires!G463="","",Forfaitaires!G463)</f>
        <v/>
      </c>
      <c r="H464" s="166" t="str">
        <f>IF(Forfaitaires!H463="","",Forfaitaires!H463)</f>
        <v/>
      </c>
      <c r="I464" s="166" t="str">
        <f>IF($G464="","",IF($C464=Listes!$B$32,IF('Instruction Forfaitaires'!$E464&lt;Listes!$B$53,('Instruction Forfaitaires'!$E464*(VLOOKUP('Instruction Forfaitaires'!$D464,Listes!$A$54:$E$60,2,FALSE))),IF('Instruction Forfaitaires'!$E464&gt;Listes!$E$53,('Instruction Forfaitaires'!$E464*(VLOOKUP('Instruction Forfaitaires'!$D464,Listes!$A$54:$E$60,5,FALSE))),('Instruction Forfaitaires'!$E464*(VLOOKUP('Instruction Forfaitaires'!$D464,Listes!$A$54:$E$60,3,FALSE))+(VLOOKUP('Instruction Forfaitaires'!$D464,Listes!$A$54:$E$60,4,FALSE)))))))</f>
        <v/>
      </c>
      <c r="J464" s="166" t="str">
        <f>IF($G464="","",IF($C464=Listes!$B$31,IF('Instruction Forfaitaires'!$E464&lt;Listes!$B$42,('Instruction Forfaitaires'!$E464*(VLOOKUP('Instruction Forfaitaires'!$D464,Listes!$A$43:$E$49,2,FALSE))),IF('Instruction Forfaitaires'!$E464&gt;Listes!$D$42,('Instruction Forfaitaires'!$E464*(VLOOKUP('Instruction Forfaitaires'!$D464,Listes!$A$43:$E$49,5,FALSE))),('Instruction Forfaitaires'!$E464*(VLOOKUP('Instruction Forfaitaires'!$D464,Listes!$A$43:$E$49,3,FALSE))+(VLOOKUP('Instruction Forfaitaires'!$D464,Listes!$A$43:$E$49,4,FALSE)))))))</f>
        <v/>
      </c>
      <c r="K464" s="257" t="str">
        <f>IF($G464="","",IF($C464=Listes!$B$34,Listes!$I$31,IF($C464=Listes!$B$35,(VLOOKUP('Instruction Forfaitaires'!$F464,Listes!$E$31:$F$36,2,FALSE)),IF($C464=Listes!$B$33,IF('Instruction Forfaitaires'!$E464&lt;Listes!$A$64,'Instruction Forfaitaires'!$E464*Listes!$A$65,IF('Instruction Forfaitaires'!$E464&gt;Listes!$D$64,'Instruction Forfaitaires'!$E464*Listes!$D$65,(('Instruction Forfaitaires'!$E464*Listes!$B$65)+Listes!$C$65)))))))</f>
        <v/>
      </c>
      <c r="L464" s="185" t="str">
        <f>IF(Forfaitaires!M463="","",Forfaitaires!M463)</f>
        <v/>
      </c>
      <c r="M464" s="282" t="str">
        <f t="shared" si="35"/>
        <v/>
      </c>
      <c r="N464" s="277" t="str">
        <f t="shared" si="36"/>
        <v/>
      </c>
      <c r="O464" s="298" t="str">
        <f t="shared" si="37"/>
        <v/>
      </c>
      <c r="P464" s="280" t="str">
        <f t="shared" si="38"/>
        <v/>
      </c>
      <c r="Q464" s="284" t="str">
        <f t="shared" si="39"/>
        <v/>
      </c>
      <c r="R464" s="285"/>
    </row>
    <row r="465" spans="1:18" ht="20.100000000000001" customHeight="1" x14ac:dyDescent="0.25">
      <c r="A465" s="170">
        <v>459</v>
      </c>
      <c r="B465" s="166" t="str">
        <f>IF(Forfaitaires!B464="","",Forfaitaires!B464)</f>
        <v/>
      </c>
      <c r="C465" s="166" t="str">
        <f>IF(Forfaitaires!C464="","",Forfaitaires!C464)</f>
        <v/>
      </c>
      <c r="D465" s="166" t="str">
        <f>IF(Forfaitaires!D464="","",Forfaitaires!D464)</f>
        <v/>
      </c>
      <c r="E465" s="166" t="str">
        <f>IF(Forfaitaires!E464="","",Forfaitaires!E464)</f>
        <v/>
      </c>
      <c r="F465" s="166" t="str">
        <f>IF(Forfaitaires!F464="","",Forfaitaires!F464)</f>
        <v/>
      </c>
      <c r="G465" s="166" t="str">
        <f>IF(Forfaitaires!G464="","",Forfaitaires!G464)</f>
        <v/>
      </c>
      <c r="H465" s="166" t="str">
        <f>IF(Forfaitaires!H464="","",Forfaitaires!H464)</f>
        <v/>
      </c>
      <c r="I465" s="166" t="str">
        <f>IF($G465="","",IF($C465=Listes!$B$32,IF('Instruction Forfaitaires'!$E465&lt;Listes!$B$53,('Instruction Forfaitaires'!$E465*(VLOOKUP('Instruction Forfaitaires'!$D465,Listes!$A$54:$E$60,2,FALSE))),IF('Instruction Forfaitaires'!$E465&gt;Listes!$E$53,('Instruction Forfaitaires'!$E465*(VLOOKUP('Instruction Forfaitaires'!$D465,Listes!$A$54:$E$60,5,FALSE))),('Instruction Forfaitaires'!$E465*(VLOOKUP('Instruction Forfaitaires'!$D465,Listes!$A$54:$E$60,3,FALSE))+(VLOOKUP('Instruction Forfaitaires'!$D465,Listes!$A$54:$E$60,4,FALSE)))))))</f>
        <v/>
      </c>
      <c r="J465" s="166" t="str">
        <f>IF($G465="","",IF($C465=Listes!$B$31,IF('Instruction Forfaitaires'!$E465&lt;Listes!$B$42,('Instruction Forfaitaires'!$E465*(VLOOKUP('Instruction Forfaitaires'!$D465,Listes!$A$43:$E$49,2,FALSE))),IF('Instruction Forfaitaires'!$E465&gt;Listes!$D$42,('Instruction Forfaitaires'!$E465*(VLOOKUP('Instruction Forfaitaires'!$D465,Listes!$A$43:$E$49,5,FALSE))),('Instruction Forfaitaires'!$E465*(VLOOKUP('Instruction Forfaitaires'!$D465,Listes!$A$43:$E$49,3,FALSE))+(VLOOKUP('Instruction Forfaitaires'!$D465,Listes!$A$43:$E$49,4,FALSE)))))))</f>
        <v/>
      </c>
      <c r="K465" s="257" t="str">
        <f>IF($G465="","",IF($C465=Listes!$B$34,Listes!$I$31,IF($C465=Listes!$B$35,(VLOOKUP('Instruction Forfaitaires'!$F465,Listes!$E$31:$F$36,2,FALSE)),IF($C465=Listes!$B$33,IF('Instruction Forfaitaires'!$E465&lt;Listes!$A$64,'Instruction Forfaitaires'!$E465*Listes!$A$65,IF('Instruction Forfaitaires'!$E465&gt;Listes!$D$64,'Instruction Forfaitaires'!$E465*Listes!$D$65,(('Instruction Forfaitaires'!$E465*Listes!$B$65)+Listes!$C$65)))))))</f>
        <v/>
      </c>
      <c r="L465" s="185" t="str">
        <f>IF(Forfaitaires!M464="","",Forfaitaires!M464)</f>
        <v/>
      </c>
      <c r="M465" s="282" t="str">
        <f t="shared" si="35"/>
        <v/>
      </c>
      <c r="N465" s="277" t="str">
        <f t="shared" si="36"/>
        <v/>
      </c>
      <c r="O465" s="298" t="str">
        <f t="shared" si="37"/>
        <v/>
      </c>
      <c r="P465" s="280" t="str">
        <f t="shared" si="38"/>
        <v/>
      </c>
      <c r="Q465" s="284" t="str">
        <f t="shared" si="39"/>
        <v/>
      </c>
      <c r="R465" s="285"/>
    </row>
    <row r="466" spans="1:18" ht="20.100000000000001" customHeight="1" x14ac:dyDescent="0.25">
      <c r="A466" s="170">
        <v>460</v>
      </c>
      <c r="B466" s="166" t="str">
        <f>IF(Forfaitaires!B465="","",Forfaitaires!B465)</f>
        <v/>
      </c>
      <c r="C466" s="166" t="str">
        <f>IF(Forfaitaires!C465="","",Forfaitaires!C465)</f>
        <v/>
      </c>
      <c r="D466" s="166" t="str">
        <f>IF(Forfaitaires!D465="","",Forfaitaires!D465)</f>
        <v/>
      </c>
      <c r="E466" s="166" t="str">
        <f>IF(Forfaitaires!E465="","",Forfaitaires!E465)</f>
        <v/>
      </c>
      <c r="F466" s="166" t="str">
        <f>IF(Forfaitaires!F465="","",Forfaitaires!F465)</f>
        <v/>
      </c>
      <c r="G466" s="166" t="str">
        <f>IF(Forfaitaires!G465="","",Forfaitaires!G465)</f>
        <v/>
      </c>
      <c r="H466" s="166" t="str">
        <f>IF(Forfaitaires!H465="","",Forfaitaires!H465)</f>
        <v/>
      </c>
      <c r="I466" s="166" t="str">
        <f>IF($G466="","",IF($C466=Listes!$B$32,IF('Instruction Forfaitaires'!$E466&lt;Listes!$B$53,('Instruction Forfaitaires'!$E466*(VLOOKUP('Instruction Forfaitaires'!$D466,Listes!$A$54:$E$60,2,FALSE))),IF('Instruction Forfaitaires'!$E466&gt;Listes!$E$53,('Instruction Forfaitaires'!$E466*(VLOOKUP('Instruction Forfaitaires'!$D466,Listes!$A$54:$E$60,5,FALSE))),('Instruction Forfaitaires'!$E466*(VLOOKUP('Instruction Forfaitaires'!$D466,Listes!$A$54:$E$60,3,FALSE))+(VLOOKUP('Instruction Forfaitaires'!$D466,Listes!$A$54:$E$60,4,FALSE)))))))</f>
        <v/>
      </c>
      <c r="J466" s="166" t="str">
        <f>IF($G466="","",IF($C466=Listes!$B$31,IF('Instruction Forfaitaires'!$E466&lt;Listes!$B$42,('Instruction Forfaitaires'!$E466*(VLOOKUP('Instruction Forfaitaires'!$D466,Listes!$A$43:$E$49,2,FALSE))),IF('Instruction Forfaitaires'!$E466&gt;Listes!$D$42,('Instruction Forfaitaires'!$E466*(VLOOKUP('Instruction Forfaitaires'!$D466,Listes!$A$43:$E$49,5,FALSE))),('Instruction Forfaitaires'!$E466*(VLOOKUP('Instruction Forfaitaires'!$D466,Listes!$A$43:$E$49,3,FALSE))+(VLOOKUP('Instruction Forfaitaires'!$D466,Listes!$A$43:$E$49,4,FALSE)))))))</f>
        <v/>
      </c>
      <c r="K466" s="257" t="str">
        <f>IF($G466="","",IF($C466=Listes!$B$34,Listes!$I$31,IF($C466=Listes!$B$35,(VLOOKUP('Instruction Forfaitaires'!$F466,Listes!$E$31:$F$36,2,FALSE)),IF($C466=Listes!$B$33,IF('Instruction Forfaitaires'!$E466&lt;Listes!$A$64,'Instruction Forfaitaires'!$E466*Listes!$A$65,IF('Instruction Forfaitaires'!$E466&gt;Listes!$D$64,'Instruction Forfaitaires'!$E466*Listes!$D$65,(('Instruction Forfaitaires'!$E466*Listes!$B$65)+Listes!$C$65)))))))</f>
        <v/>
      </c>
      <c r="L466" s="185" t="str">
        <f>IF(Forfaitaires!M465="","",Forfaitaires!M465)</f>
        <v/>
      </c>
      <c r="M466" s="282" t="str">
        <f t="shared" si="35"/>
        <v/>
      </c>
      <c r="N466" s="277" t="str">
        <f t="shared" si="36"/>
        <v/>
      </c>
      <c r="O466" s="298" t="str">
        <f t="shared" si="37"/>
        <v/>
      </c>
      <c r="P466" s="280" t="str">
        <f t="shared" si="38"/>
        <v/>
      </c>
      <c r="Q466" s="284" t="str">
        <f t="shared" si="39"/>
        <v/>
      </c>
      <c r="R466" s="285"/>
    </row>
    <row r="467" spans="1:18" ht="20.100000000000001" customHeight="1" x14ac:dyDescent="0.25">
      <c r="A467" s="170">
        <v>461</v>
      </c>
      <c r="B467" s="166" t="str">
        <f>IF(Forfaitaires!B466="","",Forfaitaires!B466)</f>
        <v/>
      </c>
      <c r="C467" s="166" t="str">
        <f>IF(Forfaitaires!C466="","",Forfaitaires!C466)</f>
        <v/>
      </c>
      <c r="D467" s="166" t="str">
        <f>IF(Forfaitaires!D466="","",Forfaitaires!D466)</f>
        <v/>
      </c>
      <c r="E467" s="166" t="str">
        <f>IF(Forfaitaires!E466="","",Forfaitaires!E466)</f>
        <v/>
      </c>
      <c r="F467" s="166" t="str">
        <f>IF(Forfaitaires!F466="","",Forfaitaires!F466)</f>
        <v/>
      </c>
      <c r="G467" s="166" t="str">
        <f>IF(Forfaitaires!G466="","",Forfaitaires!G466)</f>
        <v/>
      </c>
      <c r="H467" s="166" t="str">
        <f>IF(Forfaitaires!H466="","",Forfaitaires!H466)</f>
        <v/>
      </c>
      <c r="I467" s="166" t="str">
        <f>IF($G467="","",IF($C467=Listes!$B$32,IF('Instruction Forfaitaires'!$E467&lt;Listes!$B$53,('Instruction Forfaitaires'!$E467*(VLOOKUP('Instruction Forfaitaires'!$D467,Listes!$A$54:$E$60,2,FALSE))),IF('Instruction Forfaitaires'!$E467&gt;Listes!$E$53,('Instruction Forfaitaires'!$E467*(VLOOKUP('Instruction Forfaitaires'!$D467,Listes!$A$54:$E$60,5,FALSE))),('Instruction Forfaitaires'!$E467*(VLOOKUP('Instruction Forfaitaires'!$D467,Listes!$A$54:$E$60,3,FALSE))+(VLOOKUP('Instruction Forfaitaires'!$D467,Listes!$A$54:$E$60,4,FALSE)))))))</f>
        <v/>
      </c>
      <c r="J467" s="166" t="str">
        <f>IF($G467="","",IF($C467=Listes!$B$31,IF('Instruction Forfaitaires'!$E467&lt;Listes!$B$42,('Instruction Forfaitaires'!$E467*(VLOOKUP('Instruction Forfaitaires'!$D467,Listes!$A$43:$E$49,2,FALSE))),IF('Instruction Forfaitaires'!$E467&gt;Listes!$D$42,('Instruction Forfaitaires'!$E467*(VLOOKUP('Instruction Forfaitaires'!$D467,Listes!$A$43:$E$49,5,FALSE))),('Instruction Forfaitaires'!$E467*(VLOOKUP('Instruction Forfaitaires'!$D467,Listes!$A$43:$E$49,3,FALSE))+(VLOOKUP('Instruction Forfaitaires'!$D467,Listes!$A$43:$E$49,4,FALSE)))))))</f>
        <v/>
      </c>
      <c r="K467" s="257" t="str">
        <f>IF($G467="","",IF($C467=Listes!$B$34,Listes!$I$31,IF($C467=Listes!$B$35,(VLOOKUP('Instruction Forfaitaires'!$F467,Listes!$E$31:$F$36,2,FALSE)),IF($C467=Listes!$B$33,IF('Instruction Forfaitaires'!$E467&lt;Listes!$A$64,'Instruction Forfaitaires'!$E467*Listes!$A$65,IF('Instruction Forfaitaires'!$E467&gt;Listes!$D$64,'Instruction Forfaitaires'!$E467*Listes!$D$65,(('Instruction Forfaitaires'!$E467*Listes!$B$65)+Listes!$C$65)))))))</f>
        <v/>
      </c>
      <c r="L467" s="185" t="str">
        <f>IF(Forfaitaires!M466="","",Forfaitaires!M466)</f>
        <v/>
      </c>
      <c r="M467" s="282" t="str">
        <f t="shared" si="35"/>
        <v/>
      </c>
      <c r="N467" s="277" t="str">
        <f t="shared" si="36"/>
        <v/>
      </c>
      <c r="O467" s="298" t="str">
        <f t="shared" si="37"/>
        <v/>
      </c>
      <c r="P467" s="280" t="str">
        <f t="shared" si="38"/>
        <v/>
      </c>
      <c r="Q467" s="284" t="str">
        <f t="shared" si="39"/>
        <v/>
      </c>
      <c r="R467" s="285"/>
    </row>
    <row r="468" spans="1:18" ht="20.100000000000001" customHeight="1" x14ac:dyDescent="0.25">
      <c r="A468" s="170">
        <v>462</v>
      </c>
      <c r="B468" s="166" t="str">
        <f>IF(Forfaitaires!B467="","",Forfaitaires!B467)</f>
        <v/>
      </c>
      <c r="C468" s="166" t="str">
        <f>IF(Forfaitaires!C467="","",Forfaitaires!C467)</f>
        <v/>
      </c>
      <c r="D468" s="166" t="str">
        <f>IF(Forfaitaires!D467="","",Forfaitaires!D467)</f>
        <v/>
      </c>
      <c r="E468" s="166" t="str">
        <f>IF(Forfaitaires!E467="","",Forfaitaires!E467)</f>
        <v/>
      </c>
      <c r="F468" s="166" t="str">
        <f>IF(Forfaitaires!F467="","",Forfaitaires!F467)</f>
        <v/>
      </c>
      <c r="G468" s="166" t="str">
        <f>IF(Forfaitaires!G467="","",Forfaitaires!G467)</f>
        <v/>
      </c>
      <c r="H468" s="166" t="str">
        <f>IF(Forfaitaires!H467="","",Forfaitaires!H467)</f>
        <v/>
      </c>
      <c r="I468" s="166" t="str">
        <f>IF($G468="","",IF($C468=Listes!$B$32,IF('Instruction Forfaitaires'!$E468&lt;Listes!$B$53,('Instruction Forfaitaires'!$E468*(VLOOKUP('Instruction Forfaitaires'!$D468,Listes!$A$54:$E$60,2,FALSE))),IF('Instruction Forfaitaires'!$E468&gt;Listes!$E$53,('Instruction Forfaitaires'!$E468*(VLOOKUP('Instruction Forfaitaires'!$D468,Listes!$A$54:$E$60,5,FALSE))),('Instruction Forfaitaires'!$E468*(VLOOKUP('Instruction Forfaitaires'!$D468,Listes!$A$54:$E$60,3,FALSE))+(VLOOKUP('Instruction Forfaitaires'!$D468,Listes!$A$54:$E$60,4,FALSE)))))))</f>
        <v/>
      </c>
      <c r="J468" s="166" t="str">
        <f>IF($G468="","",IF($C468=Listes!$B$31,IF('Instruction Forfaitaires'!$E468&lt;Listes!$B$42,('Instruction Forfaitaires'!$E468*(VLOOKUP('Instruction Forfaitaires'!$D468,Listes!$A$43:$E$49,2,FALSE))),IF('Instruction Forfaitaires'!$E468&gt;Listes!$D$42,('Instruction Forfaitaires'!$E468*(VLOOKUP('Instruction Forfaitaires'!$D468,Listes!$A$43:$E$49,5,FALSE))),('Instruction Forfaitaires'!$E468*(VLOOKUP('Instruction Forfaitaires'!$D468,Listes!$A$43:$E$49,3,FALSE))+(VLOOKUP('Instruction Forfaitaires'!$D468,Listes!$A$43:$E$49,4,FALSE)))))))</f>
        <v/>
      </c>
      <c r="K468" s="257" t="str">
        <f>IF($G468="","",IF($C468=Listes!$B$34,Listes!$I$31,IF($C468=Listes!$B$35,(VLOOKUP('Instruction Forfaitaires'!$F468,Listes!$E$31:$F$36,2,FALSE)),IF($C468=Listes!$B$33,IF('Instruction Forfaitaires'!$E468&lt;Listes!$A$64,'Instruction Forfaitaires'!$E468*Listes!$A$65,IF('Instruction Forfaitaires'!$E468&gt;Listes!$D$64,'Instruction Forfaitaires'!$E468*Listes!$D$65,(('Instruction Forfaitaires'!$E468*Listes!$B$65)+Listes!$C$65)))))))</f>
        <v/>
      </c>
      <c r="L468" s="185" t="str">
        <f>IF(Forfaitaires!M467="","",Forfaitaires!M467)</f>
        <v/>
      </c>
      <c r="M468" s="282" t="str">
        <f t="shared" si="35"/>
        <v/>
      </c>
      <c r="N468" s="277" t="str">
        <f t="shared" si="36"/>
        <v/>
      </c>
      <c r="O468" s="298" t="str">
        <f t="shared" si="37"/>
        <v/>
      </c>
      <c r="P468" s="280" t="str">
        <f t="shared" si="38"/>
        <v/>
      </c>
      <c r="Q468" s="284" t="str">
        <f t="shared" si="39"/>
        <v/>
      </c>
      <c r="R468" s="285"/>
    </row>
    <row r="469" spans="1:18" ht="20.100000000000001" customHeight="1" x14ac:dyDescent="0.25">
      <c r="A469" s="170">
        <v>463</v>
      </c>
      <c r="B469" s="166" t="str">
        <f>IF(Forfaitaires!B468="","",Forfaitaires!B468)</f>
        <v/>
      </c>
      <c r="C469" s="166" t="str">
        <f>IF(Forfaitaires!C468="","",Forfaitaires!C468)</f>
        <v/>
      </c>
      <c r="D469" s="166" t="str">
        <f>IF(Forfaitaires!D468="","",Forfaitaires!D468)</f>
        <v/>
      </c>
      <c r="E469" s="166" t="str">
        <f>IF(Forfaitaires!E468="","",Forfaitaires!E468)</f>
        <v/>
      </c>
      <c r="F469" s="166" t="str">
        <f>IF(Forfaitaires!F468="","",Forfaitaires!F468)</f>
        <v/>
      </c>
      <c r="G469" s="166" t="str">
        <f>IF(Forfaitaires!G468="","",Forfaitaires!G468)</f>
        <v/>
      </c>
      <c r="H469" s="166" t="str">
        <f>IF(Forfaitaires!H468="","",Forfaitaires!H468)</f>
        <v/>
      </c>
      <c r="I469" s="166" t="str">
        <f>IF($G469="","",IF($C469=Listes!$B$32,IF('Instruction Forfaitaires'!$E469&lt;Listes!$B$53,('Instruction Forfaitaires'!$E469*(VLOOKUP('Instruction Forfaitaires'!$D469,Listes!$A$54:$E$60,2,FALSE))),IF('Instruction Forfaitaires'!$E469&gt;Listes!$E$53,('Instruction Forfaitaires'!$E469*(VLOOKUP('Instruction Forfaitaires'!$D469,Listes!$A$54:$E$60,5,FALSE))),('Instruction Forfaitaires'!$E469*(VLOOKUP('Instruction Forfaitaires'!$D469,Listes!$A$54:$E$60,3,FALSE))+(VLOOKUP('Instruction Forfaitaires'!$D469,Listes!$A$54:$E$60,4,FALSE)))))))</f>
        <v/>
      </c>
      <c r="J469" s="166" t="str">
        <f>IF($G469="","",IF($C469=Listes!$B$31,IF('Instruction Forfaitaires'!$E469&lt;Listes!$B$42,('Instruction Forfaitaires'!$E469*(VLOOKUP('Instruction Forfaitaires'!$D469,Listes!$A$43:$E$49,2,FALSE))),IF('Instruction Forfaitaires'!$E469&gt;Listes!$D$42,('Instruction Forfaitaires'!$E469*(VLOOKUP('Instruction Forfaitaires'!$D469,Listes!$A$43:$E$49,5,FALSE))),('Instruction Forfaitaires'!$E469*(VLOOKUP('Instruction Forfaitaires'!$D469,Listes!$A$43:$E$49,3,FALSE))+(VLOOKUP('Instruction Forfaitaires'!$D469,Listes!$A$43:$E$49,4,FALSE)))))))</f>
        <v/>
      </c>
      <c r="K469" s="257" t="str">
        <f>IF($G469="","",IF($C469=Listes!$B$34,Listes!$I$31,IF($C469=Listes!$B$35,(VLOOKUP('Instruction Forfaitaires'!$F469,Listes!$E$31:$F$36,2,FALSE)),IF($C469=Listes!$B$33,IF('Instruction Forfaitaires'!$E469&lt;Listes!$A$64,'Instruction Forfaitaires'!$E469*Listes!$A$65,IF('Instruction Forfaitaires'!$E469&gt;Listes!$D$64,'Instruction Forfaitaires'!$E469*Listes!$D$65,(('Instruction Forfaitaires'!$E469*Listes!$B$65)+Listes!$C$65)))))))</f>
        <v/>
      </c>
      <c r="L469" s="185" t="str">
        <f>IF(Forfaitaires!M468="","",Forfaitaires!M468)</f>
        <v/>
      </c>
      <c r="M469" s="282" t="str">
        <f t="shared" si="35"/>
        <v/>
      </c>
      <c r="N469" s="277" t="str">
        <f t="shared" si="36"/>
        <v/>
      </c>
      <c r="O469" s="298" t="str">
        <f t="shared" si="37"/>
        <v/>
      </c>
      <c r="P469" s="280" t="str">
        <f t="shared" si="38"/>
        <v/>
      </c>
      <c r="Q469" s="284" t="str">
        <f t="shared" si="39"/>
        <v/>
      </c>
      <c r="R469" s="285"/>
    </row>
    <row r="470" spans="1:18" ht="20.100000000000001" customHeight="1" x14ac:dyDescent="0.25">
      <c r="A470" s="170">
        <v>464</v>
      </c>
      <c r="B470" s="166" t="str">
        <f>IF(Forfaitaires!B469="","",Forfaitaires!B469)</f>
        <v/>
      </c>
      <c r="C470" s="166" t="str">
        <f>IF(Forfaitaires!C469="","",Forfaitaires!C469)</f>
        <v/>
      </c>
      <c r="D470" s="166" t="str">
        <f>IF(Forfaitaires!D469="","",Forfaitaires!D469)</f>
        <v/>
      </c>
      <c r="E470" s="166" t="str">
        <f>IF(Forfaitaires!E469="","",Forfaitaires!E469)</f>
        <v/>
      </c>
      <c r="F470" s="166" t="str">
        <f>IF(Forfaitaires!F469="","",Forfaitaires!F469)</f>
        <v/>
      </c>
      <c r="G470" s="166" t="str">
        <f>IF(Forfaitaires!G469="","",Forfaitaires!G469)</f>
        <v/>
      </c>
      <c r="H470" s="166" t="str">
        <f>IF(Forfaitaires!H469="","",Forfaitaires!H469)</f>
        <v/>
      </c>
      <c r="I470" s="166" t="str">
        <f>IF($G470="","",IF($C470=Listes!$B$32,IF('Instruction Forfaitaires'!$E470&lt;Listes!$B$53,('Instruction Forfaitaires'!$E470*(VLOOKUP('Instruction Forfaitaires'!$D470,Listes!$A$54:$E$60,2,FALSE))),IF('Instruction Forfaitaires'!$E470&gt;Listes!$E$53,('Instruction Forfaitaires'!$E470*(VLOOKUP('Instruction Forfaitaires'!$D470,Listes!$A$54:$E$60,5,FALSE))),('Instruction Forfaitaires'!$E470*(VLOOKUP('Instruction Forfaitaires'!$D470,Listes!$A$54:$E$60,3,FALSE))+(VLOOKUP('Instruction Forfaitaires'!$D470,Listes!$A$54:$E$60,4,FALSE)))))))</f>
        <v/>
      </c>
      <c r="J470" s="166" t="str">
        <f>IF($G470="","",IF($C470=Listes!$B$31,IF('Instruction Forfaitaires'!$E470&lt;Listes!$B$42,('Instruction Forfaitaires'!$E470*(VLOOKUP('Instruction Forfaitaires'!$D470,Listes!$A$43:$E$49,2,FALSE))),IF('Instruction Forfaitaires'!$E470&gt;Listes!$D$42,('Instruction Forfaitaires'!$E470*(VLOOKUP('Instruction Forfaitaires'!$D470,Listes!$A$43:$E$49,5,FALSE))),('Instruction Forfaitaires'!$E470*(VLOOKUP('Instruction Forfaitaires'!$D470,Listes!$A$43:$E$49,3,FALSE))+(VLOOKUP('Instruction Forfaitaires'!$D470,Listes!$A$43:$E$49,4,FALSE)))))))</f>
        <v/>
      </c>
      <c r="K470" s="257" t="str">
        <f>IF($G470="","",IF($C470=Listes!$B$34,Listes!$I$31,IF($C470=Listes!$B$35,(VLOOKUP('Instruction Forfaitaires'!$F470,Listes!$E$31:$F$36,2,FALSE)),IF($C470=Listes!$B$33,IF('Instruction Forfaitaires'!$E470&lt;Listes!$A$64,'Instruction Forfaitaires'!$E470*Listes!$A$65,IF('Instruction Forfaitaires'!$E470&gt;Listes!$D$64,'Instruction Forfaitaires'!$E470*Listes!$D$65,(('Instruction Forfaitaires'!$E470*Listes!$B$65)+Listes!$C$65)))))))</f>
        <v/>
      </c>
      <c r="L470" s="185" t="str">
        <f>IF(Forfaitaires!M469="","",Forfaitaires!M469)</f>
        <v/>
      </c>
      <c r="M470" s="282" t="str">
        <f t="shared" si="35"/>
        <v/>
      </c>
      <c r="N470" s="277" t="str">
        <f t="shared" si="36"/>
        <v/>
      </c>
      <c r="O470" s="298" t="str">
        <f t="shared" si="37"/>
        <v/>
      </c>
      <c r="P470" s="280" t="str">
        <f t="shared" si="38"/>
        <v/>
      </c>
      <c r="Q470" s="284" t="str">
        <f t="shared" si="39"/>
        <v/>
      </c>
      <c r="R470" s="285"/>
    </row>
    <row r="471" spans="1:18" ht="20.100000000000001" customHeight="1" x14ac:dyDescent="0.25">
      <c r="A471" s="170">
        <v>465</v>
      </c>
      <c r="B471" s="166" t="str">
        <f>IF(Forfaitaires!B470="","",Forfaitaires!B470)</f>
        <v/>
      </c>
      <c r="C471" s="166" t="str">
        <f>IF(Forfaitaires!C470="","",Forfaitaires!C470)</f>
        <v/>
      </c>
      <c r="D471" s="166" t="str">
        <f>IF(Forfaitaires!D470="","",Forfaitaires!D470)</f>
        <v/>
      </c>
      <c r="E471" s="166" t="str">
        <f>IF(Forfaitaires!E470="","",Forfaitaires!E470)</f>
        <v/>
      </c>
      <c r="F471" s="166" t="str">
        <f>IF(Forfaitaires!F470="","",Forfaitaires!F470)</f>
        <v/>
      </c>
      <c r="G471" s="166" t="str">
        <f>IF(Forfaitaires!G470="","",Forfaitaires!G470)</f>
        <v/>
      </c>
      <c r="H471" s="166" t="str">
        <f>IF(Forfaitaires!H470="","",Forfaitaires!H470)</f>
        <v/>
      </c>
      <c r="I471" s="166" t="str">
        <f>IF($G471="","",IF($C471=Listes!$B$32,IF('Instruction Forfaitaires'!$E471&lt;Listes!$B$53,('Instruction Forfaitaires'!$E471*(VLOOKUP('Instruction Forfaitaires'!$D471,Listes!$A$54:$E$60,2,FALSE))),IF('Instruction Forfaitaires'!$E471&gt;Listes!$E$53,('Instruction Forfaitaires'!$E471*(VLOOKUP('Instruction Forfaitaires'!$D471,Listes!$A$54:$E$60,5,FALSE))),('Instruction Forfaitaires'!$E471*(VLOOKUP('Instruction Forfaitaires'!$D471,Listes!$A$54:$E$60,3,FALSE))+(VLOOKUP('Instruction Forfaitaires'!$D471,Listes!$A$54:$E$60,4,FALSE)))))))</f>
        <v/>
      </c>
      <c r="J471" s="166" t="str">
        <f>IF($G471="","",IF($C471=Listes!$B$31,IF('Instruction Forfaitaires'!$E471&lt;Listes!$B$42,('Instruction Forfaitaires'!$E471*(VLOOKUP('Instruction Forfaitaires'!$D471,Listes!$A$43:$E$49,2,FALSE))),IF('Instruction Forfaitaires'!$E471&gt;Listes!$D$42,('Instruction Forfaitaires'!$E471*(VLOOKUP('Instruction Forfaitaires'!$D471,Listes!$A$43:$E$49,5,FALSE))),('Instruction Forfaitaires'!$E471*(VLOOKUP('Instruction Forfaitaires'!$D471,Listes!$A$43:$E$49,3,FALSE))+(VLOOKUP('Instruction Forfaitaires'!$D471,Listes!$A$43:$E$49,4,FALSE)))))))</f>
        <v/>
      </c>
      <c r="K471" s="257" t="str">
        <f>IF($G471="","",IF($C471=Listes!$B$34,Listes!$I$31,IF($C471=Listes!$B$35,(VLOOKUP('Instruction Forfaitaires'!$F471,Listes!$E$31:$F$36,2,FALSE)),IF($C471=Listes!$B$33,IF('Instruction Forfaitaires'!$E471&lt;Listes!$A$64,'Instruction Forfaitaires'!$E471*Listes!$A$65,IF('Instruction Forfaitaires'!$E471&gt;Listes!$D$64,'Instruction Forfaitaires'!$E471*Listes!$D$65,(('Instruction Forfaitaires'!$E471*Listes!$B$65)+Listes!$C$65)))))))</f>
        <v/>
      </c>
      <c r="L471" s="185" t="str">
        <f>IF(Forfaitaires!M470="","",Forfaitaires!M470)</f>
        <v/>
      </c>
      <c r="M471" s="282" t="str">
        <f t="shared" si="35"/>
        <v/>
      </c>
      <c r="N471" s="277" t="str">
        <f t="shared" si="36"/>
        <v/>
      </c>
      <c r="O471" s="298" t="str">
        <f t="shared" si="37"/>
        <v/>
      </c>
      <c r="P471" s="280" t="str">
        <f t="shared" si="38"/>
        <v/>
      </c>
      <c r="Q471" s="284" t="str">
        <f t="shared" si="39"/>
        <v/>
      </c>
      <c r="R471" s="285"/>
    </row>
    <row r="472" spans="1:18" ht="20.100000000000001" customHeight="1" x14ac:dyDescent="0.25">
      <c r="A472" s="170">
        <v>466</v>
      </c>
      <c r="B472" s="166" t="str">
        <f>IF(Forfaitaires!B471="","",Forfaitaires!B471)</f>
        <v/>
      </c>
      <c r="C472" s="166" t="str">
        <f>IF(Forfaitaires!C471="","",Forfaitaires!C471)</f>
        <v/>
      </c>
      <c r="D472" s="166" t="str">
        <f>IF(Forfaitaires!D471="","",Forfaitaires!D471)</f>
        <v/>
      </c>
      <c r="E472" s="166" t="str">
        <f>IF(Forfaitaires!E471="","",Forfaitaires!E471)</f>
        <v/>
      </c>
      <c r="F472" s="166" t="str">
        <f>IF(Forfaitaires!F471="","",Forfaitaires!F471)</f>
        <v/>
      </c>
      <c r="G472" s="166" t="str">
        <f>IF(Forfaitaires!G471="","",Forfaitaires!G471)</f>
        <v/>
      </c>
      <c r="H472" s="166" t="str">
        <f>IF(Forfaitaires!H471="","",Forfaitaires!H471)</f>
        <v/>
      </c>
      <c r="I472" s="166" t="str">
        <f>IF($G472="","",IF($C472=Listes!$B$32,IF('Instruction Forfaitaires'!$E472&lt;Listes!$B$53,('Instruction Forfaitaires'!$E472*(VLOOKUP('Instruction Forfaitaires'!$D472,Listes!$A$54:$E$60,2,FALSE))),IF('Instruction Forfaitaires'!$E472&gt;Listes!$E$53,('Instruction Forfaitaires'!$E472*(VLOOKUP('Instruction Forfaitaires'!$D472,Listes!$A$54:$E$60,5,FALSE))),('Instruction Forfaitaires'!$E472*(VLOOKUP('Instruction Forfaitaires'!$D472,Listes!$A$54:$E$60,3,FALSE))+(VLOOKUP('Instruction Forfaitaires'!$D472,Listes!$A$54:$E$60,4,FALSE)))))))</f>
        <v/>
      </c>
      <c r="J472" s="166" t="str">
        <f>IF($G472="","",IF($C472=Listes!$B$31,IF('Instruction Forfaitaires'!$E472&lt;Listes!$B$42,('Instruction Forfaitaires'!$E472*(VLOOKUP('Instruction Forfaitaires'!$D472,Listes!$A$43:$E$49,2,FALSE))),IF('Instruction Forfaitaires'!$E472&gt;Listes!$D$42,('Instruction Forfaitaires'!$E472*(VLOOKUP('Instruction Forfaitaires'!$D472,Listes!$A$43:$E$49,5,FALSE))),('Instruction Forfaitaires'!$E472*(VLOOKUP('Instruction Forfaitaires'!$D472,Listes!$A$43:$E$49,3,FALSE))+(VLOOKUP('Instruction Forfaitaires'!$D472,Listes!$A$43:$E$49,4,FALSE)))))))</f>
        <v/>
      </c>
      <c r="K472" s="257" t="str">
        <f>IF($G472="","",IF($C472=Listes!$B$34,Listes!$I$31,IF($C472=Listes!$B$35,(VLOOKUP('Instruction Forfaitaires'!$F472,Listes!$E$31:$F$36,2,FALSE)),IF($C472=Listes!$B$33,IF('Instruction Forfaitaires'!$E472&lt;Listes!$A$64,'Instruction Forfaitaires'!$E472*Listes!$A$65,IF('Instruction Forfaitaires'!$E472&gt;Listes!$D$64,'Instruction Forfaitaires'!$E472*Listes!$D$65,(('Instruction Forfaitaires'!$E472*Listes!$B$65)+Listes!$C$65)))))))</f>
        <v/>
      </c>
      <c r="L472" s="185" t="str">
        <f>IF(Forfaitaires!M471="","",Forfaitaires!M471)</f>
        <v/>
      </c>
      <c r="M472" s="282" t="str">
        <f t="shared" si="35"/>
        <v/>
      </c>
      <c r="N472" s="277" t="str">
        <f t="shared" si="36"/>
        <v/>
      </c>
      <c r="O472" s="298" t="str">
        <f t="shared" si="37"/>
        <v/>
      </c>
      <c r="P472" s="280" t="str">
        <f t="shared" si="38"/>
        <v/>
      </c>
      <c r="Q472" s="284" t="str">
        <f t="shared" si="39"/>
        <v/>
      </c>
      <c r="R472" s="285"/>
    </row>
    <row r="473" spans="1:18" ht="20.100000000000001" customHeight="1" x14ac:dyDescent="0.25">
      <c r="A473" s="170">
        <v>467</v>
      </c>
      <c r="B473" s="166" t="str">
        <f>IF(Forfaitaires!B472="","",Forfaitaires!B472)</f>
        <v/>
      </c>
      <c r="C473" s="166" t="str">
        <f>IF(Forfaitaires!C472="","",Forfaitaires!C472)</f>
        <v/>
      </c>
      <c r="D473" s="166" t="str">
        <f>IF(Forfaitaires!D472="","",Forfaitaires!D472)</f>
        <v/>
      </c>
      <c r="E473" s="166" t="str">
        <f>IF(Forfaitaires!E472="","",Forfaitaires!E472)</f>
        <v/>
      </c>
      <c r="F473" s="166" t="str">
        <f>IF(Forfaitaires!F472="","",Forfaitaires!F472)</f>
        <v/>
      </c>
      <c r="G473" s="166" t="str">
        <f>IF(Forfaitaires!G472="","",Forfaitaires!G472)</f>
        <v/>
      </c>
      <c r="H473" s="166" t="str">
        <f>IF(Forfaitaires!H472="","",Forfaitaires!H472)</f>
        <v/>
      </c>
      <c r="I473" s="166" t="str">
        <f>IF($G473="","",IF($C473=Listes!$B$32,IF('Instruction Forfaitaires'!$E473&lt;Listes!$B$53,('Instruction Forfaitaires'!$E473*(VLOOKUP('Instruction Forfaitaires'!$D473,Listes!$A$54:$E$60,2,FALSE))),IF('Instruction Forfaitaires'!$E473&gt;Listes!$E$53,('Instruction Forfaitaires'!$E473*(VLOOKUP('Instruction Forfaitaires'!$D473,Listes!$A$54:$E$60,5,FALSE))),('Instruction Forfaitaires'!$E473*(VLOOKUP('Instruction Forfaitaires'!$D473,Listes!$A$54:$E$60,3,FALSE))+(VLOOKUP('Instruction Forfaitaires'!$D473,Listes!$A$54:$E$60,4,FALSE)))))))</f>
        <v/>
      </c>
      <c r="J473" s="166" t="str">
        <f>IF($G473="","",IF($C473=Listes!$B$31,IF('Instruction Forfaitaires'!$E473&lt;Listes!$B$42,('Instruction Forfaitaires'!$E473*(VLOOKUP('Instruction Forfaitaires'!$D473,Listes!$A$43:$E$49,2,FALSE))),IF('Instruction Forfaitaires'!$E473&gt;Listes!$D$42,('Instruction Forfaitaires'!$E473*(VLOOKUP('Instruction Forfaitaires'!$D473,Listes!$A$43:$E$49,5,FALSE))),('Instruction Forfaitaires'!$E473*(VLOOKUP('Instruction Forfaitaires'!$D473,Listes!$A$43:$E$49,3,FALSE))+(VLOOKUP('Instruction Forfaitaires'!$D473,Listes!$A$43:$E$49,4,FALSE)))))))</f>
        <v/>
      </c>
      <c r="K473" s="257" t="str">
        <f>IF($G473="","",IF($C473=Listes!$B$34,Listes!$I$31,IF($C473=Listes!$B$35,(VLOOKUP('Instruction Forfaitaires'!$F473,Listes!$E$31:$F$36,2,FALSE)),IF($C473=Listes!$B$33,IF('Instruction Forfaitaires'!$E473&lt;Listes!$A$64,'Instruction Forfaitaires'!$E473*Listes!$A$65,IF('Instruction Forfaitaires'!$E473&gt;Listes!$D$64,'Instruction Forfaitaires'!$E473*Listes!$D$65,(('Instruction Forfaitaires'!$E473*Listes!$B$65)+Listes!$C$65)))))))</f>
        <v/>
      </c>
      <c r="L473" s="185" t="str">
        <f>IF(Forfaitaires!M472="","",Forfaitaires!M472)</f>
        <v/>
      </c>
      <c r="M473" s="282" t="str">
        <f t="shared" si="35"/>
        <v/>
      </c>
      <c r="N473" s="277" t="str">
        <f t="shared" si="36"/>
        <v/>
      </c>
      <c r="O473" s="298" t="str">
        <f t="shared" si="37"/>
        <v/>
      </c>
      <c r="P473" s="280" t="str">
        <f t="shared" si="38"/>
        <v/>
      </c>
      <c r="Q473" s="284" t="str">
        <f t="shared" si="39"/>
        <v/>
      </c>
      <c r="R473" s="285"/>
    </row>
    <row r="474" spans="1:18" ht="20.100000000000001" customHeight="1" x14ac:dyDescent="0.25">
      <c r="A474" s="170">
        <v>468</v>
      </c>
      <c r="B474" s="166" t="str">
        <f>IF(Forfaitaires!B473="","",Forfaitaires!B473)</f>
        <v/>
      </c>
      <c r="C474" s="166" t="str">
        <f>IF(Forfaitaires!C473="","",Forfaitaires!C473)</f>
        <v/>
      </c>
      <c r="D474" s="166" t="str">
        <f>IF(Forfaitaires!D473="","",Forfaitaires!D473)</f>
        <v/>
      </c>
      <c r="E474" s="166" t="str">
        <f>IF(Forfaitaires!E473="","",Forfaitaires!E473)</f>
        <v/>
      </c>
      <c r="F474" s="166" t="str">
        <f>IF(Forfaitaires!F473="","",Forfaitaires!F473)</f>
        <v/>
      </c>
      <c r="G474" s="166" t="str">
        <f>IF(Forfaitaires!G473="","",Forfaitaires!G473)</f>
        <v/>
      </c>
      <c r="H474" s="166" t="str">
        <f>IF(Forfaitaires!H473="","",Forfaitaires!H473)</f>
        <v/>
      </c>
      <c r="I474" s="166" t="str">
        <f>IF($G474="","",IF($C474=Listes!$B$32,IF('Instruction Forfaitaires'!$E474&lt;Listes!$B$53,('Instruction Forfaitaires'!$E474*(VLOOKUP('Instruction Forfaitaires'!$D474,Listes!$A$54:$E$60,2,FALSE))),IF('Instruction Forfaitaires'!$E474&gt;Listes!$E$53,('Instruction Forfaitaires'!$E474*(VLOOKUP('Instruction Forfaitaires'!$D474,Listes!$A$54:$E$60,5,FALSE))),('Instruction Forfaitaires'!$E474*(VLOOKUP('Instruction Forfaitaires'!$D474,Listes!$A$54:$E$60,3,FALSE))+(VLOOKUP('Instruction Forfaitaires'!$D474,Listes!$A$54:$E$60,4,FALSE)))))))</f>
        <v/>
      </c>
      <c r="J474" s="166" t="str">
        <f>IF($G474="","",IF($C474=Listes!$B$31,IF('Instruction Forfaitaires'!$E474&lt;Listes!$B$42,('Instruction Forfaitaires'!$E474*(VLOOKUP('Instruction Forfaitaires'!$D474,Listes!$A$43:$E$49,2,FALSE))),IF('Instruction Forfaitaires'!$E474&gt;Listes!$D$42,('Instruction Forfaitaires'!$E474*(VLOOKUP('Instruction Forfaitaires'!$D474,Listes!$A$43:$E$49,5,FALSE))),('Instruction Forfaitaires'!$E474*(VLOOKUP('Instruction Forfaitaires'!$D474,Listes!$A$43:$E$49,3,FALSE))+(VLOOKUP('Instruction Forfaitaires'!$D474,Listes!$A$43:$E$49,4,FALSE)))))))</f>
        <v/>
      </c>
      <c r="K474" s="257" t="str">
        <f>IF($G474="","",IF($C474=Listes!$B$34,Listes!$I$31,IF($C474=Listes!$B$35,(VLOOKUP('Instruction Forfaitaires'!$F474,Listes!$E$31:$F$36,2,FALSE)),IF($C474=Listes!$B$33,IF('Instruction Forfaitaires'!$E474&lt;Listes!$A$64,'Instruction Forfaitaires'!$E474*Listes!$A$65,IF('Instruction Forfaitaires'!$E474&gt;Listes!$D$64,'Instruction Forfaitaires'!$E474*Listes!$D$65,(('Instruction Forfaitaires'!$E474*Listes!$B$65)+Listes!$C$65)))))))</f>
        <v/>
      </c>
      <c r="L474" s="185" t="str">
        <f>IF(Forfaitaires!M473="","",Forfaitaires!M473)</f>
        <v/>
      </c>
      <c r="M474" s="282" t="str">
        <f t="shared" si="35"/>
        <v/>
      </c>
      <c r="N474" s="277" t="str">
        <f t="shared" si="36"/>
        <v/>
      </c>
      <c r="O474" s="298" t="str">
        <f t="shared" si="37"/>
        <v/>
      </c>
      <c r="P474" s="280" t="str">
        <f t="shared" si="38"/>
        <v/>
      </c>
      <c r="Q474" s="284" t="str">
        <f t="shared" si="39"/>
        <v/>
      </c>
      <c r="R474" s="285"/>
    </row>
    <row r="475" spans="1:18" ht="20.100000000000001" customHeight="1" x14ac:dyDescent="0.25">
      <c r="A475" s="170">
        <v>469</v>
      </c>
      <c r="B475" s="166" t="str">
        <f>IF(Forfaitaires!B474="","",Forfaitaires!B474)</f>
        <v/>
      </c>
      <c r="C475" s="166" t="str">
        <f>IF(Forfaitaires!C474="","",Forfaitaires!C474)</f>
        <v/>
      </c>
      <c r="D475" s="166" t="str">
        <f>IF(Forfaitaires!D474="","",Forfaitaires!D474)</f>
        <v/>
      </c>
      <c r="E475" s="166" t="str">
        <f>IF(Forfaitaires!E474="","",Forfaitaires!E474)</f>
        <v/>
      </c>
      <c r="F475" s="166" t="str">
        <f>IF(Forfaitaires!F474="","",Forfaitaires!F474)</f>
        <v/>
      </c>
      <c r="G475" s="166" t="str">
        <f>IF(Forfaitaires!G474="","",Forfaitaires!G474)</f>
        <v/>
      </c>
      <c r="H475" s="166" t="str">
        <f>IF(Forfaitaires!H474="","",Forfaitaires!H474)</f>
        <v/>
      </c>
      <c r="I475" s="166" t="str">
        <f>IF($G475="","",IF($C475=Listes!$B$32,IF('Instruction Forfaitaires'!$E475&lt;Listes!$B$53,('Instruction Forfaitaires'!$E475*(VLOOKUP('Instruction Forfaitaires'!$D475,Listes!$A$54:$E$60,2,FALSE))),IF('Instruction Forfaitaires'!$E475&gt;Listes!$E$53,('Instruction Forfaitaires'!$E475*(VLOOKUP('Instruction Forfaitaires'!$D475,Listes!$A$54:$E$60,5,FALSE))),('Instruction Forfaitaires'!$E475*(VLOOKUP('Instruction Forfaitaires'!$D475,Listes!$A$54:$E$60,3,FALSE))+(VLOOKUP('Instruction Forfaitaires'!$D475,Listes!$A$54:$E$60,4,FALSE)))))))</f>
        <v/>
      </c>
      <c r="J475" s="166" t="str">
        <f>IF($G475="","",IF($C475=Listes!$B$31,IF('Instruction Forfaitaires'!$E475&lt;Listes!$B$42,('Instruction Forfaitaires'!$E475*(VLOOKUP('Instruction Forfaitaires'!$D475,Listes!$A$43:$E$49,2,FALSE))),IF('Instruction Forfaitaires'!$E475&gt;Listes!$D$42,('Instruction Forfaitaires'!$E475*(VLOOKUP('Instruction Forfaitaires'!$D475,Listes!$A$43:$E$49,5,FALSE))),('Instruction Forfaitaires'!$E475*(VLOOKUP('Instruction Forfaitaires'!$D475,Listes!$A$43:$E$49,3,FALSE))+(VLOOKUP('Instruction Forfaitaires'!$D475,Listes!$A$43:$E$49,4,FALSE)))))))</f>
        <v/>
      </c>
      <c r="K475" s="257" t="str">
        <f>IF($G475="","",IF($C475=Listes!$B$34,Listes!$I$31,IF($C475=Listes!$B$35,(VLOOKUP('Instruction Forfaitaires'!$F475,Listes!$E$31:$F$36,2,FALSE)),IF($C475=Listes!$B$33,IF('Instruction Forfaitaires'!$E475&lt;Listes!$A$64,'Instruction Forfaitaires'!$E475*Listes!$A$65,IF('Instruction Forfaitaires'!$E475&gt;Listes!$D$64,'Instruction Forfaitaires'!$E475*Listes!$D$65,(('Instruction Forfaitaires'!$E475*Listes!$B$65)+Listes!$C$65)))))))</f>
        <v/>
      </c>
      <c r="L475" s="185" t="str">
        <f>IF(Forfaitaires!M474="","",Forfaitaires!M474)</f>
        <v/>
      </c>
      <c r="M475" s="282" t="str">
        <f t="shared" si="35"/>
        <v/>
      </c>
      <c r="N475" s="277" t="str">
        <f t="shared" si="36"/>
        <v/>
      </c>
      <c r="O475" s="298" t="str">
        <f t="shared" si="37"/>
        <v/>
      </c>
      <c r="P475" s="280" t="str">
        <f t="shared" si="38"/>
        <v/>
      </c>
      <c r="Q475" s="284" t="str">
        <f t="shared" si="39"/>
        <v/>
      </c>
      <c r="R475" s="285"/>
    </row>
    <row r="476" spans="1:18" ht="20.100000000000001" customHeight="1" x14ac:dyDescent="0.25">
      <c r="A476" s="170">
        <v>470</v>
      </c>
      <c r="B476" s="166" t="str">
        <f>IF(Forfaitaires!B475="","",Forfaitaires!B475)</f>
        <v/>
      </c>
      <c r="C476" s="166" t="str">
        <f>IF(Forfaitaires!C475="","",Forfaitaires!C475)</f>
        <v/>
      </c>
      <c r="D476" s="166" t="str">
        <f>IF(Forfaitaires!D475="","",Forfaitaires!D475)</f>
        <v/>
      </c>
      <c r="E476" s="166" t="str">
        <f>IF(Forfaitaires!E475="","",Forfaitaires!E475)</f>
        <v/>
      </c>
      <c r="F476" s="166" t="str">
        <f>IF(Forfaitaires!F475="","",Forfaitaires!F475)</f>
        <v/>
      </c>
      <c r="G476" s="166" t="str">
        <f>IF(Forfaitaires!G475="","",Forfaitaires!G475)</f>
        <v/>
      </c>
      <c r="H476" s="166" t="str">
        <f>IF(Forfaitaires!H475="","",Forfaitaires!H475)</f>
        <v/>
      </c>
      <c r="I476" s="166" t="str">
        <f>IF($G476="","",IF($C476=Listes!$B$32,IF('Instruction Forfaitaires'!$E476&lt;Listes!$B$53,('Instruction Forfaitaires'!$E476*(VLOOKUP('Instruction Forfaitaires'!$D476,Listes!$A$54:$E$60,2,FALSE))),IF('Instruction Forfaitaires'!$E476&gt;Listes!$E$53,('Instruction Forfaitaires'!$E476*(VLOOKUP('Instruction Forfaitaires'!$D476,Listes!$A$54:$E$60,5,FALSE))),('Instruction Forfaitaires'!$E476*(VLOOKUP('Instruction Forfaitaires'!$D476,Listes!$A$54:$E$60,3,FALSE))+(VLOOKUP('Instruction Forfaitaires'!$D476,Listes!$A$54:$E$60,4,FALSE)))))))</f>
        <v/>
      </c>
      <c r="J476" s="166" t="str">
        <f>IF($G476="","",IF($C476=Listes!$B$31,IF('Instruction Forfaitaires'!$E476&lt;Listes!$B$42,('Instruction Forfaitaires'!$E476*(VLOOKUP('Instruction Forfaitaires'!$D476,Listes!$A$43:$E$49,2,FALSE))),IF('Instruction Forfaitaires'!$E476&gt;Listes!$D$42,('Instruction Forfaitaires'!$E476*(VLOOKUP('Instruction Forfaitaires'!$D476,Listes!$A$43:$E$49,5,FALSE))),('Instruction Forfaitaires'!$E476*(VLOOKUP('Instruction Forfaitaires'!$D476,Listes!$A$43:$E$49,3,FALSE))+(VLOOKUP('Instruction Forfaitaires'!$D476,Listes!$A$43:$E$49,4,FALSE)))))))</f>
        <v/>
      </c>
      <c r="K476" s="257" t="str">
        <f>IF($G476="","",IF($C476=Listes!$B$34,Listes!$I$31,IF($C476=Listes!$B$35,(VLOOKUP('Instruction Forfaitaires'!$F476,Listes!$E$31:$F$36,2,FALSE)),IF($C476=Listes!$B$33,IF('Instruction Forfaitaires'!$E476&lt;Listes!$A$64,'Instruction Forfaitaires'!$E476*Listes!$A$65,IF('Instruction Forfaitaires'!$E476&gt;Listes!$D$64,'Instruction Forfaitaires'!$E476*Listes!$D$65,(('Instruction Forfaitaires'!$E476*Listes!$B$65)+Listes!$C$65)))))))</f>
        <v/>
      </c>
      <c r="L476" s="185" t="str">
        <f>IF(Forfaitaires!M475="","",Forfaitaires!M475)</f>
        <v/>
      </c>
      <c r="M476" s="282" t="str">
        <f t="shared" si="35"/>
        <v/>
      </c>
      <c r="N476" s="277" t="str">
        <f t="shared" si="36"/>
        <v/>
      </c>
      <c r="O476" s="298" t="str">
        <f t="shared" si="37"/>
        <v/>
      </c>
      <c r="P476" s="280" t="str">
        <f t="shared" si="38"/>
        <v/>
      </c>
      <c r="Q476" s="284" t="str">
        <f t="shared" si="39"/>
        <v/>
      </c>
      <c r="R476" s="285"/>
    </row>
    <row r="477" spans="1:18" ht="20.100000000000001" customHeight="1" x14ac:dyDescent="0.25">
      <c r="A477" s="170">
        <v>471</v>
      </c>
      <c r="B477" s="166" t="str">
        <f>IF(Forfaitaires!B476="","",Forfaitaires!B476)</f>
        <v/>
      </c>
      <c r="C477" s="166" t="str">
        <f>IF(Forfaitaires!C476="","",Forfaitaires!C476)</f>
        <v/>
      </c>
      <c r="D477" s="166" t="str">
        <f>IF(Forfaitaires!D476="","",Forfaitaires!D476)</f>
        <v/>
      </c>
      <c r="E477" s="166" t="str">
        <f>IF(Forfaitaires!E476="","",Forfaitaires!E476)</f>
        <v/>
      </c>
      <c r="F477" s="166" t="str">
        <f>IF(Forfaitaires!F476="","",Forfaitaires!F476)</f>
        <v/>
      </c>
      <c r="G477" s="166" t="str">
        <f>IF(Forfaitaires!G476="","",Forfaitaires!G476)</f>
        <v/>
      </c>
      <c r="H477" s="166" t="str">
        <f>IF(Forfaitaires!H476="","",Forfaitaires!H476)</f>
        <v/>
      </c>
      <c r="I477" s="166" t="str">
        <f>IF($G477="","",IF($C477=Listes!$B$32,IF('Instruction Forfaitaires'!$E477&lt;Listes!$B$53,('Instruction Forfaitaires'!$E477*(VLOOKUP('Instruction Forfaitaires'!$D477,Listes!$A$54:$E$60,2,FALSE))),IF('Instruction Forfaitaires'!$E477&gt;Listes!$E$53,('Instruction Forfaitaires'!$E477*(VLOOKUP('Instruction Forfaitaires'!$D477,Listes!$A$54:$E$60,5,FALSE))),('Instruction Forfaitaires'!$E477*(VLOOKUP('Instruction Forfaitaires'!$D477,Listes!$A$54:$E$60,3,FALSE))+(VLOOKUP('Instruction Forfaitaires'!$D477,Listes!$A$54:$E$60,4,FALSE)))))))</f>
        <v/>
      </c>
      <c r="J477" s="166" t="str">
        <f>IF($G477="","",IF($C477=Listes!$B$31,IF('Instruction Forfaitaires'!$E477&lt;Listes!$B$42,('Instruction Forfaitaires'!$E477*(VLOOKUP('Instruction Forfaitaires'!$D477,Listes!$A$43:$E$49,2,FALSE))),IF('Instruction Forfaitaires'!$E477&gt;Listes!$D$42,('Instruction Forfaitaires'!$E477*(VLOOKUP('Instruction Forfaitaires'!$D477,Listes!$A$43:$E$49,5,FALSE))),('Instruction Forfaitaires'!$E477*(VLOOKUP('Instruction Forfaitaires'!$D477,Listes!$A$43:$E$49,3,FALSE))+(VLOOKUP('Instruction Forfaitaires'!$D477,Listes!$A$43:$E$49,4,FALSE)))))))</f>
        <v/>
      </c>
      <c r="K477" s="257" t="str">
        <f>IF($G477="","",IF($C477=Listes!$B$34,Listes!$I$31,IF($C477=Listes!$B$35,(VLOOKUP('Instruction Forfaitaires'!$F477,Listes!$E$31:$F$36,2,FALSE)),IF($C477=Listes!$B$33,IF('Instruction Forfaitaires'!$E477&lt;Listes!$A$64,'Instruction Forfaitaires'!$E477*Listes!$A$65,IF('Instruction Forfaitaires'!$E477&gt;Listes!$D$64,'Instruction Forfaitaires'!$E477*Listes!$D$65,(('Instruction Forfaitaires'!$E477*Listes!$B$65)+Listes!$C$65)))))))</f>
        <v/>
      </c>
      <c r="L477" s="185" t="str">
        <f>IF(Forfaitaires!M476="","",Forfaitaires!M476)</f>
        <v/>
      </c>
      <c r="M477" s="282" t="str">
        <f t="shared" si="35"/>
        <v/>
      </c>
      <c r="N477" s="277" t="str">
        <f t="shared" si="36"/>
        <v/>
      </c>
      <c r="O477" s="298" t="str">
        <f t="shared" si="37"/>
        <v/>
      </c>
      <c r="P477" s="280" t="str">
        <f t="shared" si="38"/>
        <v/>
      </c>
      <c r="Q477" s="284" t="str">
        <f t="shared" si="39"/>
        <v/>
      </c>
      <c r="R477" s="285"/>
    </row>
    <row r="478" spans="1:18" ht="20.100000000000001" customHeight="1" x14ac:dyDescent="0.25">
      <c r="A478" s="170">
        <v>472</v>
      </c>
      <c r="B478" s="166" t="str">
        <f>IF(Forfaitaires!B477="","",Forfaitaires!B477)</f>
        <v/>
      </c>
      <c r="C478" s="166" t="str">
        <f>IF(Forfaitaires!C477="","",Forfaitaires!C477)</f>
        <v/>
      </c>
      <c r="D478" s="166" t="str">
        <f>IF(Forfaitaires!D477="","",Forfaitaires!D477)</f>
        <v/>
      </c>
      <c r="E478" s="166" t="str">
        <f>IF(Forfaitaires!E477="","",Forfaitaires!E477)</f>
        <v/>
      </c>
      <c r="F478" s="166" t="str">
        <f>IF(Forfaitaires!F477="","",Forfaitaires!F477)</f>
        <v/>
      </c>
      <c r="G478" s="166" t="str">
        <f>IF(Forfaitaires!G477="","",Forfaitaires!G477)</f>
        <v/>
      </c>
      <c r="H478" s="166" t="str">
        <f>IF(Forfaitaires!H477="","",Forfaitaires!H477)</f>
        <v/>
      </c>
      <c r="I478" s="166" t="str">
        <f>IF($G478="","",IF($C478=Listes!$B$32,IF('Instruction Forfaitaires'!$E478&lt;Listes!$B$53,('Instruction Forfaitaires'!$E478*(VLOOKUP('Instruction Forfaitaires'!$D478,Listes!$A$54:$E$60,2,FALSE))),IF('Instruction Forfaitaires'!$E478&gt;Listes!$E$53,('Instruction Forfaitaires'!$E478*(VLOOKUP('Instruction Forfaitaires'!$D478,Listes!$A$54:$E$60,5,FALSE))),('Instruction Forfaitaires'!$E478*(VLOOKUP('Instruction Forfaitaires'!$D478,Listes!$A$54:$E$60,3,FALSE))+(VLOOKUP('Instruction Forfaitaires'!$D478,Listes!$A$54:$E$60,4,FALSE)))))))</f>
        <v/>
      </c>
      <c r="J478" s="166" t="str">
        <f>IF($G478="","",IF($C478=Listes!$B$31,IF('Instruction Forfaitaires'!$E478&lt;Listes!$B$42,('Instruction Forfaitaires'!$E478*(VLOOKUP('Instruction Forfaitaires'!$D478,Listes!$A$43:$E$49,2,FALSE))),IF('Instruction Forfaitaires'!$E478&gt;Listes!$D$42,('Instruction Forfaitaires'!$E478*(VLOOKUP('Instruction Forfaitaires'!$D478,Listes!$A$43:$E$49,5,FALSE))),('Instruction Forfaitaires'!$E478*(VLOOKUP('Instruction Forfaitaires'!$D478,Listes!$A$43:$E$49,3,FALSE))+(VLOOKUP('Instruction Forfaitaires'!$D478,Listes!$A$43:$E$49,4,FALSE)))))))</f>
        <v/>
      </c>
      <c r="K478" s="257" t="str">
        <f>IF($G478="","",IF($C478=Listes!$B$34,Listes!$I$31,IF($C478=Listes!$B$35,(VLOOKUP('Instruction Forfaitaires'!$F478,Listes!$E$31:$F$36,2,FALSE)),IF($C478=Listes!$B$33,IF('Instruction Forfaitaires'!$E478&lt;Listes!$A$64,'Instruction Forfaitaires'!$E478*Listes!$A$65,IF('Instruction Forfaitaires'!$E478&gt;Listes!$D$64,'Instruction Forfaitaires'!$E478*Listes!$D$65,(('Instruction Forfaitaires'!$E478*Listes!$B$65)+Listes!$C$65)))))))</f>
        <v/>
      </c>
      <c r="L478" s="185" t="str">
        <f>IF(Forfaitaires!M477="","",Forfaitaires!M477)</f>
        <v/>
      </c>
      <c r="M478" s="282" t="str">
        <f t="shared" si="35"/>
        <v/>
      </c>
      <c r="N478" s="277" t="str">
        <f t="shared" si="36"/>
        <v/>
      </c>
      <c r="O478" s="298" t="str">
        <f t="shared" si="37"/>
        <v/>
      </c>
      <c r="P478" s="280" t="str">
        <f t="shared" si="38"/>
        <v/>
      </c>
      <c r="Q478" s="284" t="str">
        <f t="shared" si="39"/>
        <v/>
      </c>
      <c r="R478" s="285"/>
    </row>
    <row r="479" spans="1:18" ht="20.100000000000001" customHeight="1" x14ac:dyDescent="0.25">
      <c r="A479" s="170">
        <v>473</v>
      </c>
      <c r="B479" s="166" t="str">
        <f>IF(Forfaitaires!B478="","",Forfaitaires!B478)</f>
        <v/>
      </c>
      <c r="C479" s="166" t="str">
        <f>IF(Forfaitaires!C478="","",Forfaitaires!C478)</f>
        <v/>
      </c>
      <c r="D479" s="166" t="str">
        <f>IF(Forfaitaires!D478="","",Forfaitaires!D478)</f>
        <v/>
      </c>
      <c r="E479" s="166" t="str">
        <f>IF(Forfaitaires!E478="","",Forfaitaires!E478)</f>
        <v/>
      </c>
      <c r="F479" s="166" t="str">
        <f>IF(Forfaitaires!F478="","",Forfaitaires!F478)</f>
        <v/>
      </c>
      <c r="G479" s="166" t="str">
        <f>IF(Forfaitaires!G478="","",Forfaitaires!G478)</f>
        <v/>
      </c>
      <c r="H479" s="166" t="str">
        <f>IF(Forfaitaires!H478="","",Forfaitaires!H478)</f>
        <v/>
      </c>
      <c r="I479" s="166" t="str">
        <f>IF($G479="","",IF($C479=Listes!$B$32,IF('Instruction Forfaitaires'!$E479&lt;Listes!$B$53,('Instruction Forfaitaires'!$E479*(VLOOKUP('Instruction Forfaitaires'!$D479,Listes!$A$54:$E$60,2,FALSE))),IF('Instruction Forfaitaires'!$E479&gt;Listes!$E$53,('Instruction Forfaitaires'!$E479*(VLOOKUP('Instruction Forfaitaires'!$D479,Listes!$A$54:$E$60,5,FALSE))),('Instruction Forfaitaires'!$E479*(VLOOKUP('Instruction Forfaitaires'!$D479,Listes!$A$54:$E$60,3,FALSE))+(VLOOKUP('Instruction Forfaitaires'!$D479,Listes!$A$54:$E$60,4,FALSE)))))))</f>
        <v/>
      </c>
      <c r="J479" s="166" t="str">
        <f>IF($G479="","",IF($C479=Listes!$B$31,IF('Instruction Forfaitaires'!$E479&lt;Listes!$B$42,('Instruction Forfaitaires'!$E479*(VLOOKUP('Instruction Forfaitaires'!$D479,Listes!$A$43:$E$49,2,FALSE))),IF('Instruction Forfaitaires'!$E479&gt;Listes!$D$42,('Instruction Forfaitaires'!$E479*(VLOOKUP('Instruction Forfaitaires'!$D479,Listes!$A$43:$E$49,5,FALSE))),('Instruction Forfaitaires'!$E479*(VLOOKUP('Instruction Forfaitaires'!$D479,Listes!$A$43:$E$49,3,FALSE))+(VLOOKUP('Instruction Forfaitaires'!$D479,Listes!$A$43:$E$49,4,FALSE)))))))</f>
        <v/>
      </c>
      <c r="K479" s="257" t="str">
        <f>IF($G479="","",IF($C479=Listes!$B$34,Listes!$I$31,IF($C479=Listes!$B$35,(VLOOKUP('Instruction Forfaitaires'!$F479,Listes!$E$31:$F$36,2,FALSE)),IF($C479=Listes!$B$33,IF('Instruction Forfaitaires'!$E479&lt;Listes!$A$64,'Instruction Forfaitaires'!$E479*Listes!$A$65,IF('Instruction Forfaitaires'!$E479&gt;Listes!$D$64,'Instruction Forfaitaires'!$E479*Listes!$D$65,(('Instruction Forfaitaires'!$E479*Listes!$B$65)+Listes!$C$65)))))))</f>
        <v/>
      </c>
      <c r="L479" s="185" t="str">
        <f>IF(Forfaitaires!M478="","",Forfaitaires!M478)</f>
        <v/>
      </c>
      <c r="M479" s="282" t="str">
        <f t="shared" si="35"/>
        <v/>
      </c>
      <c r="N479" s="277" t="str">
        <f t="shared" si="36"/>
        <v/>
      </c>
      <c r="O479" s="298" t="str">
        <f t="shared" si="37"/>
        <v/>
      </c>
      <c r="P479" s="280" t="str">
        <f t="shared" si="38"/>
        <v/>
      </c>
      <c r="Q479" s="284" t="str">
        <f t="shared" si="39"/>
        <v/>
      </c>
      <c r="R479" s="285"/>
    </row>
    <row r="480" spans="1:18" ht="20.100000000000001" customHeight="1" x14ac:dyDescent="0.25">
      <c r="A480" s="170">
        <v>474</v>
      </c>
      <c r="B480" s="166" t="str">
        <f>IF(Forfaitaires!B479="","",Forfaitaires!B479)</f>
        <v/>
      </c>
      <c r="C480" s="166" t="str">
        <f>IF(Forfaitaires!C479="","",Forfaitaires!C479)</f>
        <v/>
      </c>
      <c r="D480" s="166" t="str">
        <f>IF(Forfaitaires!D479="","",Forfaitaires!D479)</f>
        <v/>
      </c>
      <c r="E480" s="166" t="str">
        <f>IF(Forfaitaires!E479="","",Forfaitaires!E479)</f>
        <v/>
      </c>
      <c r="F480" s="166" t="str">
        <f>IF(Forfaitaires!F479="","",Forfaitaires!F479)</f>
        <v/>
      </c>
      <c r="G480" s="166" t="str">
        <f>IF(Forfaitaires!G479="","",Forfaitaires!G479)</f>
        <v/>
      </c>
      <c r="H480" s="166" t="str">
        <f>IF(Forfaitaires!H479="","",Forfaitaires!H479)</f>
        <v/>
      </c>
      <c r="I480" s="166" t="str">
        <f>IF($G480="","",IF($C480=Listes!$B$32,IF('Instruction Forfaitaires'!$E480&lt;Listes!$B$53,('Instruction Forfaitaires'!$E480*(VLOOKUP('Instruction Forfaitaires'!$D480,Listes!$A$54:$E$60,2,FALSE))),IF('Instruction Forfaitaires'!$E480&gt;Listes!$E$53,('Instruction Forfaitaires'!$E480*(VLOOKUP('Instruction Forfaitaires'!$D480,Listes!$A$54:$E$60,5,FALSE))),('Instruction Forfaitaires'!$E480*(VLOOKUP('Instruction Forfaitaires'!$D480,Listes!$A$54:$E$60,3,FALSE))+(VLOOKUP('Instruction Forfaitaires'!$D480,Listes!$A$54:$E$60,4,FALSE)))))))</f>
        <v/>
      </c>
      <c r="J480" s="166" t="str">
        <f>IF($G480="","",IF($C480=Listes!$B$31,IF('Instruction Forfaitaires'!$E480&lt;Listes!$B$42,('Instruction Forfaitaires'!$E480*(VLOOKUP('Instruction Forfaitaires'!$D480,Listes!$A$43:$E$49,2,FALSE))),IF('Instruction Forfaitaires'!$E480&gt;Listes!$D$42,('Instruction Forfaitaires'!$E480*(VLOOKUP('Instruction Forfaitaires'!$D480,Listes!$A$43:$E$49,5,FALSE))),('Instruction Forfaitaires'!$E480*(VLOOKUP('Instruction Forfaitaires'!$D480,Listes!$A$43:$E$49,3,FALSE))+(VLOOKUP('Instruction Forfaitaires'!$D480,Listes!$A$43:$E$49,4,FALSE)))))))</f>
        <v/>
      </c>
      <c r="K480" s="257" t="str">
        <f>IF($G480="","",IF($C480=Listes!$B$34,Listes!$I$31,IF($C480=Listes!$B$35,(VLOOKUP('Instruction Forfaitaires'!$F480,Listes!$E$31:$F$36,2,FALSE)),IF($C480=Listes!$B$33,IF('Instruction Forfaitaires'!$E480&lt;Listes!$A$64,'Instruction Forfaitaires'!$E480*Listes!$A$65,IF('Instruction Forfaitaires'!$E480&gt;Listes!$D$64,'Instruction Forfaitaires'!$E480*Listes!$D$65,(('Instruction Forfaitaires'!$E480*Listes!$B$65)+Listes!$C$65)))))))</f>
        <v/>
      </c>
      <c r="L480" s="185" t="str">
        <f>IF(Forfaitaires!M479="","",Forfaitaires!M479)</f>
        <v/>
      </c>
      <c r="M480" s="282" t="str">
        <f t="shared" si="35"/>
        <v/>
      </c>
      <c r="N480" s="277" t="str">
        <f t="shared" si="36"/>
        <v/>
      </c>
      <c r="O480" s="298" t="str">
        <f t="shared" si="37"/>
        <v/>
      </c>
      <c r="P480" s="280" t="str">
        <f t="shared" si="38"/>
        <v/>
      </c>
      <c r="Q480" s="284" t="str">
        <f t="shared" si="39"/>
        <v/>
      </c>
      <c r="R480" s="285"/>
    </row>
    <row r="481" spans="1:18" ht="20.100000000000001" customHeight="1" x14ac:dyDescent="0.25">
      <c r="A481" s="170">
        <v>475</v>
      </c>
      <c r="B481" s="166" t="str">
        <f>IF(Forfaitaires!B480="","",Forfaitaires!B480)</f>
        <v/>
      </c>
      <c r="C481" s="166" t="str">
        <f>IF(Forfaitaires!C480="","",Forfaitaires!C480)</f>
        <v/>
      </c>
      <c r="D481" s="166" t="str">
        <f>IF(Forfaitaires!D480="","",Forfaitaires!D480)</f>
        <v/>
      </c>
      <c r="E481" s="166" t="str">
        <f>IF(Forfaitaires!E480="","",Forfaitaires!E480)</f>
        <v/>
      </c>
      <c r="F481" s="166" t="str">
        <f>IF(Forfaitaires!F480="","",Forfaitaires!F480)</f>
        <v/>
      </c>
      <c r="G481" s="166" t="str">
        <f>IF(Forfaitaires!G480="","",Forfaitaires!G480)</f>
        <v/>
      </c>
      <c r="H481" s="166" t="str">
        <f>IF(Forfaitaires!H480="","",Forfaitaires!H480)</f>
        <v/>
      </c>
      <c r="I481" s="166" t="str">
        <f>IF($G481="","",IF($C481=Listes!$B$32,IF('Instruction Forfaitaires'!$E481&lt;Listes!$B$53,('Instruction Forfaitaires'!$E481*(VLOOKUP('Instruction Forfaitaires'!$D481,Listes!$A$54:$E$60,2,FALSE))),IF('Instruction Forfaitaires'!$E481&gt;Listes!$E$53,('Instruction Forfaitaires'!$E481*(VLOOKUP('Instruction Forfaitaires'!$D481,Listes!$A$54:$E$60,5,FALSE))),('Instruction Forfaitaires'!$E481*(VLOOKUP('Instruction Forfaitaires'!$D481,Listes!$A$54:$E$60,3,FALSE))+(VLOOKUP('Instruction Forfaitaires'!$D481,Listes!$A$54:$E$60,4,FALSE)))))))</f>
        <v/>
      </c>
      <c r="J481" s="166" t="str">
        <f>IF($G481="","",IF($C481=Listes!$B$31,IF('Instruction Forfaitaires'!$E481&lt;Listes!$B$42,('Instruction Forfaitaires'!$E481*(VLOOKUP('Instruction Forfaitaires'!$D481,Listes!$A$43:$E$49,2,FALSE))),IF('Instruction Forfaitaires'!$E481&gt;Listes!$D$42,('Instruction Forfaitaires'!$E481*(VLOOKUP('Instruction Forfaitaires'!$D481,Listes!$A$43:$E$49,5,FALSE))),('Instruction Forfaitaires'!$E481*(VLOOKUP('Instruction Forfaitaires'!$D481,Listes!$A$43:$E$49,3,FALSE))+(VLOOKUP('Instruction Forfaitaires'!$D481,Listes!$A$43:$E$49,4,FALSE)))))))</f>
        <v/>
      </c>
      <c r="K481" s="257" t="str">
        <f>IF($G481="","",IF($C481=Listes!$B$34,Listes!$I$31,IF($C481=Listes!$B$35,(VLOOKUP('Instruction Forfaitaires'!$F481,Listes!$E$31:$F$36,2,FALSE)),IF($C481=Listes!$B$33,IF('Instruction Forfaitaires'!$E481&lt;Listes!$A$64,'Instruction Forfaitaires'!$E481*Listes!$A$65,IF('Instruction Forfaitaires'!$E481&gt;Listes!$D$64,'Instruction Forfaitaires'!$E481*Listes!$D$65,(('Instruction Forfaitaires'!$E481*Listes!$B$65)+Listes!$C$65)))))))</f>
        <v/>
      </c>
      <c r="L481" s="185" t="str">
        <f>IF(Forfaitaires!M480="","",Forfaitaires!M480)</f>
        <v/>
      </c>
      <c r="M481" s="282" t="str">
        <f t="shared" si="35"/>
        <v/>
      </c>
      <c r="N481" s="277" t="str">
        <f t="shared" si="36"/>
        <v/>
      </c>
      <c r="O481" s="298" t="str">
        <f t="shared" si="37"/>
        <v/>
      </c>
      <c r="P481" s="280" t="str">
        <f t="shared" si="38"/>
        <v/>
      </c>
      <c r="Q481" s="284" t="str">
        <f t="shared" si="39"/>
        <v/>
      </c>
      <c r="R481" s="285"/>
    </row>
    <row r="482" spans="1:18" ht="20.100000000000001" customHeight="1" x14ac:dyDescent="0.25">
      <c r="A482" s="170">
        <v>476</v>
      </c>
      <c r="B482" s="166" t="str">
        <f>IF(Forfaitaires!B481="","",Forfaitaires!B481)</f>
        <v/>
      </c>
      <c r="C482" s="166" t="str">
        <f>IF(Forfaitaires!C481="","",Forfaitaires!C481)</f>
        <v/>
      </c>
      <c r="D482" s="166" t="str">
        <f>IF(Forfaitaires!D481="","",Forfaitaires!D481)</f>
        <v/>
      </c>
      <c r="E482" s="166" t="str">
        <f>IF(Forfaitaires!E481="","",Forfaitaires!E481)</f>
        <v/>
      </c>
      <c r="F482" s="166" t="str">
        <f>IF(Forfaitaires!F481="","",Forfaitaires!F481)</f>
        <v/>
      </c>
      <c r="G482" s="166" t="str">
        <f>IF(Forfaitaires!G481="","",Forfaitaires!G481)</f>
        <v/>
      </c>
      <c r="H482" s="166" t="str">
        <f>IF(Forfaitaires!H481="","",Forfaitaires!H481)</f>
        <v/>
      </c>
      <c r="I482" s="166" t="str">
        <f>IF($G482="","",IF($C482=Listes!$B$32,IF('Instruction Forfaitaires'!$E482&lt;Listes!$B$53,('Instruction Forfaitaires'!$E482*(VLOOKUP('Instruction Forfaitaires'!$D482,Listes!$A$54:$E$60,2,FALSE))),IF('Instruction Forfaitaires'!$E482&gt;Listes!$E$53,('Instruction Forfaitaires'!$E482*(VLOOKUP('Instruction Forfaitaires'!$D482,Listes!$A$54:$E$60,5,FALSE))),('Instruction Forfaitaires'!$E482*(VLOOKUP('Instruction Forfaitaires'!$D482,Listes!$A$54:$E$60,3,FALSE))+(VLOOKUP('Instruction Forfaitaires'!$D482,Listes!$A$54:$E$60,4,FALSE)))))))</f>
        <v/>
      </c>
      <c r="J482" s="166" t="str">
        <f>IF($G482="","",IF($C482=Listes!$B$31,IF('Instruction Forfaitaires'!$E482&lt;Listes!$B$42,('Instruction Forfaitaires'!$E482*(VLOOKUP('Instruction Forfaitaires'!$D482,Listes!$A$43:$E$49,2,FALSE))),IF('Instruction Forfaitaires'!$E482&gt;Listes!$D$42,('Instruction Forfaitaires'!$E482*(VLOOKUP('Instruction Forfaitaires'!$D482,Listes!$A$43:$E$49,5,FALSE))),('Instruction Forfaitaires'!$E482*(VLOOKUP('Instruction Forfaitaires'!$D482,Listes!$A$43:$E$49,3,FALSE))+(VLOOKUP('Instruction Forfaitaires'!$D482,Listes!$A$43:$E$49,4,FALSE)))))))</f>
        <v/>
      </c>
      <c r="K482" s="257" t="str">
        <f>IF($G482="","",IF($C482=Listes!$B$34,Listes!$I$31,IF($C482=Listes!$B$35,(VLOOKUP('Instruction Forfaitaires'!$F482,Listes!$E$31:$F$36,2,FALSE)),IF($C482=Listes!$B$33,IF('Instruction Forfaitaires'!$E482&lt;Listes!$A$64,'Instruction Forfaitaires'!$E482*Listes!$A$65,IF('Instruction Forfaitaires'!$E482&gt;Listes!$D$64,'Instruction Forfaitaires'!$E482*Listes!$D$65,(('Instruction Forfaitaires'!$E482*Listes!$B$65)+Listes!$C$65)))))))</f>
        <v/>
      </c>
      <c r="L482" s="185" t="str">
        <f>IF(Forfaitaires!M481="","",Forfaitaires!M481)</f>
        <v/>
      </c>
      <c r="M482" s="282" t="str">
        <f t="shared" si="35"/>
        <v/>
      </c>
      <c r="N482" s="277" t="str">
        <f t="shared" si="36"/>
        <v/>
      </c>
      <c r="O482" s="298" t="str">
        <f t="shared" si="37"/>
        <v/>
      </c>
      <c r="P482" s="280" t="str">
        <f t="shared" si="38"/>
        <v/>
      </c>
      <c r="Q482" s="284" t="str">
        <f t="shared" si="39"/>
        <v/>
      </c>
      <c r="R482" s="285"/>
    </row>
    <row r="483" spans="1:18" ht="20.100000000000001" customHeight="1" x14ac:dyDescent="0.25">
      <c r="A483" s="170">
        <v>477</v>
      </c>
      <c r="B483" s="166" t="str">
        <f>IF(Forfaitaires!B482="","",Forfaitaires!B482)</f>
        <v/>
      </c>
      <c r="C483" s="166" t="str">
        <f>IF(Forfaitaires!C482="","",Forfaitaires!C482)</f>
        <v/>
      </c>
      <c r="D483" s="166" t="str">
        <f>IF(Forfaitaires!D482="","",Forfaitaires!D482)</f>
        <v/>
      </c>
      <c r="E483" s="166" t="str">
        <f>IF(Forfaitaires!E482="","",Forfaitaires!E482)</f>
        <v/>
      </c>
      <c r="F483" s="166" t="str">
        <f>IF(Forfaitaires!F482="","",Forfaitaires!F482)</f>
        <v/>
      </c>
      <c r="G483" s="166" t="str">
        <f>IF(Forfaitaires!G482="","",Forfaitaires!G482)</f>
        <v/>
      </c>
      <c r="H483" s="166" t="str">
        <f>IF(Forfaitaires!H482="","",Forfaitaires!H482)</f>
        <v/>
      </c>
      <c r="I483" s="166" t="str">
        <f>IF($G483="","",IF($C483=Listes!$B$32,IF('Instruction Forfaitaires'!$E483&lt;Listes!$B$53,('Instruction Forfaitaires'!$E483*(VLOOKUP('Instruction Forfaitaires'!$D483,Listes!$A$54:$E$60,2,FALSE))),IF('Instruction Forfaitaires'!$E483&gt;Listes!$E$53,('Instruction Forfaitaires'!$E483*(VLOOKUP('Instruction Forfaitaires'!$D483,Listes!$A$54:$E$60,5,FALSE))),('Instruction Forfaitaires'!$E483*(VLOOKUP('Instruction Forfaitaires'!$D483,Listes!$A$54:$E$60,3,FALSE))+(VLOOKUP('Instruction Forfaitaires'!$D483,Listes!$A$54:$E$60,4,FALSE)))))))</f>
        <v/>
      </c>
      <c r="J483" s="166" t="str">
        <f>IF($G483="","",IF($C483=Listes!$B$31,IF('Instruction Forfaitaires'!$E483&lt;Listes!$B$42,('Instruction Forfaitaires'!$E483*(VLOOKUP('Instruction Forfaitaires'!$D483,Listes!$A$43:$E$49,2,FALSE))),IF('Instruction Forfaitaires'!$E483&gt;Listes!$D$42,('Instruction Forfaitaires'!$E483*(VLOOKUP('Instruction Forfaitaires'!$D483,Listes!$A$43:$E$49,5,FALSE))),('Instruction Forfaitaires'!$E483*(VLOOKUP('Instruction Forfaitaires'!$D483,Listes!$A$43:$E$49,3,FALSE))+(VLOOKUP('Instruction Forfaitaires'!$D483,Listes!$A$43:$E$49,4,FALSE)))))))</f>
        <v/>
      </c>
      <c r="K483" s="257" t="str">
        <f>IF($G483="","",IF($C483=Listes!$B$34,Listes!$I$31,IF($C483=Listes!$B$35,(VLOOKUP('Instruction Forfaitaires'!$F483,Listes!$E$31:$F$36,2,FALSE)),IF($C483=Listes!$B$33,IF('Instruction Forfaitaires'!$E483&lt;Listes!$A$64,'Instruction Forfaitaires'!$E483*Listes!$A$65,IF('Instruction Forfaitaires'!$E483&gt;Listes!$D$64,'Instruction Forfaitaires'!$E483*Listes!$D$65,(('Instruction Forfaitaires'!$E483*Listes!$B$65)+Listes!$C$65)))))))</f>
        <v/>
      </c>
      <c r="L483" s="185" t="str">
        <f>IF(Forfaitaires!M482="","",Forfaitaires!M482)</f>
        <v/>
      </c>
      <c r="M483" s="282" t="str">
        <f t="shared" si="35"/>
        <v/>
      </c>
      <c r="N483" s="277" t="str">
        <f t="shared" si="36"/>
        <v/>
      </c>
      <c r="O483" s="298" t="str">
        <f t="shared" si="37"/>
        <v/>
      </c>
      <c r="P483" s="280" t="str">
        <f t="shared" si="38"/>
        <v/>
      </c>
      <c r="Q483" s="284" t="str">
        <f t="shared" si="39"/>
        <v/>
      </c>
      <c r="R483" s="285"/>
    </row>
    <row r="484" spans="1:18" ht="20.100000000000001" customHeight="1" x14ac:dyDescent="0.25">
      <c r="A484" s="170">
        <v>478</v>
      </c>
      <c r="B484" s="166" t="str">
        <f>IF(Forfaitaires!B483="","",Forfaitaires!B483)</f>
        <v/>
      </c>
      <c r="C484" s="166" t="str">
        <f>IF(Forfaitaires!C483="","",Forfaitaires!C483)</f>
        <v/>
      </c>
      <c r="D484" s="166" t="str">
        <f>IF(Forfaitaires!D483="","",Forfaitaires!D483)</f>
        <v/>
      </c>
      <c r="E484" s="166" t="str">
        <f>IF(Forfaitaires!E483="","",Forfaitaires!E483)</f>
        <v/>
      </c>
      <c r="F484" s="166" t="str">
        <f>IF(Forfaitaires!F483="","",Forfaitaires!F483)</f>
        <v/>
      </c>
      <c r="G484" s="166" t="str">
        <f>IF(Forfaitaires!G483="","",Forfaitaires!G483)</f>
        <v/>
      </c>
      <c r="H484" s="166" t="str">
        <f>IF(Forfaitaires!H483="","",Forfaitaires!H483)</f>
        <v/>
      </c>
      <c r="I484" s="166" t="str">
        <f>IF($G484="","",IF($C484=Listes!$B$32,IF('Instruction Forfaitaires'!$E484&lt;Listes!$B$53,('Instruction Forfaitaires'!$E484*(VLOOKUP('Instruction Forfaitaires'!$D484,Listes!$A$54:$E$60,2,FALSE))),IF('Instruction Forfaitaires'!$E484&gt;Listes!$E$53,('Instruction Forfaitaires'!$E484*(VLOOKUP('Instruction Forfaitaires'!$D484,Listes!$A$54:$E$60,5,FALSE))),('Instruction Forfaitaires'!$E484*(VLOOKUP('Instruction Forfaitaires'!$D484,Listes!$A$54:$E$60,3,FALSE))+(VLOOKUP('Instruction Forfaitaires'!$D484,Listes!$A$54:$E$60,4,FALSE)))))))</f>
        <v/>
      </c>
      <c r="J484" s="166" t="str">
        <f>IF($G484="","",IF($C484=Listes!$B$31,IF('Instruction Forfaitaires'!$E484&lt;Listes!$B$42,('Instruction Forfaitaires'!$E484*(VLOOKUP('Instruction Forfaitaires'!$D484,Listes!$A$43:$E$49,2,FALSE))),IF('Instruction Forfaitaires'!$E484&gt;Listes!$D$42,('Instruction Forfaitaires'!$E484*(VLOOKUP('Instruction Forfaitaires'!$D484,Listes!$A$43:$E$49,5,FALSE))),('Instruction Forfaitaires'!$E484*(VLOOKUP('Instruction Forfaitaires'!$D484,Listes!$A$43:$E$49,3,FALSE))+(VLOOKUP('Instruction Forfaitaires'!$D484,Listes!$A$43:$E$49,4,FALSE)))))))</f>
        <v/>
      </c>
      <c r="K484" s="257" t="str">
        <f>IF($G484="","",IF($C484=Listes!$B$34,Listes!$I$31,IF($C484=Listes!$B$35,(VLOOKUP('Instruction Forfaitaires'!$F484,Listes!$E$31:$F$36,2,FALSE)),IF($C484=Listes!$B$33,IF('Instruction Forfaitaires'!$E484&lt;Listes!$A$64,'Instruction Forfaitaires'!$E484*Listes!$A$65,IF('Instruction Forfaitaires'!$E484&gt;Listes!$D$64,'Instruction Forfaitaires'!$E484*Listes!$D$65,(('Instruction Forfaitaires'!$E484*Listes!$B$65)+Listes!$C$65)))))))</f>
        <v/>
      </c>
      <c r="L484" s="185" t="str">
        <f>IF(Forfaitaires!M483="","",Forfaitaires!M483)</f>
        <v/>
      </c>
      <c r="M484" s="282" t="str">
        <f t="shared" si="35"/>
        <v/>
      </c>
      <c r="N484" s="277" t="str">
        <f t="shared" si="36"/>
        <v/>
      </c>
      <c r="O484" s="298" t="str">
        <f t="shared" si="37"/>
        <v/>
      </c>
      <c r="P484" s="280" t="str">
        <f t="shared" si="38"/>
        <v/>
      </c>
      <c r="Q484" s="284" t="str">
        <f t="shared" si="39"/>
        <v/>
      </c>
      <c r="R484" s="285"/>
    </row>
    <row r="485" spans="1:18" ht="20.100000000000001" customHeight="1" x14ac:dyDescent="0.25">
      <c r="A485" s="170">
        <v>479</v>
      </c>
      <c r="B485" s="166" t="str">
        <f>IF(Forfaitaires!B484="","",Forfaitaires!B484)</f>
        <v/>
      </c>
      <c r="C485" s="166" t="str">
        <f>IF(Forfaitaires!C484="","",Forfaitaires!C484)</f>
        <v/>
      </c>
      <c r="D485" s="166" t="str">
        <f>IF(Forfaitaires!D484="","",Forfaitaires!D484)</f>
        <v/>
      </c>
      <c r="E485" s="166" t="str">
        <f>IF(Forfaitaires!E484="","",Forfaitaires!E484)</f>
        <v/>
      </c>
      <c r="F485" s="166" t="str">
        <f>IF(Forfaitaires!F484="","",Forfaitaires!F484)</f>
        <v/>
      </c>
      <c r="G485" s="166" t="str">
        <f>IF(Forfaitaires!G484="","",Forfaitaires!G484)</f>
        <v/>
      </c>
      <c r="H485" s="166" t="str">
        <f>IF(Forfaitaires!H484="","",Forfaitaires!H484)</f>
        <v/>
      </c>
      <c r="I485" s="166" t="str">
        <f>IF($G485="","",IF($C485=Listes!$B$32,IF('Instruction Forfaitaires'!$E485&lt;Listes!$B$53,('Instruction Forfaitaires'!$E485*(VLOOKUP('Instruction Forfaitaires'!$D485,Listes!$A$54:$E$60,2,FALSE))),IF('Instruction Forfaitaires'!$E485&gt;Listes!$E$53,('Instruction Forfaitaires'!$E485*(VLOOKUP('Instruction Forfaitaires'!$D485,Listes!$A$54:$E$60,5,FALSE))),('Instruction Forfaitaires'!$E485*(VLOOKUP('Instruction Forfaitaires'!$D485,Listes!$A$54:$E$60,3,FALSE))+(VLOOKUP('Instruction Forfaitaires'!$D485,Listes!$A$54:$E$60,4,FALSE)))))))</f>
        <v/>
      </c>
      <c r="J485" s="166" t="str">
        <f>IF($G485="","",IF($C485=Listes!$B$31,IF('Instruction Forfaitaires'!$E485&lt;Listes!$B$42,('Instruction Forfaitaires'!$E485*(VLOOKUP('Instruction Forfaitaires'!$D485,Listes!$A$43:$E$49,2,FALSE))),IF('Instruction Forfaitaires'!$E485&gt;Listes!$D$42,('Instruction Forfaitaires'!$E485*(VLOOKUP('Instruction Forfaitaires'!$D485,Listes!$A$43:$E$49,5,FALSE))),('Instruction Forfaitaires'!$E485*(VLOOKUP('Instruction Forfaitaires'!$D485,Listes!$A$43:$E$49,3,FALSE))+(VLOOKUP('Instruction Forfaitaires'!$D485,Listes!$A$43:$E$49,4,FALSE)))))))</f>
        <v/>
      </c>
      <c r="K485" s="257" t="str">
        <f>IF($G485="","",IF($C485=Listes!$B$34,Listes!$I$31,IF($C485=Listes!$B$35,(VLOOKUP('Instruction Forfaitaires'!$F485,Listes!$E$31:$F$36,2,FALSE)),IF($C485=Listes!$B$33,IF('Instruction Forfaitaires'!$E485&lt;Listes!$A$64,'Instruction Forfaitaires'!$E485*Listes!$A$65,IF('Instruction Forfaitaires'!$E485&gt;Listes!$D$64,'Instruction Forfaitaires'!$E485*Listes!$D$65,(('Instruction Forfaitaires'!$E485*Listes!$B$65)+Listes!$C$65)))))))</f>
        <v/>
      </c>
      <c r="L485" s="185" t="str">
        <f>IF(Forfaitaires!M484="","",Forfaitaires!M484)</f>
        <v/>
      </c>
      <c r="M485" s="282" t="str">
        <f t="shared" si="35"/>
        <v/>
      </c>
      <c r="N485" s="277" t="str">
        <f t="shared" si="36"/>
        <v/>
      </c>
      <c r="O485" s="298" t="str">
        <f t="shared" si="37"/>
        <v/>
      </c>
      <c r="P485" s="280" t="str">
        <f t="shared" si="38"/>
        <v/>
      </c>
      <c r="Q485" s="284" t="str">
        <f t="shared" si="39"/>
        <v/>
      </c>
      <c r="R485" s="285"/>
    </row>
    <row r="486" spans="1:18" ht="20.100000000000001" customHeight="1" x14ac:dyDescent="0.25">
      <c r="A486" s="170">
        <v>480</v>
      </c>
      <c r="B486" s="166" t="str">
        <f>IF(Forfaitaires!B485="","",Forfaitaires!B485)</f>
        <v/>
      </c>
      <c r="C486" s="166" t="str">
        <f>IF(Forfaitaires!C485="","",Forfaitaires!C485)</f>
        <v/>
      </c>
      <c r="D486" s="166" t="str">
        <f>IF(Forfaitaires!D485="","",Forfaitaires!D485)</f>
        <v/>
      </c>
      <c r="E486" s="166" t="str">
        <f>IF(Forfaitaires!E485="","",Forfaitaires!E485)</f>
        <v/>
      </c>
      <c r="F486" s="166" t="str">
        <f>IF(Forfaitaires!F485="","",Forfaitaires!F485)</f>
        <v/>
      </c>
      <c r="G486" s="166" t="str">
        <f>IF(Forfaitaires!G485="","",Forfaitaires!G485)</f>
        <v/>
      </c>
      <c r="H486" s="166" t="str">
        <f>IF(Forfaitaires!H485="","",Forfaitaires!H485)</f>
        <v/>
      </c>
      <c r="I486" s="166" t="str">
        <f>IF($G486="","",IF($C486=Listes!$B$32,IF('Instruction Forfaitaires'!$E486&lt;Listes!$B$53,('Instruction Forfaitaires'!$E486*(VLOOKUP('Instruction Forfaitaires'!$D486,Listes!$A$54:$E$60,2,FALSE))),IF('Instruction Forfaitaires'!$E486&gt;Listes!$E$53,('Instruction Forfaitaires'!$E486*(VLOOKUP('Instruction Forfaitaires'!$D486,Listes!$A$54:$E$60,5,FALSE))),('Instruction Forfaitaires'!$E486*(VLOOKUP('Instruction Forfaitaires'!$D486,Listes!$A$54:$E$60,3,FALSE))+(VLOOKUP('Instruction Forfaitaires'!$D486,Listes!$A$54:$E$60,4,FALSE)))))))</f>
        <v/>
      </c>
      <c r="J486" s="166" t="str">
        <f>IF($G486="","",IF($C486=Listes!$B$31,IF('Instruction Forfaitaires'!$E486&lt;Listes!$B$42,('Instruction Forfaitaires'!$E486*(VLOOKUP('Instruction Forfaitaires'!$D486,Listes!$A$43:$E$49,2,FALSE))),IF('Instruction Forfaitaires'!$E486&gt;Listes!$D$42,('Instruction Forfaitaires'!$E486*(VLOOKUP('Instruction Forfaitaires'!$D486,Listes!$A$43:$E$49,5,FALSE))),('Instruction Forfaitaires'!$E486*(VLOOKUP('Instruction Forfaitaires'!$D486,Listes!$A$43:$E$49,3,FALSE))+(VLOOKUP('Instruction Forfaitaires'!$D486,Listes!$A$43:$E$49,4,FALSE)))))))</f>
        <v/>
      </c>
      <c r="K486" s="257" t="str">
        <f>IF($G486="","",IF($C486=Listes!$B$34,Listes!$I$31,IF($C486=Listes!$B$35,(VLOOKUP('Instruction Forfaitaires'!$F486,Listes!$E$31:$F$36,2,FALSE)),IF($C486=Listes!$B$33,IF('Instruction Forfaitaires'!$E486&lt;Listes!$A$64,'Instruction Forfaitaires'!$E486*Listes!$A$65,IF('Instruction Forfaitaires'!$E486&gt;Listes!$D$64,'Instruction Forfaitaires'!$E486*Listes!$D$65,(('Instruction Forfaitaires'!$E486*Listes!$B$65)+Listes!$C$65)))))))</f>
        <v/>
      </c>
      <c r="L486" s="185" t="str">
        <f>IF(Forfaitaires!M485="","",Forfaitaires!M485)</f>
        <v/>
      </c>
      <c r="M486" s="282" t="str">
        <f t="shared" si="35"/>
        <v/>
      </c>
      <c r="N486" s="277" t="str">
        <f t="shared" si="36"/>
        <v/>
      </c>
      <c r="O486" s="298" t="str">
        <f t="shared" si="37"/>
        <v/>
      </c>
      <c r="P486" s="280" t="str">
        <f t="shared" si="38"/>
        <v/>
      </c>
      <c r="Q486" s="284" t="str">
        <f t="shared" si="39"/>
        <v/>
      </c>
      <c r="R486" s="285"/>
    </row>
    <row r="487" spans="1:18" ht="20.100000000000001" customHeight="1" x14ac:dyDescent="0.25">
      <c r="A487" s="170">
        <v>481</v>
      </c>
      <c r="B487" s="166" t="str">
        <f>IF(Forfaitaires!B486="","",Forfaitaires!B486)</f>
        <v/>
      </c>
      <c r="C487" s="166" t="str">
        <f>IF(Forfaitaires!C486="","",Forfaitaires!C486)</f>
        <v/>
      </c>
      <c r="D487" s="166" t="str">
        <f>IF(Forfaitaires!D486="","",Forfaitaires!D486)</f>
        <v/>
      </c>
      <c r="E487" s="166" t="str">
        <f>IF(Forfaitaires!E486="","",Forfaitaires!E486)</f>
        <v/>
      </c>
      <c r="F487" s="166" t="str">
        <f>IF(Forfaitaires!F486="","",Forfaitaires!F486)</f>
        <v/>
      </c>
      <c r="G487" s="166" t="str">
        <f>IF(Forfaitaires!G486="","",Forfaitaires!G486)</f>
        <v/>
      </c>
      <c r="H487" s="166" t="str">
        <f>IF(Forfaitaires!H486="","",Forfaitaires!H486)</f>
        <v/>
      </c>
      <c r="I487" s="166" t="str">
        <f>IF($G487="","",IF($C487=Listes!$B$32,IF('Instruction Forfaitaires'!$E487&lt;Listes!$B$53,('Instruction Forfaitaires'!$E487*(VLOOKUP('Instruction Forfaitaires'!$D487,Listes!$A$54:$E$60,2,FALSE))),IF('Instruction Forfaitaires'!$E487&gt;Listes!$E$53,('Instruction Forfaitaires'!$E487*(VLOOKUP('Instruction Forfaitaires'!$D487,Listes!$A$54:$E$60,5,FALSE))),('Instruction Forfaitaires'!$E487*(VLOOKUP('Instruction Forfaitaires'!$D487,Listes!$A$54:$E$60,3,FALSE))+(VLOOKUP('Instruction Forfaitaires'!$D487,Listes!$A$54:$E$60,4,FALSE)))))))</f>
        <v/>
      </c>
      <c r="J487" s="166" t="str">
        <f>IF($G487="","",IF($C487=Listes!$B$31,IF('Instruction Forfaitaires'!$E487&lt;Listes!$B$42,('Instruction Forfaitaires'!$E487*(VLOOKUP('Instruction Forfaitaires'!$D487,Listes!$A$43:$E$49,2,FALSE))),IF('Instruction Forfaitaires'!$E487&gt;Listes!$D$42,('Instruction Forfaitaires'!$E487*(VLOOKUP('Instruction Forfaitaires'!$D487,Listes!$A$43:$E$49,5,FALSE))),('Instruction Forfaitaires'!$E487*(VLOOKUP('Instruction Forfaitaires'!$D487,Listes!$A$43:$E$49,3,FALSE))+(VLOOKUP('Instruction Forfaitaires'!$D487,Listes!$A$43:$E$49,4,FALSE)))))))</f>
        <v/>
      </c>
      <c r="K487" s="257" t="str">
        <f>IF($G487="","",IF($C487=Listes!$B$34,Listes!$I$31,IF($C487=Listes!$B$35,(VLOOKUP('Instruction Forfaitaires'!$F487,Listes!$E$31:$F$36,2,FALSE)),IF($C487=Listes!$B$33,IF('Instruction Forfaitaires'!$E487&lt;Listes!$A$64,'Instruction Forfaitaires'!$E487*Listes!$A$65,IF('Instruction Forfaitaires'!$E487&gt;Listes!$D$64,'Instruction Forfaitaires'!$E487*Listes!$D$65,(('Instruction Forfaitaires'!$E487*Listes!$B$65)+Listes!$C$65)))))))</f>
        <v/>
      </c>
      <c r="L487" s="185" t="str">
        <f>IF(Forfaitaires!M486="","",Forfaitaires!M486)</f>
        <v/>
      </c>
      <c r="M487" s="282" t="str">
        <f t="shared" si="35"/>
        <v/>
      </c>
      <c r="N487" s="277" t="str">
        <f t="shared" si="36"/>
        <v/>
      </c>
      <c r="O487" s="298" t="str">
        <f t="shared" si="37"/>
        <v/>
      </c>
      <c r="P487" s="280" t="str">
        <f t="shared" si="38"/>
        <v/>
      </c>
      <c r="Q487" s="284" t="str">
        <f t="shared" si="39"/>
        <v/>
      </c>
      <c r="R487" s="285"/>
    </row>
    <row r="488" spans="1:18" ht="20.100000000000001" customHeight="1" x14ac:dyDescent="0.25">
      <c r="A488" s="170">
        <v>482</v>
      </c>
      <c r="B488" s="166" t="str">
        <f>IF(Forfaitaires!B487="","",Forfaitaires!B487)</f>
        <v/>
      </c>
      <c r="C488" s="166" t="str">
        <f>IF(Forfaitaires!C487="","",Forfaitaires!C487)</f>
        <v/>
      </c>
      <c r="D488" s="166" t="str">
        <f>IF(Forfaitaires!D487="","",Forfaitaires!D487)</f>
        <v/>
      </c>
      <c r="E488" s="166" t="str">
        <f>IF(Forfaitaires!E487="","",Forfaitaires!E487)</f>
        <v/>
      </c>
      <c r="F488" s="166" t="str">
        <f>IF(Forfaitaires!F487="","",Forfaitaires!F487)</f>
        <v/>
      </c>
      <c r="G488" s="166" t="str">
        <f>IF(Forfaitaires!G487="","",Forfaitaires!G487)</f>
        <v/>
      </c>
      <c r="H488" s="166" t="str">
        <f>IF(Forfaitaires!H487="","",Forfaitaires!H487)</f>
        <v/>
      </c>
      <c r="I488" s="166" t="str">
        <f>IF($G488="","",IF($C488=Listes!$B$32,IF('Instruction Forfaitaires'!$E488&lt;Listes!$B$53,('Instruction Forfaitaires'!$E488*(VLOOKUP('Instruction Forfaitaires'!$D488,Listes!$A$54:$E$60,2,FALSE))),IF('Instruction Forfaitaires'!$E488&gt;Listes!$E$53,('Instruction Forfaitaires'!$E488*(VLOOKUP('Instruction Forfaitaires'!$D488,Listes!$A$54:$E$60,5,FALSE))),('Instruction Forfaitaires'!$E488*(VLOOKUP('Instruction Forfaitaires'!$D488,Listes!$A$54:$E$60,3,FALSE))+(VLOOKUP('Instruction Forfaitaires'!$D488,Listes!$A$54:$E$60,4,FALSE)))))))</f>
        <v/>
      </c>
      <c r="J488" s="166" t="str">
        <f>IF($G488="","",IF($C488=Listes!$B$31,IF('Instruction Forfaitaires'!$E488&lt;Listes!$B$42,('Instruction Forfaitaires'!$E488*(VLOOKUP('Instruction Forfaitaires'!$D488,Listes!$A$43:$E$49,2,FALSE))),IF('Instruction Forfaitaires'!$E488&gt;Listes!$D$42,('Instruction Forfaitaires'!$E488*(VLOOKUP('Instruction Forfaitaires'!$D488,Listes!$A$43:$E$49,5,FALSE))),('Instruction Forfaitaires'!$E488*(VLOOKUP('Instruction Forfaitaires'!$D488,Listes!$A$43:$E$49,3,FALSE))+(VLOOKUP('Instruction Forfaitaires'!$D488,Listes!$A$43:$E$49,4,FALSE)))))))</f>
        <v/>
      </c>
      <c r="K488" s="257" t="str">
        <f>IF($G488="","",IF($C488=Listes!$B$34,Listes!$I$31,IF($C488=Listes!$B$35,(VLOOKUP('Instruction Forfaitaires'!$F488,Listes!$E$31:$F$36,2,FALSE)),IF($C488=Listes!$B$33,IF('Instruction Forfaitaires'!$E488&lt;Listes!$A$64,'Instruction Forfaitaires'!$E488*Listes!$A$65,IF('Instruction Forfaitaires'!$E488&gt;Listes!$D$64,'Instruction Forfaitaires'!$E488*Listes!$D$65,(('Instruction Forfaitaires'!$E488*Listes!$B$65)+Listes!$C$65)))))))</f>
        <v/>
      </c>
      <c r="L488" s="185" t="str">
        <f>IF(Forfaitaires!M487="","",Forfaitaires!M487)</f>
        <v/>
      </c>
      <c r="M488" s="282" t="str">
        <f t="shared" si="35"/>
        <v/>
      </c>
      <c r="N488" s="277" t="str">
        <f t="shared" si="36"/>
        <v/>
      </c>
      <c r="O488" s="298" t="str">
        <f t="shared" si="37"/>
        <v/>
      </c>
      <c r="P488" s="280" t="str">
        <f t="shared" si="38"/>
        <v/>
      </c>
      <c r="Q488" s="284" t="str">
        <f t="shared" si="39"/>
        <v/>
      </c>
      <c r="R488" s="285"/>
    </row>
    <row r="489" spans="1:18" ht="20.100000000000001" customHeight="1" x14ac:dyDescent="0.25">
      <c r="A489" s="170">
        <v>483</v>
      </c>
      <c r="B489" s="166" t="str">
        <f>IF(Forfaitaires!B488="","",Forfaitaires!B488)</f>
        <v/>
      </c>
      <c r="C489" s="166" t="str">
        <f>IF(Forfaitaires!C488="","",Forfaitaires!C488)</f>
        <v/>
      </c>
      <c r="D489" s="166" t="str">
        <f>IF(Forfaitaires!D488="","",Forfaitaires!D488)</f>
        <v/>
      </c>
      <c r="E489" s="166" t="str">
        <f>IF(Forfaitaires!E488="","",Forfaitaires!E488)</f>
        <v/>
      </c>
      <c r="F489" s="166" t="str">
        <f>IF(Forfaitaires!F488="","",Forfaitaires!F488)</f>
        <v/>
      </c>
      <c r="G489" s="166" t="str">
        <f>IF(Forfaitaires!G488="","",Forfaitaires!G488)</f>
        <v/>
      </c>
      <c r="H489" s="166" t="str">
        <f>IF(Forfaitaires!H488="","",Forfaitaires!H488)</f>
        <v/>
      </c>
      <c r="I489" s="166" t="str">
        <f>IF($G489="","",IF($C489=Listes!$B$32,IF('Instruction Forfaitaires'!$E489&lt;Listes!$B$53,('Instruction Forfaitaires'!$E489*(VLOOKUP('Instruction Forfaitaires'!$D489,Listes!$A$54:$E$60,2,FALSE))),IF('Instruction Forfaitaires'!$E489&gt;Listes!$E$53,('Instruction Forfaitaires'!$E489*(VLOOKUP('Instruction Forfaitaires'!$D489,Listes!$A$54:$E$60,5,FALSE))),('Instruction Forfaitaires'!$E489*(VLOOKUP('Instruction Forfaitaires'!$D489,Listes!$A$54:$E$60,3,FALSE))+(VLOOKUP('Instruction Forfaitaires'!$D489,Listes!$A$54:$E$60,4,FALSE)))))))</f>
        <v/>
      </c>
      <c r="J489" s="166" t="str">
        <f>IF($G489="","",IF($C489=Listes!$B$31,IF('Instruction Forfaitaires'!$E489&lt;Listes!$B$42,('Instruction Forfaitaires'!$E489*(VLOOKUP('Instruction Forfaitaires'!$D489,Listes!$A$43:$E$49,2,FALSE))),IF('Instruction Forfaitaires'!$E489&gt;Listes!$D$42,('Instruction Forfaitaires'!$E489*(VLOOKUP('Instruction Forfaitaires'!$D489,Listes!$A$43:$E$49,5,FALSE))),('Instruction Forfaitaires'!$E489*(VLOOKUP('Instruction Forfaitaires'!$D489,Listes!$A$43:$E$49,3,FALSE))+(VLOOKUP('Instruction Forfaitaires'!$D489,Listes!$A$43:$E$49,4,FALSE)))))))</f>
        <v/>
      </c>
      <c r="K489" s="257" t="str">
        <f>IF($G489="","",IF($C489=Listes!$B$34,Listes!$I$31,IF($C489=Listes!$B$35,(VLOOKUP('Instruction Forfaitaires'!$F489,Listes!$E$31:$F$36,2,FALSE)),IF($C489=Listes!$B$33,IF('Instruction Forfaitaires'!$E489&lt;Listes!$A$64,'Instruction Forfaitaires'!$E489*Listes!$A$65,IF('Instruction Forfaitaires'!$E489&gt;Listes!$D$64,'Instruction Forfaitaires'!$E489*Listes!$D$65,(('Instruction Forfaitaires'!$E489*Listes!$B$65)+Listes!$C$65)))))))</f>
        <v/>
      </c>
      <c r="L489" s="185" t="str">
        <f>IF(Forfaitaires!M488="","",Forfaitaires!M488)</f>
        <v/>
      </c>
      <c r="M489" s="282" t="str">
        <f t="shared" si="35"/>
        <v/>
      </c>
      <c r="N489" s="277" t="str">
        <f t="shared" si="36"/>
        <v/>
      </c>
      <c r="O489" s="298" t="str">
        <f t="shared" si="37"/>
        <v/>
      </c>
      <c r="P489" s="280" t="str">
        <f t="shared" si="38"/>
        <v/>
      </c>
      <c r="Q489" s="284" t="str">
        <f t="shared" si="39"/>
        <v/>
      </c>
      <c r="R489" s="285"/>
    </row>
    <row r="490" spans="1:18" ht="20.100000000000001" customHeight="1" x14ac:dyDescent="0.25">
      <c r="A490" s="170">
        <v>484</v>
      </c>
      <c r="B490" s="166" t="str">
        <f>IF(Forfaitaires!B489="","",Forfaitaires!B489)</f>
        <v/>
      </c>
      <c r="C490" s="166" t="str">
        <f>IF(Forfaitaires!C489="","",Forfaitaires!C489)</f>
        <v/>
      </c>
      <c r="D490" s="166" t="str">
        <f>IF(Forfaitaires!D489="","",Forfaitaires!D489)</f>
        <v/>
      </c>
      <c r="E490" s="166" t="str">
        <f>IF(Forfaitaires!E489="","",Forfaitaires!E489)</f>
        <v/>
      </c>
      <c r="F490" s="166" t="str">
        <f>IF(Forfaitaires!F489="","",Forfaitaires!F489)</f>
        <v/>
      </c>
      <c r="G490" s="166" t="str">
        <f>IF(Forfaitaires!G489="","",Forfaitaires!G489)</f>
        <v/>
      </c>
      <c r="H490" s="166" t="str">
        <f>IF(Forfaitaires!H489="","",Forfaitaires!H489)</f>
        <v/>
      </c>
      <c r="I490" s="166" t="str">
        <f>IF($G490="","",IF($C490=Listes!$B$32,IF('Instruction Forfaitaires'!$E490&lt;Listes!$B$53,('Instruction Forfaitaires'!$E490*(VLOOKUP('Instruction Forfaitaires'!$D490,Listes!$A$54:$E$60,2,FALSE))),IF('Instruction Forfaitaires'!$E490&gt;Listes!$E$53,('Instruction Forfaitaires'!$E490*(VLOOKUP('Instruction Forfaitaires'!$D490,Listes!$A$54:$E$60,5,FALSE))),('Instruction Forfaitaires'!$E490*(VLOOKUP('Instruction Forfaitaires'!$D490,Listes!$A$54:$E$60,3,FALSE))+(VLOOKUP('Instruction Forfaitaires'!$D490,Listes!$A$54:$E$60,4,FALSE)))))))</f>
        <v/>
      </c>
      <c r="J490" s="166" t="str">
        <f>IF($G490="","",IF($C490=Listes!$B$31,IF('Instruction Forfaitaires'!$E490&lt;Listes!$B$42,('Instruction Forfaitaires'!$E490*(VLOOKUP('Instruction Forfaitaires'!$D490,Listes!$A$43:$E$49,2,FALSE))),IF('Instruction Forfaitaires'!$E490&gt;Listes!$D$42,('Instruction Forfaitaires'!$E490*(VLOOKUP('Instruction Forfaitaires'!$D490,Listes!$A$43:$E$49,5,FALSE))),('Instruction Forfaitaires'!$E490*(VLOOKUP('Instruction Forfaitaires'!$D490,Listes!$A$43:$E$49,3,FALSE))+(VLOOKUP('Instruction Forfaitaires'!$D490,Listes!$A$43:$E$49,4,FALSE)))))))</f>
        <v/>
      </c>
      <c r="K490" s="257" t="str">
        <f>IF($G490="","",IF($C490=Listes!$B$34,Listes!$I$31,IF($C490=Listes!$B$35,(VLOOKUP('Instruction Forfaitaires'!$F490,Listes!$E$31:$F$36,2,FALSE)),IF($C490=Listes!$B$33,IF('Instruction Forfaitaires'!$E490&lt;Listes!$A$64,'Instruction Forfaitaires'!$E490*Listes!$A$65,IF('Instruction Forfaitaires'!$E490&gt;Listes!$D$64,'Instruction Forfaitaires'!$E490*Listes!$D$65,(('Instruction Forfaitaires'!$E490*Listes!$B$65)+Listes!$C$65)))))))</f>
        <v/>
      </c>
      <c r="L490" s="185" t="str">
        <f>IF(Forfaitaires!M489="","",Forfaitaires!M489)</f>
        <v/>
      </c>
      <c r="M490" s="282" t="str">
        <f t="shared" si="35"/>
        <v/>
      </c>
      <c r="N490" s="277" t="str">
        <f t="shared" si="36"/>
        <v/>
      </c>
      <c r="O490" s="298" t="str">
        <f t="shared" si="37"/>
        <v/>
      </c>
      <c r="P490" s="280" t="str">
        <f t="shared" si="38"/>
        <v/>
      </c>
      <c r="Q490" s="284" t="str">
        <f t="shared" si="39"/>
        <v/>
      </c>
      <c r="R490" s="285"/>
    </row>
    <row r="491" spans="1:18" ht="20.100000000000001" customHeight="1" x14ac:dyDescent="0.25">
      <c r="A491" s="170">
        <v>485</v>
      </c>
      <c r="B491" s="166" t="str">
        <f>IF(Forfaitaires!B490="","",Forfaitaires!B490)</f>
        <v/>
      </c>
      <c r="C491" s="166" t="str">
        <f>IF(Forfaitaires!C490="","",Forfaitaires!C490)</f>
        <v/>
      </c>
      <c r="D491" s="166" t="str">
        <f>IF(Forfaitaires!D490="","",Forfaitaires!D490)</f>
        <v/>
      </c>
      <c r="E491" s="166" t="str">
        <f>IF(Forfaitaires!E490="","",Forfaitaires!E490)</f>
        <v/>
      </c>
      <c r="F491" s="166" t="str">
        <f>IF(Forfaitaires!F490="","",Forfaitaires!F490)</f>
        <v/>
      </c>
      <c r="G491" s="166" t="str">
        <f>IF(Forfaitaires!G490="","",Forfaitaires!G490)</f>
        <v/>
      </c>
      <c r="H491" s="166" t="str">
        <f>IF(Forfaitaires!H490="","",Forfaitaires!H490)</f>
        <v/>
      </c>
      <c r="I491" s="166" t="str">
        <f>IF($G491="","",IF($C491=Listes!$B$32,IF('Instruction Forfaitaires'!$E491&lt;Listes!$B$53,('Instruction Forfaitaires'!$E491*(VLOOKUP('Instruction Forfaitaires'!$D491,Listes!$A$54:$E$60,2,FALSE))),IF('Instruction Forfaitaires'!$E491&gt;Listes!$E$53,('Instruction Forfaitaires'!$E491*(VLOOKUP('Instruction Forfaitaires'!$D491,Listes!$A$54:$E$60,5,FALSE))),('Instruction Forfaitaires'!$E491*(VLOOKUP('Instruction Forfaitaires'!$D491,Listes!$A$54:$E$60,3,FALSE))+(VLOOKUP('Instruction Forfaitaires'!$D491,Listes!$A$54:$E$60,4,FALSE)))))))</f>
        <v/>
      </c>
      <c r="J491" s="166" t="str">
        <f>IF($G491="","",IF($C491=Listes!$B$31,IF('Instruction Forfaitaires'!$E491&lt;Listes!$B$42,('Instruction Forfaitaires'!$E491*(VLOOKUP('Instruction Forfaitaires'!$D491,Listes!$A$43:$E$49,2,FALSE))),IF('Instruction Forfaitaires'!$E491&gt;Listes!$D$42,('Instruction Forfaitaires'!$E491*(VLOOKUP('Instruction Forfaitaires'!$D491,Listes!$A$43:$E$49,5,FALSE))),('Instruction Forfaitaires'!$E491*(VLOOKUP('Instruction Forfaitaires'!$D491,Listes!$A$43:$E$49,3,FALSE))+(VLOOKUP('Instruction Forfaitaires'!$D491,Listes!$A$43:$E$49,4,FALSE)))))))</f>
        <v/>
      </c>
      <c r="K491" s="257" t="str">
        <f>IF($G491="","",IF($C491=Listes!$B$34,Listes!$I$31,IF($C491=Listes!$B$35,(VLOOKUP('Instruction Forfaitaires'!$F491,Listes!$E$31:$F$36,2,FALSE)),IF($C491=Listes!$B$33,IF('Instruction Forfaitaires'!$E491&lt;Listes!$A$64,'Instruction Forfaitaires'!$E491*Listes!$A$65,IF('Instruction Forfaitaires'!$E491&gt;Listes!$D$64,'Instruction Forfaitaires'!$E491*Listes!$D$65,(('Instruction Forfaitaires'!$E491*Listes!$B$65)+Listes!$C$65)))))))</f>
        <v/>
      </c>
      <c r="L491" s="185" t="str">
        <f>IF(Forfaitaires!M490="","",Forfaitaires!M490)</f>
        <v/>
      </c>
      <c r="M491" s="282" t="str">
        <f t="shared" si="35"/>
        <v/>
      </c>
      <c r="N491" s="277" t="str">
        <f t="shared" si="36"/>
        <v/>
      </c>
      <c r="O491" s="298" t="str">
        <f t="shared" si="37"/>
        <v/>
      </c>
      <c r="P491" s="280" t="str">
        <f t="shared" si="38"/>
        <v/>
      </c>
      <c r="Q491" s="284" t="str">
        <f t="shared" si="39"/>
        <v/>
      </c>
      <c r="R491" s="285"/>
    </row>
    <row r="492" spans="1:18" ht="20.100000000000001" customHeight="1" x14ac:dyDescent="0.25">
      <c r="A492" s="170">
        <v>486</v>
      </c>
      <c r="B492" s="166" t="str">
        <f>IF(Forfaitaires!B491="","",Forfaitaires!B491)</f>
        <v/>
      </c>
      <c r="C492" s="166" t="str">
        <f>IF(Forfaitaires!C491="","",Forfaitaires!C491)</f>
        <v/>
      </c>
      <c r="D492" s="166" t="str">
        <f>IF(Forfaitaires!D491="","",Forfaitaires!D491)</f>
        <v/>
      </c>
      <c r="E492" s="166" t="str">
        <f>IF(Forfaitaires!E491="","",Forfaitaires!E491)</f>
        <v/>
      </c>
      <c r="F492" s="166" t="str">
        <f>IF(Forfaitaires!F491="","",Forfaitaires!F491)</f>
        <v/>
      </c>
      <c r="G492" s="166" t="str">
        <f>IF(Forfaitaires!G491="","",Forfaitaires!G491)</f>
        <v/>
      </c>
      <c r="H492" s="166" t="str">
        <f>IF(Forfaitaires!H491="","",Forfaitaires!H491)</f>
        <v/>
      </c>
      <c r="I492" s="166" t="str">
        <f>IF($G492="","",IF($C492=Listes!$B$32,IF('Instruction Forfaitaires'!$E492&lt;Listes!$B$53,('Instruction Forfaitaires'!$E492*(VLOOKUP('Instruction Forfaitaires'!$D492,Listes!$A$54:$E$60,2,FALSE))),IF('Instruction Forfaitaires'!$E492&gt;Listes!$E$53,('Instruction Forfaitaires'!$E492*(VLOOKUP('Instruction Forfaitaires'!$D492,Listes!$A$54:$E$60,5,FALSE))),('Instruction Forfaitaires'!$E492*(VLOOKUP('Instruction Forfaitaires'!$D492,Listes!$A$54:$E$60,3,FALSE))+(VLOOKUP('Instruction Forfaitaires'!$D492,Listes!$A$54:$E$60,4,FALSE)))))))</f>
        <v/>
      </c>
      <c r="J492" s="166" t="str">
        <f>IF($G492="","",IF($C492=Listes!$B$31,IF('Instruction Forfaitaires'!$E492&lt;Listes!$B$42,('Instruction Forfaitaires'!$E492*(VLOOKUP('Instruction Forfaitaires'!$D492,Listes!$A$43:$E$49,2,FALSE))),IF('Instruction Forfaitaires'!$E492&gt;Listes!$D$42,('Instruction Forfaitaires'!$E492*(VLOOKUP('Instruction Forfaitaires'!$D492,Listes!$A$43:$E$49,5,FALSE))),('Instruction Forfaitaires'!$E492*(VLOOKUP('Instruction Forfaitaires'!$D492,Listes!$A$43:$E$49,3,FALSE))+(VLOOKUP('Instruction Forfaitaires'!$D492,Listes!$A$43:$E$49,4,FALSE)))))))</f>
        <v/>
      </c>
      <c r="K492" s="257" t="str">
        <f>IF($G492="","",IF($C492=Listes!$B$34,Listes!$I$31,IF($C492=Listes!$B$35,(VLOOKUP('Instruction Forfaitaires'!$F492,Listes!$E$31:$F$36,2,FALSE)),IF($C492=Listes!$B$33,IF('Instruction Forfaitaires'!$E492&lt;Listes!$A$64,'Instruction Forfaitaires'!$E492*Listes!$A$65,IF('Instruction Forfaitaires'!$E492&gt;Listes!$D$64,'Instruction Forfaitaires'!$E492*Listes!$D$65,(('Instruction Forfaitaires'!$E492*Listes!$B$65)+Listes!$C$65)))))))</f>
        <v/>
      </c>
      <c r="L492" s="185" t="str">
        <f>IF(Forfaitaires!M491="","",Forfaitaires!M491)</f>
        <v/>
      </c>
      <c r="M492" s="282" t="str">
        <f t="shared" si="35"/>
        <v/>
      </c>
      <c r="N492" s="277" t="str">
        <f t="shared" si="36"/>
        <v/>
      </c>
      <c r="O492" s="298" t="str">
        <f t="shared" si="37"/>
        <v/>
      </c>
      <c r="P492" s="280" t="str">
        <f t="shared" si="38"/>
        <v/>
      </c>
      <c r="Q492" s="284" t="str">
        <f t="shared" si="39"/>
        <v/>
      </c>
      <c r="R492" s="285"/>
    </row>
    <row r="493" spans="1:18" ht="20.100000000000001" customHeight="1" x14ac:dyDescent="0.25">
      <c r="A493" s="170">
        <v>487</v>
      </c>
      <c r="B493" s="166" t="str">
        <f>IF(Forfaitaires!B492="","",Forfaitaires!B492)</f>
        <v/>
      </c>
      <c r="C493" s="166" t="str">
        <f>IF(Forfaitaires!C492="","",Forfaitaires!C492)</f>
        <v/>
      </c>
      <c r="D493" s="166" t="str">
        <f>IF(Forfaitaires!D492="","",Forfaitaires!D492)</f>
        <v/>
      </c>
      <c r="E493" s="166" t="str">
        <f>IF(Forfaitaires!E492="","",Forfaitaires!E492)</f>
        <v/>
      </c>
      <c r="F493" s="166" t="str">
        <f>IF(Forfaitaires!F492="","",Forfaitaires!F492)</f>
        <v/>
      </c>
      <c r="G493" s="166" t="str">
        <f>IF(Forfaitaires!G492="","",Forfaitaires!G492)</f>
        <v/>
      </c>
      <c r="H493" s="166" t="str">
        <f>IF(Forfaitaires!H492="","",Forfaitaires!H492)</f>
        <v/>
      </c>
      <c r="I493" s="166" t="str">
        <f>IF($G493="","",IF($C493=Listes!$B$32,IF('Instruction Forfaitaires'!$E493&lt;Listes!$B$53,('Instruction Forfaitaires'!$E493*(VLOOKUP('Instruction Forfaitaires'!$D493,Listes!$A$54:$E$60,2,FALSE))),IF('Instruction Forfaitaires'!$E493&gt;Listes!$E$53,('Instruction Forfaitaires'!$E493*(VLOOKUP('Instruction Forfaitaires'!$D493,Listes!$A$54:$E$60,5,FALSE))),('Instruction Forfaitaires'!$E493*(VLOOKUP('Instruction Forfaitaires'!$D493,Listes!$A$54:$E$60,3,FALSE))+(VLOOKUP('Instruction Forfaitaires'!$D493,Listes!$A$54:$E$60,4,FALSE)))))))</f>
        <v/>
      </c>
      <c r="J493" s="166" t="str">
        <f>IF($G493="","",IF($C493=Listes!$B$31,IF('Instruction Forfaitaires'!$E493&lt;Listes!$B$42,('Instruction Forfaitaires'!$E493*(VLOOKUP('Instruction Forfaitaires'!$D493,Listes!$A$43:$E$49,2,FALSE))),IF('Instruction Forfaitaires'!$E493&gt;Listes!$D$42,('Instruction Forfaitaires'!$E493*(VLOOKUP('Instruction Forfaitaires'!$D493,Listes!$A$43:$E$49,5,FALSE))),('Instruction Forfaitaires'!$E493*(VLOOKUP('Instruction Forfaitaires'!$D493,Listes!$A$43:$E$49,3,FALSE))+(VLOOKUP('Instruction Forfaitaires'!$D493,Listes!$A$43:$E$49,4,FALSE)))))))</f>
        <v/>
      </c>
      <c r="K493" s="257" t="str">
        <f>IF($G493="","",IF($C493=Listes!$B$34,Listes!$I$31,IF($C493=Listes!$B$35,(VLOOKUP('Instruction Forfaitaires'!$F493,Listes!$E$31:$F$36,2,FALSE)),IF($C493=Listes!$B$33,IF('Instruction Forfaitaires'!$E493&lt;Listes!$A$64,'Instruction Forfaitaires'!$E493*Listes!$A$65,IF('Instruction Forfaitaires'!$E493&gt;Listes!$D$64,'Instruction Forfaitaires'!$E493*Listes!$D$65,(('Instruction Forfaitaires'!$E493*Listes!$B$65)+Listes!$C$65)))))))</f>
        <v/>
      </c>
      <c r="L493" s="185" t="str">
        <f>IF(Forfaitaires!M492="","",Forfaitaires!M492)</f>
        <v/>
      </c>
      <c r="M493" s="282" t="str">
        <f t="shared" si="35"/>
        <v/>
      </c>
      <c r="N493" s="277" t="str">
        <f t="shared" si="36"/>
        <v/>
      </c>
      <c r="O493" s="298" t="str">
        <f t="shared" si="37"/>
        <v/>
      </c>
      <c r="P493" s="280" t="str">
        <f t="shared" si="38"/>
        <v/>
      </c>
      <c r="Q493" s="284" t="str">
        <f t="shared" si="39"/>
        <v/>
      </c>
      <c r="R493" s="285"/>
    </row>
    <row r="494" spans="1:18" ht="20.100000000000001" customHeight="1" x14ac:dyDescent="0.25">
      <c r="A494" s="170">
        <v>488</v>
      </c>
      <c r="B494" s="166" t="str">
        <f>IF(Forfaitaires!B493="","",Forfaitaires!B493)</f>
        <v/>
      </c>
      <c r="C494" s="166" t="str">
        <f>IF(Forfaitaires!C493="","",Forfaitaires!C493)</f>
        <v/>
      </c>
      <c r="D494" s="166" t="str">
        <f>IF(Forfaitaires!D493="","",Forfaitaires!D493)</f>
        <v/>
      </c>
      <c r="E494" s="166" t="str">
        <f>IF(Forfaitaires!E493="","",Forfaitaires!E493)</f>
        <v/>
      </c>
      <c r="F494" s="166" t="str">
        <f>IF(Forfaitaires!F493="","",Forfaitaires!F493)</f>
        <v/>
      </c>
      <c r="G494" s="166" t="str">
        <f>IF(Forfaitaires!G493="","",Forfaitaires!G493)</f>
        <v/>
      </c>
      <c r="H494" s="166" t="str">
        <f>IF(Forfaitaires!H493="","",Forfaitaires!H493)</f>
        <v/>
      </c>
      <c r="I494" s="166" t="str">
        <f>IF($G494="","",IF($C494=Listes!$B$32,IF('Instruction Forfaitaires'!$E494&lt;Listes!$B$53,('Instruction Forfaitaires'!$E494*(VLOOKUP('Instruction Forfaitaires'!$D494,Listes!$A$54:$E$60,2,FALSE))),IF('Instruction Forfaitaires'!$E494&gt;Listes!$E$53,('Instruction Forfaitaires'!$E494*(VLOOKUP('Instruction Forfaitaires'!$D494,Listes!$A$54:$E$60,5,FALSE))),('Instruction Forfaitaires'!$E494*(VLOOKUP('Instruction Forfaitaires'!$D494,Listes!$A$54:$E$60,3,FALSE))+(VLOOKUP('Instruction Forfaitaires'!$D494,Listes!$A$54:$E$60,4,FALSE)))))))</f>
        <v/>
      </c>
      <c r="J494" s="166" t="str">
        <f>IF($G494="","",IF($C494=Listes!$B$31,IF('Instruction Forfaitaires'!$E494&lt;Listes!$B$42,('Instruction Forfaitaires'!$E494*(VLOOKUP('Instruction Forfaitaires'!$D494,Listes!$A$43:$E$49,2,FALSE))),IF('Instruction Forfaitaires'!$E494&gt;Listes!$D$42,('Instruction Forfaitaires'!$E494*(VLOOKUP('Instruction Forfaitaires'!$D494,Listes!$A$43:$E$49,5,FALSE))),('Instruction Forfaitaires'!$E494*(VLOOKUP('Instruction Forfaitaires'!$D494,Listes!$A$43:$E$49,3,FALSE))+(VLOOKUP('Instruction Forfaitaires'!$D494,Listes!$A$43:$E$49,4,FALSE)))))))</f>
        <v/>
      </c>
      <c r="K494" s="257" t="str">
        <f>IF($G494="","",IF($C494=Listes!$B$34,Listes!$I$31,IF($C494=Listes!$B$35,(VLOOKUP('Instruction Forfaitaires'!$F494,Listes!$E$31:$F$36,2,FALSE)),IF($C494=Listes!$B$33,IF('Instruction Forfaitaires'!$E494&lt;Listes!$A$64,'Instruction Forfaitaires'!$E494*Listes!$A$65,IF('Instruction Forfaitaires'!$E494&gt;Listes!$D$64,'Instruction Forfaitaires'!$E494*Listes!$D$65,(('Instruction Forfaitaires'!$E494*Listes!$B$65)+Listes!$C$65)))))))</f>
        <v/>
      </c>
      <c r="L494" s="185" t="str">
        <f>IF(Forfaitaires!M493="","",Forfaitaires!M493)</f>
        <v/>
      </c>
      <c r="M494" s="282" t="str">
        <f t="shared" si="35"/>
        <v/>
      </c>
      <c r="N494" s="277" t="str">
        <f t="shared" si="36"/>
        <v/>
      </c>
      <c r="O494" s="298" t="str">
        <f t="shared" si="37"/>
        <v/>
      </c>
      <c r="P494" s="280" t="str">
        <f t="shared" si="38"/>
        <v/>
      </c>
      <c r="Q494" s="284" t="str">
        <f t="shared" si="39"/>
        <v/>
      </c>
      <c r="R494" s="285"/>
    </row>
    <row r="495" spans="1:18" ht="20.100000000000001" customHeight="1" x14ac:dyDescent="0.25">
      <c r="A495" s="170">
        <v>489</v>
      </c>
      <c r="B495" s="166" t="str">
        <f>IF(Forfaitaires!B494="","",Forfaitaires!B494)</f>
        <v/>
      </c>
      <c r="C495" s="166" t="str">
        <f>IF(Forfaitaires!C494="","",Forfaitaires!C494)</f>
        <v/>
      </c>
      <c r="D495" s="166" t="str">
        <f>IF(Forfaitaires!D494="","",Forfaitaires!D494)</f>
        <v/>
      </c>
      <c r="E495" s="166" t="str">
        <f>IF(Forfaitaires!E494="","",Forfaitaires!E494)</f>
        <v/>
      </c>
      <c r="F495" s="166" t="str">
        <f>IF(Forfaitaires!F494="","",Forfaitaires!F494)</f>
        <v/>
      </c>
      <c r="G495" s="166" t="str">
        <f>IF(Forfaitaires!G494="","",Forfaitaires!G494)</f>
        <v/>
      </c>
      <c r="H495" s="166" t="str">
        <f>IF(Forfaitaires!H494="","",Forfaitaires!H494)</f>
        <v/>
      </c>
      <c r="I495" s="166" t="str">
        <f>IF($G495="","",IF($C495=Listes!$B$32,IF('Instruction Forfaitaires'!$E495&lt;Listes!$B$53,('Instruction Forfaitaires'!$E495*(VLOOKUP('Instruction Forfaitaires'!$D495,Listes!$A$54:$E$60,2,FALSE))),IF('Instruction Forfaitaires'!$E495&gt;Listes!$E$53,('Instruction Forfaitaires'!$E495*(VLOOKUP('Instruction Forfaitaires'!$D495,Listes!$A$54:$E$60,5,FALSE))),('Instruction Forfaitaires'!$E495*(VLOOKUP('Instruction Forfaitaires'!$D495,Listes!$A$54:$E$60,3,FALSE))+(VLOOKUP('Instruction Forfaitaires'!$D495,Listes!$A$54:$E$60,4,FALSE)))))))</f>
        <v/>
      </c>
      <c r="J495" s="166" t="str">
        <f>IF($G495="","",IF($C495=Listes!$B$31,IF('Instruction Forfaitaires'!$E495&lt;Listes!$B$42,('Instruction Forfaitaires'!$E495*(VLOOKUP('Instruction Forfaitaires'!$D495,Listes!$A$43:$E$49,2,FALSE))),IF('Instruction Forfaitaires'!$E495&gt;Listes!$D$42,('Instruction Forfaitaires'!$E495*(VLOOKUP('Instruction Forfaitaires'!$D495,Listes!$A$43:$E$49,5,FALSE))),('Instruction Forfaitaires'!$E495*(VLOOKUP('Instruction Forfaitaires'!$D495,Listes!$A$43:$E$49,3,FALSE))+(VLOOKUP('Instruction Forfaitaires'!$D495,Listes!$A$43:$E$49,4,FALSE)))))))</f>
        <v/>
      </c>
      <c r="K495" s="257" t="str">
        <f>IF($G495="","",IF($C495=Listes!$B$34,Listes!$I$31,IF($C495=Listes!$B$35,(VLOOKUP('Instruction Forfaitaires'!$F495,Listes!$E$31:$F$36,2,FALSE)),IF($C495=Listes!$B$33,IF('Instruction Forfaitaires'!$E495&lt;Listes!$A$64,'Instruction Forfaitaires'!$E495*Listes!$A$65,IF('Instruction Forfaitaires'!$E495&gt;Listes!$D$64,'Instruction Forfaitaires'!$E495*Listes!$D$65,(('Instruction Forfaitaires'!$E495*Listes!$B$65)+Listes!$C$65)))))))</f>
        <v/>
      </c>
      <c r="L495" s="185" t="str">
        <f>IF(Forfaitaires!M494="","",Forfaitaires!M494)</f>
        <v/>
      </c>
      <c r="M495" s="282" t="str">
        <f t="shared" si="35"/>
        <v/>
      </c>
      <c r="N495" s="277" t="str">
        <f t="shared" si="36"/>
        <v/>
      </c>
      <c r="O495" s="298" t="str">
        <f t="shared" si="37"/>
        <v/>
      </c>
      <c r="P495" s="280" t="str">
        <f t="shared" si="38"/>
        <v/>
      </c>
      <c r="Q495" s="284" t="str">
        <f t="shared" si="39"/>
        <v/>
      </c>
      <c r="R495" s="285"/>
    </row>
    <row r="496" spans="1:18" ht="20.100000000000001" customHeight="1" x14ac:dyDescent="0.25">
      <c r="A496" s="170">
        <v>490</v>
      </c>
      <c r="B496" s="166" t="str">
        <f>IF(Forfaitaires!B495="","",Forfaitaires!B495)</f>
        <v/>
      </c>
      <c r="C496" s="166" t="str">
        <f>IF(Forfaitaires!C495="","",Forfaitaires!C495)</f>
        <v/>
      </c>
      <c r="D496" s="166" t="str">
        <f>IF(Forfaitaires!D495="","",Forfaitaires!D495)</f>
        <v/>
      </c>
      <c r="E496" s="166" t="str">
        <f>IF(Forfaitaires!E495="","",Forfaitaires!E495)</f>
        <v/>
      </c>
      <c r="F496" s="166" t="str">
        <f>IF(Forfaitaires!F495="","",Forfaitaires!F495)</f>
        <v/>
      </c>
      <c r="G496" s="166" t="str">
        <f>IF(Forfaitaires!G495="","",Forfaitaires!G495)</f>
        <v/>
      </c>
      <c r="H496" s="166" t="str">
        <f>IF(Forfaitaires!H495="","",Forfaitaires!H495)</f>
        <v/>
      </c>
      <c r="I496" s="166" t="str">
        <f>IF($G496="","",IF($C496=Listes!$B$32,IF('Instruction Forfaitaires'!$E496&lt;Listes!$B$53,('Instruction Forfaitaires'!$E496*(VLOOKUP('Instruction Forfaitaires'!$D496,Listes!$A$54:$E$60,2,FALSE))),IF('Instruction Forfaitaires'!$E496&gt;Listes!$E$53,('Instruction Forfaitaires'!$E496*(VLOOKUP('Instruction Forfaitaires'!$D496,Listes!$A$54:$E$60,5,FALSE))),('Instruction Forfaitaires'!$E496*(VLOOKUP('Instruction Forfaitaires'!$D496,Listes!$A$54:$E$60,3,FALSE))+(VLOOKUP('Instruction Forfaitaires'!$D496,Listes!$A$54:$E$60,4,FALSE)))))))</f>
        <v/>
      </c>
      <c r="J496" s="166" t="str">
        <f>IF($G496="","",IF($C496=Listes!$B$31,IF('Instruction Forfaitaires'!$E496&lt;Listes!$B$42,('Instruction Forfaitaires'!$E496*(VLOOKUP('Instruction Forfaitaires'!$D496,Listes!$A$43:$E$49,2,FALSE))),IF('Instruction Forfaitaires'!$E496&gt;Listes!$D$42,('Instruction Forfaitaires'!$E496*(VLOOKUP('Instruction Forfaitaires'!$D496,Listes!$A$43:$E$49,5,FALSE))),('Instruction Forfaitaires'!$E496*(VLOOKUP('Instruction Forfaitaires'!$D496,Listes!$A$43:$E$49,3,FALSE))+(VLOOKUP('Instruction Forfaitaires'!$D496,Listes!$A$43:$E$49,4,FALSE)))))))</f>
        <v/>
      </c>
      <c r="K496" s="257" t="str">
        <f>IF($G496="","",IF($C496=Listes!$B$34,Listes!$I$31,IF($C496=Listes!$B$35,(VLOOKUP('Instruction Forfaitaires'!$F496,Listes!$E$31:$F$36,2,FALSE)),IF($C496=Listes!$B$33,IF('Instruction Forfaitaires'!$E496&lt;Listes!$A$64,'Instruction Forfaitaires'!$E496*Listes!$A$65,IF('Instruction Forfaitaires'!$E496&gt;Listes!$D$64,'Instruction Forfaitaires'!$E496*Listes!$D$65,(('Instruction Forfaitaires'!$E496*Listes!$B$65)+Listes!$C$65)))))))</f>
        <v/>
      </c>
      <c r="L496" s="185" t="str">
        <f>IF(Forfaitaires!M495="","",Forfaitaires!M495)</f>
        <v/>
      </c>
      <c r="M496" s="282" t="str">
        <f t="shared" si="35"/>
        <v/>
      </c>
      <c r="N496" s="277" t="str">
        <f t="shared" si="36"/>
        <v/>
      </c>
      <c r="O496" s="298" t="str">
        <f t="shared" si="37"/>
        <v/>
      </c>
      <c r="P496" s="280" t="str">
        <f t="shared" si="38"/>
        <v/>
      </c>
      <c r="Q496" s="284" t="str">
        <f t="shared" si="39"/>
        <v/>
      </c>
      <c r="R496" s="285"/>
    </row>
    <row r="497" spans="1:18" ht="20.100000000000001" customHeight="1" x14ac:dyDescent="0.25">
      <c r="A497" s="170">
        <v>491</v>
      </c>
      <c r="B497" s="166" t="str">
        <f>IF(Forfaitaires!B496="","",Forfaitaires!B496)</f>
        <v/>
      </c>
      <c r="C497" s="166" t="str">
        <f>IF(Forfaitaires!C496="","",Forfaitaires!C496)</f>
        <v/>
      </c>
      <c r="D497" s="166" t="str">
        <f>IF(Forfaitaires!D496="","",Forfaitaires!D496)</f>
        <v/>
      </c>
      <c r="E497" s="166" t="str">
        <f>IF(Forfaitaires!E496="","",Forfaitaires!E496)</f>
        <v/>
      </c>
      <c r="F497" s="166" t="str">
        <f>IF(Forfaitaires!F496="","",Forfaitaires!F496)</f>
        <v/>
      </c>
      <c r="G497" s="166" t="str">
        <f>IF(Forfaitaires!G496="","",Forfaitaires!G496)</f>
        <v/>
      </c>
      <c r="H497" s="166" t="str">
        <f>IF(Forfaitaires!H496="","",Forfaitaires!H496)</f>
        <v/>
      </c>
      <c r="I497" s="166" t="str">
        <f>IF($G497="","",IF($C497=Listes!$B$32,IF('Instruction Forfaitaires'!$E497&lt;Listes!$B$53,('Instruction Forfaitaires'!$E497*(VLOOKUP('Instruction Forfaitaires'!$D497,Listes!$A$54:$E$60,2,FALSE))),IF('Instruction Forfaitaires'!$E497&gt;Listes!$E$53,('Instruction Forfaitaires'!$E497*(VLOOKUP('Instruction Forfaitaires'!$D497,Listes!$A$54:$E$60,5,FALSE))),('Instruction Forfaitaires'!$E497*(VLOOKUP('Instruction Forfaitaires'!$D497,Listes!$A$54:$E$60,3,FALSE))+(VLOOKUP('Instruction Forfaitaires'!$D497,Listes!$A$54:$E$60,4,FALSE)))))))</f>
        <v/>
      </c>
      <c r="J497" s="166" t="str">
        <f>IF($G497="","",IF($C497=Listes!$B$31,IF('Instruction Forfaitaires'!$E497&lt;Listes!$B$42,('Instruction Forfaitaires'!$E497*(VLOOKUP('Instruction Forfaitaires'!$D497,Listes!$A$43:$E$49,2,FALSE))),IF('Instruction Forfaitaires'!$E497&gt;Listes!$D$42,('Instruction Forfaitaires'!$E497*(VLOOKUP('Instruction Forfaitaires'!$D497,Listes!$A$43:$E$49,5,FALSE))),('Instruction Forfaitaires'!$E497*(VLOOKUP('Instruction Forfaitaires'!$D497,Listes!$A$43:$E$49,3,FALSE))+(VLOOKUP('Instruction Forfaitaires'!$D497,Listes!$A$43:$E$49,4,FALSE)))))))</f>
        <v/>
      </c>
      <c r="K497" s="257" t="str">
        <f>IF($G497="","",IF($C497=Listes!$B$34,Listes!$I$31,IF($C497=Listes!$B$35,(VLOOKUP('Instruction Forfaitaires'!$F497,Listes!$E$31:$F$36,2,FALSE)),IF($C497=Listes!$B$33,IF('Instruction Forfaitaires'!$E497&lt;Listes!$A$64,'Instruction Forfaitaires'!$E497*Listes!$A$65,IF('Instruction Forfaitaires'!$E497&gt;Listes!$D$64,'Instruction Forfaitaires'!$E497*Listes!$D$65,(('Instruction Forfaitaires'!$E497*Listes!$B$65)+Listes!$C$65)))))))</f>
        <v/>
      </c>
      <c r="L497" s="185" t="str">
        <f>IF(Forfaitaires!M496="","",Forfaitaires!M496)</f>
        <v/>
      </c>
      <c r="M497" s="282" t="str">
        <f t="shared" si="35"/>
        <v/>
      </c>
      <c r="N497" s="277" t="str">
        <f t="shared" si="36"/>
        <v/>
      </c>
      <c r="O497" s="298" t="str">
        <f t="shared" si="37"/>
        <v/>
      </c>
      <c r="P497" s="280" t="str">
        <f t="shared" si="38"/>
        <v/>
      </c>
      <c r="Q497" s="284" t="str">
        <f t="shared" si="39"/>
        <v/>
      </c>
      <c r="R497" s="285"/>
    </row>
    <row r="498" spans="1:18" ht="20.100000000000001" customHeight="1" x14ac:dyDescent="0.25">
      <c r="A498" s="170">
        <v>492</v>
      </c>
      <c r="B498" s="166" t="str">
        <f>IF(Forfaitaires!B497="","",Forfaitaires!B497)</f>
        <v/>
      </c>
      <c r="C498" s="166" t="str">
        <f>IF(Forfaitaires!C497="","",Forfaitaires!C497)</f>
        <v/>
      </c>
      <c r="D498" s="166" t="str">
        <f>IF(Forfaitaires!D497="","",Forfaitaires!D497)</f>
        <v/>
      </c>
      <c r="E498" s="166" t="str">
        <f>IF(Forfaitaires!E497="","",Forfaitaires!E497)</f>
        <v/>
      </c>
      <c r="F498" s="166" t="str">
        <f>IF(Forfaitaires!F497="","",Forfaitaires!F497)</f>
        <v/>
      </c>
      <c r="G498" s="166" t="str">
        <f>IF(Forfaitaires!G497="","",Forfaitaires!G497)</f>
        <v/>
      </c>
      <c r="H498" s="166" t="str">
        <f>IF(Forfaitaires!H497="","",Forfaitaires!H497)</f>
        <v/>
      </c>
      <c r="I498" s="166" t="str">
        <f>IF($G498="","",IF($C498=Listes!$B$32,IF('Instruction Forfaitaires'!$E498&lt;Listes!$B$53,('Instruction Forfaitaires'!$E498*(VLOOKUP('Instruction Forfaitaires'!$D498,Listes!$A$54:$E$60,2,FALSE))),IF('Instruction Forfaitaires'!$E498&gt;Listes!$E$53,('Instruction Forfaitaires'!$E498*(VLOOKUP('Instruction Forfaitaires'!$D498,Listes!$A$54:$E$60,5,FALSE))),('Instruction Forfaitaires'!$E498*(VLOOKUP('Instruction Forfaitaires'!$D498,Listes!$A$54:$E$60,3,FALSE))+(VLOOKUP('Instruction Forfaitaires'!$D498,Listes!$A$54:$E$60,4,FALSE)))))))</f>
        <v/>
      </c>
      <c r="J498" s="166" t="str">
        <f>IF($G498="","",IF($C498=Listes!$B$31,IF('Instruction Forfaitaires'!$E498&lt;Listes!$B$42,('Instruction Forfaitaires'!$E498*(VLOOKUP('Instruction Forfaitaires'!$D498,Listes!$A$43:$E$49,2,FALSE))),IF('Instruction Forfaitaires'!$E498&gt;Listes!$D$42,('Instruction Forfaitaires'!$E498*(VLOOKUP('Instruction Forfaitaires'!$D498,Listes!$A$43:$E$49,5,FALSE))),('Instruction Forfaitaires'!$E498*(VLOOKUP('Instruction Forfaitaires'!$D498,Listes!$A$43:$E$49,3,FALSE))+(VLOOKUP('Instruction Forfaitaires'!$D498,Listes!$A$43:$E$49,4,FALSE)))))))</f>
        <v/>
      </c>
      <c r="K498" s="257" t="str">
        <f>IF($G498="","",IF($C498=Listes!$B$34,Listes!$I$31,IF($C498=Listes!$B$35,(VLOOKUP('Instruction Forfaitaires'!$F498,Listes!$E$31:$F$36,2,FALSE)),IF($C498=Listes!$B$33,IF('Instruction Forfaitaires'!$E498&lt;Listes!$A$64,'Instruction Forfaitaires'!$E498*Listes!$A$65,IF('Instruction Forfaitaires'!$E498&gt;Listes!$D$64,'Instruction Forfaitaires'!$E498*Listes!$D$65,(('Instruction Forfaitaires'!$E498*Listes!$B$65)+Listes!$C$65)))))))</f>
        <v/>
      </c>
      <c r="L498" s="185" t="str">
        <f>IF(Forfaitaires!M497="","",Forfaitaires!M497)</f>
        <v/>
      </c>
      <c r="M498" s="282" t="str">
        <f t="shared" si="35"/>
        <v/>
      </c>
      <c r="N498" s="277" t="str">
        <f t="shared" si="36"/>
        <v/>
      </c>
      <c r="O498" s="298" t="str">
        <f t="shared" si="37"/>
        <v/>
      </c>
      <c r="P498" s="280" t="str">
        <f t="shared" si="38"/>
        <v/>
      </c>
      <c r="Q498" s="284" t="str">
        <f t="shared" si="39"/>
        <v/>
      </c>
      <c r="R498" s="285"/>
    </row>
    <row r="499" spans="1:18" ht="20.100000000000001" customHeight="1" x14ac:dyDescent="0.25">
      <c r="A499" s="170">
        <v>493</v>
      </c>
      <c r="B499" s="166" t="str">
        <f>IF(Forfaitaires!B498="","",Forfaitaires!B498)</f>
        <v/>
      </c>
      <c r="C499" s="166" t="str">
        <f>IF(Forfaitaires!C498="","",Forfaitaires!C498)</f>
        <v/>
      </c>
      <c r="D499" s="166" t="str">
        <f>IF(Forfaitaires!D498="","",Forfaitaires!D498)</f>
        <v/>
      </c>
      <c r="E499" s="166" t="str">
        <f>IF(Forfaitaires!E498="","",Forfaitaires!E498)</f>
        <v/>
      </c>
      <c r="F499" s="166" t="str">
        <f>IF(Forfaitaires!F498="","",Forfaitaires!F498)</f>
        <v/>
      </c>
      <c r="G499" s="166" t="str">
        <f>IF(Forfaitaires!G498="","",Forfaitaires!G498)</f>
        <v/>
      </c>
      <c r="H499" s="166" t="str">
        <f>IF(Forfaitaires!H498="","",Forfaitaires!H498)</f>
        <v/>
      </c>
      <c r="I499" s="166" t="str">
        <f>IF($G499="","",IF($C499=Listes!$B$32,IF('Instruction Forfaitaires'!$E499&lt;Listes!$B$53,('Instruction Forfaitaires'!$E499*(VLOOKUP('Instruction Forfaitaires'!$D499,Listes!$A$54:$E$60,2,FALSE))),IF('Instruction Forfaitaires'!$E499&gt;Listes!$E$53,('Instruction Forfaitaires'!$E499*(VLOOKUP('Instruction Forfaitaires'!$D499,Listes!$A$54:$E$60,5,FALSE))),('Instruction Forfaitaires'!$E499*(VLOOKUP('Instruction Forfaitaires'!$D499,Listes!$A$54:$E$60,3,FALSE))+(VLOOKUP('Instruction Forfaitaires'!$D499,Listes!$A$54:$E$60,4,FALSE)))))))</f>
        <v/>
      </c>
      <c r="J499" s="166" t="str">
        <f>IF($G499="","",IF($C499=Listes!$B$31,IF('Instruction Forfaitaires'!$E499&lt;Listes!$B$42,('Instruction Forfaitaires'!$E499*(VLOOKUP('Instruction Forfaitaires'!$D499,Listes!$A$43:$E$49,2,FALSE))),IF('Instruction Forfaitaires'!$E499&gt;Listes!$D$42,('Instruction Forfaitaires'!$E499*(VLOOKUP('Instruction Forfaitaires'!$D499,Listes!$A$43:$E$49,5,FALSE))),('Instruction Forfaitaires'!$E499*(VLOOKUP('Instruction Forfaitaires'!$D499,Listes!$A$43:$E$49,3,FALSE))+(VLOOKUP('Instruction Forfaitaires'!$D499,Listes!$A$43:$E$49,4,FALSE)))))))</f>
        <v/>
      </c>
      <c r="K499" s="257" t="str">
        <f>IF($G499="","",IF($C499=Listes!$B$34,Listes!$I$31,IF($C499=Listes!$B$35,(VLOOKUP('Instruction Forfaitaires'!$F499,Listes!$E$31:$F$36,2,FALSE)),IF($C499=Listes!$B$33,IF('Instruction Forfaitaires'!$E499&lt;Listes!$A$64,'Instruction Forfaitaires'!$E499*Listes!$A$65,IF('Instruction Forfaitaires'!$E499&gt;Listes!$D$64,'Instruction Forfaitaires'!$E499*Listes!$D$65,(('Instruction Forfaitaires'!$E499*Listes!$B$65)+Listes!$C$65)))))))</f>
        <v/>
      </c>
      <c r="L499" s="185" t="str">
        <f>IF(Forfaitaires!M498="","",Forfaitaires!M498)</f>
        <v/>
      </c>
      <c r="M499" s="282" t="str">
        <f t="shared" si="35"/>
        <v/>
      </c>
      <c r="N499" s="277" t="str">
        <f t="shared" si="36"/>
        <v/>
      </c>
      <c r="O499" s="298" t="str">
        <f t="shared" si="37"/>
        <v/>
      </c>
      <c r="P499" s="280" t="str">
        <f t="shared" si="38"/>
        <v/>
      </c>
      <c r="Q499" s="284" t="str">
        <f t="shared" si="39"/>
        <v/>
      </c>
      <c r="R499" s="285"/>
    </row>
    <row r="500" spans="1:18" ht="20.100000000000001" customHeight="1" x14ac:dyDescent="0.25">
      <c r="A500" s="170">
        <v>494</v>
      </c>
      <c r="B500" s="166" t="str">
        <f>IF(Forfaitaires!B499="","",Forfaitaires!B499)</f>
        <v/>
      </c>
      <c r="C500" s="166" t="str">
        <f>IF(Forfaitaires!C499="","",Forfaitaires!C499)</f>
        <v/>
      </c>
      <c r="D500" s="166" t="str">
        <f>IF(Forfaitaires!D499="","",Forfaitaires!D499)</f>
        <v/>
      </c>
      <c r="E500" s="166" t="str">
        <f>IF(Forfaitaires!E499="","",Forfaitaires!E499)</f>
        <v/>
      </c>
      <c r="F500" s="166" t="str">
        <f>IF(Forfaitaires!F499="","",Forfaitaires!F499)</f>
        <v/>
      </c>
      <c r="G500" s="166" t="str">
        <f>IF(Forfaitaires!G499="","",Forfaitaires!G499)</f>
        <v/>
      </c>
      <c r="H500" s="166" t="str">
        <f>IF(Forfaitaires!H499="","",Forfaitaires!H499)</f>
        <v/>
      </c>
      <c r="I500" s="166" t="str">
        <f>IF($G500="","",IF($C500=Listes!$B$32,IF('Instruction Forfaitaires'!$E500&lt;Listes!$B$53,('Instruction Forfaitaires'!$E500*(VLOOKUP('Instruction Forfaitaires'!$D500,Listes!$A$54:$E$60,2,FALSE))),IF('Instruction Forfaitaires'!$E500&gt;Listes!$E$53,('Instruction Forfaitaires'!$E500*(VLOOKUP('Instruction Forfaitaires'!$D500,Listes!$A$54:$E$60,5,FALSE))),('Instruction Forfaitaires'!$E500*(VLOOKUP('Instruction Forfaitaires'!$D500,Listes!$A$54:$E$60,3,FALSE))+(VLOOKUP('Instruction Forfaitaires'!$D500,Listes!$A$54:$E$60,4,FALSE)))))))</f>
        <v/>
      </c>
      <c r="J500" s="166" t="str">
        <f>IF($G500="","",IF($C500=Listes!$B$31,IF('Instruction Forfaitaires'!$E500&lt;Listes!$B$42,('Instruction Forfaitaires'!$E500*(VLOOKUP('Instruction Forfaitaires'!$D500,Listes!$A$43:$E$49,2,FALSE))),IF('Instruction Forfaitaires'!$E500&gt;Listes!$D$42,('Instruction Forfaitaires'!$E500*(VLOOKUP('Instruction Forfaitaires'!$D500,Listes!$A$43:$E$49,5,FALSE))),('Instruction Forfaitaires'!$E500*(VLOOKUP('Instruction Forfaitaires'!$D500,Listes!$A$43:$E$49,3,FALSE))+(VLOOKUP('Instruction Forfaitaires'!$D500,Listes!$A$43:$E$49,4,FALSE)))))))</f>
        <v/>
      </c>
      <c r="K500" s="257" t="str">
        <f>IF($G500="","",IF($C500=Listes!$B$34,Listes!$I$31,IF($C500=Listes!$B$35,(VLOOKUP('Instruction Forfaitaires'!$F500,Listes!$E$31:$F$36,2,FALSE)),IF($C500=Listes!$B$33,IF('Instruction Forfaitaires'!$E500&lt;Listes!$A$64,'Instruction Forfaitaires'!$E500*Listes!$A$65,IF('Instruction Forfaitaires'!$E500&gt;Listes!$D$64,'Instruction Forfaitaires'!$E500*Listes!$D$65,(('Instruction Forfaitaires'!$E500*Listes!$B$65)+Listes!$C$65)))))))</f>
        <v/>
      </c>
      <c r="L500" s="185" t="str">
        <f>IF(Forfaitaires!M499="","",Forfaitaires!M499)</f>
        <v/>
      </c>
      <c r="M500" s="282" t="str">
        <f t="shared" si="35"/>
        <v/>
      </c>
      <c r="N500" s="277" t="str">
        <f t="shared" si="36"/>
        <v/>
      </c>
      <c r="O500" s="298" t="str">
        <f t="shared" si="37"/>
        <v/>
      </c>
      <c r="P500" s="280" t="str">
        <f t="shared" si="38"/>
        <v/>
      </c>
      <c r="Q500" s="284" t="str">
        <f t="shared" si="39"/>
        <v/>
      </c>
      <c r="R500" s="285"/>
    </row>
    <row r="501" spans="1:18" ht="20.100000000000001" customHeight="1" x14ac:dyDescent="0.25">
      <c r="A501" s="170">
        <v>495</v>
      </c>
      <c r="B501" s="166" t="str">
        <f>IF(Forfaitaires!B500="","",Forfaitaires!B500)</f>
        <v/>
      </c>
      <c r="C501" s="166" t="str">
        <f>IF(Forfaitaires!C500="","",Forfaitaires!C500)</f>
        <v/>
      </c>
      <c r="D501" s="166" t="str">
        <f>IF(Forfaitaires!D500="","",Forfaitaires!D500)</f>
        <v/>
      </c>
      <c r="E501" s="166" t="str">
        <f>IF(Forfaitaires!E500="","",Forfaitaires!E500)</f>
        <v/>
      </c>
      <c r="F501" s="166" t="str">
        <f>IF(Forfaitaires!F500="","",Forfaitaires!F500)</f>
        <v/>
      </c>
      <c r="G501" s="166" t="str">
        <f>IF(Forfaitaires!G500="","",Forfaitaires!G500)</f>
        <v/>
      </c>
      <c r="H501" s="166" t="str">
        <f>IF(Forfaitaires!H500="","",Forfaitaires!H500)</f>
        <v/>
      </c>
      <c r="I501" s="166" t="str">
        <f>IF($G501="","",IF($C501=Listes!$B$32,IF('Instruction Forfaitaires'!$E501&lt;Listes!$B$53,('Instruction Forfaitaires'!$E501*(VLOOKUP('Instruction Forfaitaires'!$D501,Listes!$A$54:$E$60,2,FALSE))),IF('Instruction Forfaitaires'!$E501&gt;Listes!$E$53,('Instruction Forfaitaires'!$E501*(VLOOKUP('Instruction Forfaitaires'!$D501,Listes!$A$54:$E$60,5,FALSE))),('Instruction Forfaitaires'!$E501*(VLOOKUP('Instruction Forfaitaires'!$D501,Listes!$A$54:$E$60,3,FALSE))+(VLOOKUP('Instruction Forfaitaires'!$D501,Listes!$A$54:$E$60,4,FALSE)))))))</f>
        <v/>
      </c>
      <c r="J501" s="166" t="str">
        <f>IF($G501="","",IF($C501=Listes!$B$31,IF('Instruction Forfaitaires'!$E501&lt;Listes!$B$42,('Instruction Forfaitaires'!$E501*(VLOOKUP('Instruction Forfaitaires'!$D501,Listes!$A$43:$E$49,2,FALSE))),IF('Instruction Forfaitaires'!$E501&gt;Listes!$D$42,('Instruction Forfaitaires'!$E501*(VLOOKUP('Instruction Forfaitaires'!$D501,Listes!$A$43:$E$49,5,FALSE))),('Instruction Forfaitaires'!$E501*(VLOOKUP('Instruction Forfaitaires'!$D501,Listes!$A$43:$E$49,3,FALSE))+(VLOOKUP('Instruction Forfaitaires'!$D501,Listes!$A$43:$E$49,4,FALSE)))))))</f>
        <v/>
      </c>
      <c r="K501" s="257" t="str">
        <f>IF($G501="","",IF($C501=Listes!$B$34,Listes!$I$31,IF($C501=Listes!$B$35,(VLOOKUP('Instruction Forfaitaires'!$F501,Listes!$E$31:$F$36,2,FALSE)),IF($C501=Listes!$B$33,IF('Instruction Forfaitaires'!$E501&lt;Listes!$A$64,'Instruction Forfaitaires'!$E501*Listes!$A$65,IF('Instruction Forfaitaires'!$E501&gt;Listes!$D$64,'Instruction Forfaitaires'!$E501*Listes!$D$65,(('Instruction Forfaitaires'!$E501*Listes!$B$65)+Listes!$C$65)))))))</f>
        <v/>
      </c>
      <c r="L501" s="185" t="str">
        <f>IF(Forfaitaires!M500="","",Forfaitaires!M500)</f>
        <v/>
      </c>
      <c r="M501" s="282" t="str">
        <f t="shared" si="35"/>
        <v/>
      </c>
      <c r="N501" s="277" t="str">
        <f t="shared" si="36"/>
        <v/>
      </c>
      <c r="O501" s="298" t="str">
        <f t="shared" si="37"/>
        <v/>
      </c>
      <c r="P501" s="280" t="str">
        <f t="shared" si="38"/>
        <v/>
      </c>
      <c r="Q501" s="284" t="str">
        <f t="shared" si="39"/>
        <v/>
      </c>
      <c r="R501" s="285"/>
    </row>
    <row r="502" spans="1:18" ht="20.100000000000001" customHeight="1" x14ac:dyDescent="0.25">
      <c r="A502" s="170">
        <v>496</v>
      </c>
      <c r="B502" s="166" t="str">
        <f>IF(Forfaitaires!B501="","",Forfaitaires!B501)</f>
        <v/>
      </c>
      <c r="C502" s="166" t="str">
        <f>IF(Forfaitaires!C501="","",Forfaitaires!C501)</f>
        <v/>
      </c>
      <c r="D502" s="166" t="str">
        <f>IF(Forfaitaires!D501="","",Forfaitaires!D501)</f>
        <v/>
      </c>
      <c r="E502" s="166" t="str">
        <f>IF(Forfaitaires!E501="","",Forfaitaires!E501)</f>
        <v/>
      </c>
      <c r="F502" s="166" t="str">
        <f>IF(Forfaitaires!F501="","",Forfaitaires!F501)</f>
        <v/>
      </c>
      <c r="G502" s="166" t="str">
        <f>IF(Forfaitaires!G501="","",Forfaitaires!G501)</f>
        <v/>
      </c>
      <c r="H502" s="166" t="str">
        <f>IF(Forfaitaires!H501="","",Forfaitaires!H501)</f>
        <v/>
      </c>
      <c r="I502" s="166" t="str">
        <f>IF($G502="","",IF($C502=Listes!$B$32,IF('Instruction Forfaitaires'!$E502&lt;Listes!$B$53,('Instruction Forfaitaires'!$E502*(VLOOKUP('Instruction Forfaitaires'!$D502,Listes!$A$54:$E$60,2,FALSE))),IF('Instruction Forfaitaires'!$E502&gt;Listes!$E$53,('Instruction Forfaitaires'!$E502*(VLOOKUP('Instruction Forfaitaires'!$D502,Listes!$A$54:$E$60,5,FALSE))),('Instruction Forfaitaires'!$E502*(VLOOKUP('Instruction Forfaitaires'!$D502,Listes!$A$54:$E$60,3,FALSE))+(VLOOKUP('Instruction Forfaitaires'!$D502,Listes!$A$54:$E$60,4,FALSE)))))))</f>
        <v/>
      </c>
      <c r="J502" s="166" t="str">
        <f>IF($G502="","",IF($C502=Listes!$B$31,IF('Instruction Forfaitaires'!$E502&lt;Listes!$B$42,('Instruction Forfaitaires'!$E502*(VLOOKUP('Instruction Forfaitaires'!$D502,Listes!$A$43:$E$49,2,FALSE))),IF('Instruction Forfaitaires'!$E502&gt;Listes!$D$42,('Instruction Forfaitaires'!$E502*(VLOOKUP('Instruction Forfaitaires'!$D502,Listes!$A$43:$E$49,5,FALSE))),('Instruction Forfaitaires'!$E502*(VLOOKUP('Instruction Forfaitaires'!$D502,Listes!$A$43:$E$49,3,FALSE))+(VLOOKUP('Instruction Forfaitaires'!$D502,Listes!$A$43:$E$49,4,FALSE)))))))</f>
        <v/>
      </c>
      <c r="K502" s="257" t="str">
        <f>IF($G502="","",IF($C502=Listes!$B$34,Listes!$I$31,IF($C502=Listes!$B$35,(VLOOKUP('Instruction Forfaitaires'!$F502,Listes!$E$31:$F$36,2,FALSE)),IF($C502=Listes!$B$33,IF('Instruction Forfaitaires'!$E502&lt;Listes!$A$64,'Instruction Forfaitaires'!$E502*Listes!$A$65,IF('Instruction Forfaitaires'!$E502&gt;Listes!$D$64,'Instruction Forfaitaires'!$E502*Listes!$D$65,(('Instruction Forfaitaires'!$E502*Listes!$B$65)+Listes!$C$65)))))))</f>
        <v/>
      </c>
      <c r="L502" s="185" t="str">
        <f>IF(Forfaitaires!M501="","",Forfaitaires!M501)</f>
        <v/>
      </c>
      <c r="M502" s="282" t="str">
        <f t="shared" si="35"/>
        <v/>
      </c>
      <c r="N502" s="277" t="str">
        <f t="shared" si="36"/>
        <v/>
      </c>
      <c r="O502" s="298" t="str">
        <f t="shared" si="37"/>
        <v/>
      </c>
      <c r="P502" s="280" t="str">
        <f t="shared" si="38"/>
        <v/>
      </c>
      <c r="Q502" s="284" t="str">
        <f t="shared" si="39"/>
        <v/>
      </c>
      <c r="R502" s="285"/>
    </row>
    <row r="503" spans="1:18" ht="20.100000000000001" customHeight="1" x14ac:dyDescent="0.25">
      <c r="A503" s="170">
        <v>497</v>
      </c>
      <c r="B503" s="166" t="str">
        <f>IF(Forfaitaires!B502="","",Forfaitaires!B502)</f>
        <v/>
      </c>
      <c r="C503" s="166" t="str">
        <f>IF(Forfaitaires!C502="","",Forfaitaires!C502)</f>
        <v/>
      </c>
      <c r="D503" s="166" t="str">
        <f>IF(Forfaitaires!D502="","",Forfaitaires!D502)</f>
        <v/>
      </c>
      <c r="E503" s="166" t="str">
        <f>IF(Forfaitaires!E502="","",Forfaitaires!E502)</f>
        <v/>
      </c>
      <c r="F503" s="166" t="str">
        <f>IF(Forfaitaires!F502="","",Forfaitaires!F502)</f>
        <v/>
      </c>
      <c r="G503" s="166" t="str">
        <f>IF(Forfaitaires!G502="","",Forfaitaires!G502)</f>
        <v/>
      </c>
      <c r="H503" s="166" t="str">
        <f>IF(Forfaitaires!H502="","",Forfaitaires!H502)</f>
        <v/>
      </c>
      <c r="I503" s="166" t="str">
        <f>IF($G503="","",IF($C503=Listes!$B$32,IF('Instruction Forfaitaires'!$E503&lt;Listes!$B$53,('Instruction Forfaitaires'!$E503*(VLOOKUP('Instruction Forfaitaires'!$D503,Listes!$A$54:$E$60,2,FALSE))),IF('Instruction Forfaitaires'!$E503&gt;Listes!$E$53,('Instruction Forfaitaires'!$E503*(VLOOKUP('Instruction Forfaitaires'!$D503,Listes!$A$54:$E$60,5,FALSE))),('Instruction Forfaitaires'!$E503*(VLOOKUP('Instruction Forfaitaires'!$D503,Listes!$A$54:$E$60,3,FALSE))+(VLOOKUP('Instruction Forfaitaires'!$D503,Listes!$A$54:$E$60,4,FALSE)))))))</f>
        <v/>
      </c>
      <c r="J503" s="166" t="str">
        <f>IF($G503="","",IF($C503=Listes!$B$31,IF('Instruction Forfaitaires'!$E503&lt;Listes!$B$42,('Instruction Forfaitaires'!$E503*(VLOOKUP('Instruction Forfaitaires'!$D503,Listes!$A$43:$E$49,2,FALSE))),IF('Instruction Forfaitaires'!$E503&gt;Listes!$D$42,('Instruction Forfaitaires'!$E503*(VLOOKUP('Instruction Forfaitaires'!$D503,Listes!$A$43:$E$49,5,FALSE))),('Instruction Forfaitaires'!$E503*(VLOOKUP('Instruction Forfaitaires'!$D503,Listes!$A$43:$E$49,3,FALSE))+(VLOOKUP('Instruction Forfaitaires'!$D503,Listes!$A$43:$E$49,4,FALSE)))))))</f>
        <v/>
      </c>
      <c r="K503" s="257" t="str">
        <f>IF($G503="","",IF($C503=Listes!$B$34,Listes!$I$31,IF($C503=Listes!$B$35,(VLOOKUP('Instruction Forfaitaires'!$F503,Listes!$E$31:$F$36,2,FALSE)),IF($C503=Listes!$B$33,IF('Instruction Forfaitaires'!$E503&lt;Listes!$A$64,'Instruction Forfaitaires'!$E503*Listes!$A$65,IF('Instruction Forfaitaires'!$E503&gt;Listes!$D$64,'Instruction Forfaitaires'!$E503*Listes!$D$65,(('Instruction Forfaitaires'!$E503*Listes!$B$65)+Listes!$C$65)))))))</f>
        <v/>
      </c>
      <c r="L503" s="185" t="str">
        <f>IF(Forfaitaires!M502="","",Forfaitaires!M502)</f>
        <v/>
      </c>
      <c r="M503" s="282" t="str">
        <f t="shared" si="35"/>
        <v/>
      </c>
      <c r="N503" s="277" t="str">
        <f t="shared" si="36"/>
        <v/>
      </c>
      <c r="O503" s="298" t="str">
        <f t="shared" si="37"/>
        <v/>
      </c>
      <c r="P503" s="280" t="str">
        <f t="shared" si="38"/>
        <v/>
      </c>
      <c r="Q503" s="284" t="str">
        <f t="shared" si="39"/>
        <v/>
      </c>
      <c r="R503" s="285"/>
    </row>
    <row r="504" spans="1:18" ht="20.100000000000001" customHeight="1" x14ac:dyDescent="0.25">
      <c r="A504" s="170">
        <v>498</v>
      </c>
      <c r="B504" s="166" t="str">
        <f>IF(Forfaitaires!B503="","",Forfaitaires!B503)</f>
        <v/>
      </c>
      <c r="C504" s="166" t="str">
        <f>IF(Forfaitaires!C503="","",Forfaitaires!C503)</f>
        <v/>
      </c>
      <c r="D504" s="166" t="str">
        <f>IF(Forfaitaires!D503="","",Forfaitaires!D503)</f>
        <v/>
      </c>
      <c r="E504" s="166" t="str">
        <f>IF(Forfaitaires!E503="","",Forfaitaires!E503)</f>
        <v/>
      </c>
      <c r="F504" s="166" t="str">
        <f>IF(Forfaitaires!F503="","",Forfaitaires!F503)</f>
        <v/>
      </c>
      <c r="G504" s="166" t="str">
        <f>IF(Forfaitaires!G503="","",Forfaitaires!G503)</f>
        <v/>
      </c>
      <c r="H504" s="166" t="str">
        <f>IF(Forfaitaires!H503="","",Forfaitaires!H503)</f>
        <v/>
      </c>
      <c r="I504" s="166" t="str">
        <f>IF($G504="","",IF($C504=Listes!$B$32,IF('Instruction Forfaitaires'!$E504&lt;Listes!$B$53,('Instruction Forfaitaires'!$E504*(VLOOKUP('Instruction Forfaitaires'!$D504,Listes!$A$54:$E$60,2,FALSE))),IF('Instruction Forfaitaires'!$E504&gt;Listes!$E$53,('Instruction Forfaitaires'!$E504*(VLOOKUP('Instruction Forfaitaires'!$D504,Listes!$A$54:$E$60,5,FALSE))),('Instruction Forfaitaires'!$E504*(VLOOKUP('Instruction Forfaitaires'!$D504,Listes!$A$54:$E$60,3,FALSE))+(VLOOKUP('Instruction Forfaitaires'!$D504,Listes!$A$54:$E$60,4,FALSE)))))))</f>
        <v/>
      </c>
      <c r="J504" s="166" t="str">
        <f>IF($G504="","",IF($C504=Listes!$B$31,IF('Instruction Forfaitaires'!$E504&lt;Listes!$B$42,('Instruction Forfaitaires'!$E504*(VLOOKUP('Instruction Forfaitaires'!$D504,Listes!$A$43:$E$49,2,FALSE))),IF('Instruction Forfaitaires'!$E504&gt;Listes!$D$42,('Instruction Forfaitaires'!$E504*(VLOOKUP('Instruction Forfaitaires'!$D504,Listes!$A$43:$E$49,5,FALSE))),('Instruction Forfaitaires'!$E504*(VLOOKUP('Instruction Forfaitaires'!$D504,Listes!$A$43:$E$49,3,FALSE))+(VLOOKUP('Instruction Forfaitaires'!$D504,Listes!$A$43:$E$49,4,FALSE)))))))</f>
        <v/>
      </c>
      <c r="K504" s="257" t="str">
        <f>IF($G504="","",IF($C504=Listes!$B$34,Listes!$I$31,IF($C504=Listes!$B$35,(VLOOKUP('Instruction Forfaitaires'!$F504,Listes!$E$31:$F$36,2,FALSE)),IF($C504=Listes!$B$33,IF('Instruction Forfaitaires'!$E504&lt;Listes!$A$64,'Instruction Forfaitaires'!$E504*Listes!$A$65,IF('Instruction Forfaitaires'!$E504&gt;Listes!$D$64,'Instruction Forfaitaires'!$E504*Listes!$D$65,(('Instruction Forfaitaires'!$E504*Listes!$B$65)+Listes!$C$65)))))))</f>
        <v/>
      </c>
      <c r="L504" s="185" t="str">
        <f>IF(Forfaitaires!M503="","",Forfaitaires!M503)</f>
        <v/>
      </c>
      <c r="M504" s="282" t="str">
        <f t="shared" si="35"/>
        <v/>
      </c>
      <c r="N504" s="277" t="str">
        <f t="shared" si="36"/>
        <v/>
      </c>
      <c r="O504" s="298" t="str">
        <f t="shared" si="37"/>
        <v/>
      </c>
      <c r="P504" s="280" t="str">
        <f t="shared" si="38"/>
        <v/>
      </c>
      <c r="Q504" s="284" t="str">
        <f t="shared" si="39"/>
        <v/>
      </c>
      <c r="R504" s="285"/>
    </row>
    <row r="505" spans="1:18" ht="20.100000000000001" customHeight="1" x14ac:dyDescent="0.25">
      <c r="A505" s="170">
        <v>499</v>
      </c>
      <c r="B505" s="166" t="str">
        <f>IF(Forfaitaires!B504="","",Forfaitaires!B504)</f>
        <v/>
      </c>
      <c r="C505" s="166" t="str">
        <f>IF(Forfaitaires!C504="","",Forfaitaires!C504)</f>
        <v/>
      </c>
      <c r="D505" s="166" t="str">
        <f>IF(Forfaitaires!D504="","",Forfaitaires!D504)</f>
        <v/>
      </c>
      <c r="E505" s="166" t="str">
        <f>IF(Forfaitaires!E504="","",Forfaitaires!E504)</f>
        <v/>
      </c>
      <c r="F505" s="166" t="str">
        <f>IF(Forfaitaires!F504="","",Forfaitaires!F504)</f>
        <v/>
      </c>
      <c r="G505" s="166" t="str">
        <f>IF(Forfaitaires!G504="","",Forfaitaires!G504)</f>
        <v/>
      </c>
      <c r="H505" s="166" t="str">
        <f>IF(Forfaitaires!H504="","",Forfaitaires!H504)</f>
        <v/>
      </c>
      <c r="I505" s="166" t="str">
        <f>IF($G505="","",IF($C505=Listes!$B$32,IF('Instruction Forfaitaires'!$E505&lt;Listes!$B$53,('Instruction Forfaitaires'!$E505*(VLOOKUP('Instruction Forfaitaires'!$D505,Listes!$A$54:$E$60,2,FALSE))),IF('Instruction Forfaitaires'!$E505&gt;Listes!$E$53,('Instruction Forfaitaires'!$E505*(VLOOKUP('Instruction Forfaitaires'!$D505,Listes!$A$54:$E$60,5,FALSE))),('Instruction Forfaitaires'!$E505*(VLOOKUP('Instruction Forfaitaires'!$D505,Listes!$A$54:$E$60,3,FALSE))+(VLOOKUP('Instruction Forfaitaires'!$D505,Listes!$A$54:$E$60,4,FALSE)))))))</f>
        <v/>
      </c>
      <c r="J505" s="166" t="str">
        <f>IF($G505="","",IF($C505=Listes!$B$31,IF('Instruction Forfaitaires'!$E505&lt;Listes!$B$42,('Instruction Forfaitaires'!$E505*(VLOOKUP('Instruction Forfaitaires'!$D505,Listes!$A$43:$E$49,2,FALSE))),IF('Instruction Forfaitaires'!$E505&gt;Listes!$D$42,('Instruction Forfaitaires'!$E505*(VLOOKUP('Instruction Forfaitaires'!$D505,Listes!$A$43:$E$49,5,FALSE))),('Instruction Forfaitaires'!$E505*(VLOOKUP('Instruction Forfaitaires'!$D505,Listes!$A$43:$E$49,3,FALSE))+(VLOOKUP('Instruction Forfaitaires'!$D505,Listes!$A$43:$E$49,4,FALSE)))))))</f>
        <v/>
      </c>
      <c r="K505" s="257" t="str">
        <f>IF($G505="","",IF($C505=Listes!$B$34,Listes!$I$31,IF($C505=Listes!$B$35,(VLOOKUP('Instruction Forfaitaires'!$F505,Listes!$E$31:$F$36,2,FALSE)),IF($C505=Listes!$B$33,IF('Instruction Forfaitaires'!$E505&lt;Listes!$A$64,'Instruction Forfaitaires'!$E505*Listes!$A$65,IF('Instruction Forfaitaires'!$E505&gt;Listes!$D$64,'Instruction Forfaitaires'!$E505*Listes!$D$65,(('Instruction Forfaitaires'!$E505*Listes!$B$65)+Listes!$C$65)))))))</f>
        <v/>
      </c>
      <c r="L505" s="185" t="str">
        <f>IF(Forfaitaires!M504="","",Forfaitaires!M504)</f>
        <v/>
      </c>
      <c r="M505" s="282" t="str">
        <f t="shared" si="35"/>
        <v/>
      </c>
      <c r="N505" s="277" t="str">
        <f t="shared" si="36"/>
        <v/>
      </c>
      <c r="O505" s="298" t="str">
        <f t="shared" si="37"/>
        <v/>
      </c>
      <c r="P505" s="280" t="str">
        <f t="shared" si="38"/>
        <v/>
      </c>
      <c r="Q505" s="284" t="str">
        <f t="shared" si="39"/>
        <v/>
      </c>
      <c r="R505" s="285"/>
    </row>
    <row r="506" spans="1:18" ht="20.100000000000001" customHeight="1" thickBot="1" x14ac:dyDescent="0.3">
      <c r="A506" s="171">
        <v>500</v>
      </c>
      <c r="B506" s="172" t="str">
        <f>IF(Forfaitaires!B505="","",Forfaitaires!B505)</f>
        <v/>
      </c>
      <c r="C506" s="172" t="str">
        <f>IF(Forfaitaires!C505="","",Forfaitaires!C505)</f>
        <v/>
      </c>
      <c r="D506" s="172" t="str">
        <f>IF(Forfaitaires!D505="","",Forfaitaires!D505)</f>
        <v/>
      </c>
      <c r="E506" s="172" t="str">
        <f>IF(Forfaitaires!E505="","",Forfaitaires!E505)</f>
        <v/>
      </c>
      <c r="F506" s="172" t="str">
        <f>IF(Forfaitaires!F505="","",Forfaitaires!F505)</f>
        <v/>
      </c>
      <c r="G506" s="172" t="str">
        <f>IF(Forfaitaires!G505="","",Forfaitaires!G505)</f>
        <v/>
      </c>
      <c r="H506" s="172" t="str">
        <f>IF(Forfaitaires!H505="","",Forfaitaires!H505)</f>
        <v/>
      </c>
      <c r="I506" s="172" t="str">
        <f>IF($G506="","",IF($C506=Listes!$B$32,IF('Instruction Forfaitaires'!$E506&lt;Listes!$B$53,('Instruction Forfaitaires'!$E506*(VLOOKUP('Instruction Forfaitaires'!$D506,Listes!$A$54:$E$60,2,FALSE))),IF('Instruction Forfaitaires'!$E506&gt;Listes!$E$53,('Instruction Forfaitaires'!$E506*(VLOOKUP('Instruction Forfaitaires'!$D506,Listes!$A$54:$E$60,5,FALSE))),('Instruction Forfaitaires'!$E506*(VLOOKUP('Instruction Forfaitaires'!$D506,Listes!$A$54:$E$60,3,FALSE))+(VLOOKUP('Instruction Forfaitaires'!$D506,Listes!$A$54:$E$60,4,FALSE)))))))</f>
        <v/>
      </c>
      <c r="J506" s="172" t="str">
        <f>IF($G506="","",IF($C506=Listes!$B$31,IF('Instruction Forfaitaires'!$E506&lt;Listes!$B$42,('Instruction Forfaitaires'!$E506*(VLOOKUP('Instruction Forfaitaires'!$D506,Listes!$A$43:$E$49,2,FALSE))),IF('Instruction Forfaitaires'!$E506&gt;Listes!$D$42,('Instruction Forfaitaires'!$E506*(VLOOKUP('Instruction Forfaitaires'!$D506,Listes!$A$43:$E$49,5,FALSE))),('Instruction Forfaitaires'!$E506*(VLOOKUP('Instruction Forfaitaires'!$D506,Listes!$A$43:$E$49,3,FALSE))+(VLOOKUP('Instruction Forfaitaires'!$D506,Listes!$A$43:$E$49,4,FALSE)))))))</f>
        <v/>
      </c>
      <c r="K506" s="258" t="str">
        <f>IF($G506="","",IF($C506=Listes!$B$34,Listes!$I$31,IF($C506=Listes!$B$35,(VLOOKUP('Instruction Forfaitaires'!$F506,Listes!$E$31:$F$36,2,FALSE)),IF($C506=Listes!$B$33,IF('Instruction Forfaitaires'!$E506&lt;Listes!$A$64,'Instruction Forfaitaires'!$E506*Listes!$A$65,IF('Instruction Forfaitaires'!$E506&gt;Listes!$D$64,'Instruction Forfaitaires'!$E506*Listes!$D$65,(('Instruction Forfaitaires'!$E506*Listes!$B$65)+Listes!$C$65)))))))</f>
        <v/>
      </c>
      <c r="L506" s="185" t="str">
        <f>IF(Forfaitaires!M505="","",Forfaitaires!M505)</f>
        <v/>
      </c>
      <c r="M506" s="282" t="str">
        <f t="shared" si="35"/>
        <v/>
      </c>
      <c r="N506" s="277" t="str">
        <f t="shared" si="36"/>
        <v/>
      </c>
      <c r="O506" s="298" t="str">
        <f t="shared" si="37"/>
        <v/>
      </c>
      <c r="P506" s="280" t="str">
        <f t="shared" si="38"/>
        <v/>
      </c>
      <c r="Q506" s="284" t="str">
        <f t="shared" si="39"/>
        <v/>
      </c>
      <c r="R506" s="285"/>
    </row>
    <row r="507" spans="1:18" s="59" customFormat="1" ht="20.100000000000001" customHeight="1" thickBot="1" x14ac:dyDescent="0.35">
      <c r="A507" s="173"/>
      <c r="B507" s="173"/>
      <c r="C507" s="173"/>
      <c r="D507" s="173"/>
      <c r="E507" s="173"/>
      <c r="F507" s="173"/>
      <c r="G507" s="194"/>
      <c r="H507" s="259"/>
      <c r="I507" s="194"/>
      <c r="J507" s="173"/>
      <c r="K507" s="173"/>
      <c r="L507" s="260" t="s">
        <v>52</v>
      </c>
      <c r="M507" s="198">
        <f>SUM(M7:M506)</f>
        <v>0</v>
      </c>
      <c r="O507" s="260" t="s">
        <v>52</v>
      </c>
      <c r="P507" s="198">
        <f>SUM(P7:P506)</f>
        <v>0</v>
      </c>
      <c r="Q507" s="194"/>
      <c r="R507" s="200"/>
    </row>
    <row r="508" spans="1:18" x14ac:dyDescent="0.25">
      <c r="H508" s="41"/>
      <c r="N508" s="41"/>
      <c r="O508" s="41"/>
      <c r="R508" s="41"/>
    </row>
  </sheetData>
  <mergeCells count="6">
    <mergeCell ref="A1:R1"/>
    <mergeCell ref="A2:R2"/>
    <mergeCell ref="A3:A4"/>
    <mergeCell ref="I3:K3"/>
    <mergeCell ref="D4:E4"/>
    <mergeCell ref="I4:K4"/>
  </mergeCells>
  <conditionalFormatting sqref="Q7:Q506">
    <cfRule type="cellIs" dxfId="17" priority="23" operator="equal">
      <formula>"Le montant éligible retenu ne peut pas être supérieur au montant éligible"</formula>
    </cfRule>
  </conditionalFormatting>
  <conditionalFormatting sqref="B7:F7 I7:R7 B8:R506">
    <cfRule type="expression" dxfId="16" priority="25">
      <formula>$R7="Oui"</formula>
    </cfRule>
  </conditionalFormatting>
  <conditionalFormatting sqref="M7:M506">
    <cfRule type="cellIs" dxfId="15" priority="21" operator="notEqual">
      <formula>$L7</formula>
    </cfRule>
  </conditionalFormatting>
  <conditionalFormatting sqref="P7:P506">
    <cfRule type="cellIs" dxfId="14" priority="15" operator="notEqual">
      <formula>M7</formula>
    </cfRule>
  </conditionalFormatting>
  <conditionalFormatting sqref="E6:F6">
    <cfRule type="expression" dxfId="13" priority="13">
      <formula>$N6="Oui"</formula>
    </cfRule>
  </conditionalFormatting>
  <conditionalFormatting sqref="A6">
    <cfRule type="expression" dxfId="12" priority="12">
      <formula>$N6="Oui"</formula>
    </cfRule>
  </conditionalFormatting>
  <conditionalFormatting sqref="B6:D6">
    <cfRule type="expression" dxfId="11" priority="11">
      <formula>$T6="Oui"</formula>
    </cfRule>
  </conditionalFormatting>
  <conditionalFormatting sqref="G6:H6">
    <cfRule type="expression" dxfId="10" priority="5">
      <formula>$N6="Oui"</formula>
    </cfRule>
  </conditionalFormatting>
  <conditionalFormatting sqref="G7:H7">
    <cfRule type="expression" dxfId="9" priority="7">
      <formula>$R7="Oui"</formula>
    </cfRule>
  </conditionalFormatting>
  <conditionalFormatting sqref="N6">
    <cfRule type="expression" dxfId="8" priority="3">
      <formula>$N6="Oui"</formula>
    </cfRule>
  </conditionalFormatting>
  <conditionalFormatting sqref="Q6:R6">
    <cfRule type="expression" dxfId="7" priority="1">
      <formula>$N6="Oui"</formula>
    </cfRule>
  </conditionalFormatting>
  <dataValidations count="2">
    <dataValidation type="list" allowBlank="1" showInputMessage="1" showErrorMessage="1" sqref="R7:R506">
      <formula1>"Oui"</formula1>
    </dataValidation>
    <dataValidation type="decimal" operator="greaterThan" allowBlank="1" showInputMessage="1" showErrorMessage="1" sqref="P7:P506 L7:M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32" operator="notEqual" id="{9D5ED79E-E877-490A-8BFC-98BF2C0F5B94}">
            <xm:f>Forfaitaires!$M6</xm:f>
            <x14:dxf>
              <font>
                <color rgb="FFFF0000"/>
              </font>
            </x14:dxf>
          </x14:cfRule>
          <xm:sqref>L7:L506</xm:sqref>
        </x14:conditionalFormatting>
        <x14:conditionalFormatting xmlns:xm="http://schemas.microsoft.com/office/excel/2006/main">
          <x14:cfRule type="cellIs" priority="20" operator="notEqual" id="{EADA2AC9-D17B-4112-98D2-7ECDC8096293}">
            <xm:f>Forfaitaires!$C6</xm:f>
            <x14:dxf>
              <font>
                <color rgb="FFFF0000"/>
              </font>
            </x14:dxf>
          </x14:cfRule>
          <xm:sqref>C7:C506</xm:sqref>
        </x14:conditionalFormatting>
        <x14:conditionalFormatting xmlns:xm="http://schemas.microsoft.com/office/excel/2006/main">
          <x14:cfRule type="cellIs" priority="18" operator="notEqual" id="{F282CDA4-B289-4226-8AE1-E4E9CBD3BED4}">
            <xm:f>Forfaitaires!$E6</xm:f>
            <x14:dxf>
              <font>
                <color rgb="FFFF0000"/>
              </font>
            </x14:dxf>
          </x14:cfRule>
          <xm:sqref>E7:E506</xm:sqref>
        </x14:conditionalFormatting>
        <x14:conditionalFormatting xmlns:xm="http://schemas.microsoft.com/office/excel/2006/main">
          <x14:cfRule type="cellIs" priority="17" operator="notEqual" id="{5D352AAD-CAA5-4AA2-917B-7C0C63D95C28}">
            <xm:f>Forfaitaires!$G7</xm:f>
            <x14:dxf>
              <font>
                <color rgb="FFFF0000"/>
              </font>
            </x14:dxf>
          </x14:cfRule>
          <xm:sqref>G8:G506</xm:sqref>
        </x14:conditionalFormatting>
        <x14:conditionalFormatting xmlns:xm="http://schemas.microsoft.com/office/excel/2006/main">
          <x14:cfRule type="cellIs" priority="14" operator="notEqual" id="{BF508D44-FD63-4162-8365-DCA3E395DD3B}">
            <xm:f>Devis!$B5</xm:f>
            <x14:dxf>
              <font>
                <color rgb="FFFF0000"/>
              </font>
            </x14:dxf>
          </x14:cfRule>
          <xm:sqref>E6:H6 N6 Q6:R6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N7:N506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89"/>
  <sheetViews>
    <sheetView topLeftCell="A25" zoomScale="70" zoomScaleNormal="70" workbookViewId="0">
      <selection activeCell="A65" sqref="A65:D65"/>
    </sheetView>
  </sheetViews>
  <sheetFormatPr baseColWidth="10" defaultColWidth="11.42578125" defaultRowHeight="15" x14ac:dyDescent="0.25"/>
  <cols>
    <col min="1" max="1" width="70.7109375" style="7"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77</v>
      </c>
      <c r="C1" s="4" t="s">
        <v>78</v>
      </c>
      <c r="D1" s="7"/>
    </row>
    <row r="2" spans="1:10" ht="19.5" thickBot="1" x14ac:dyDescent="0.3">
      <c r="A2" s="6" t="s">
        <v>46</v>
      </c>
      <c r="B2" s="6" t="s">
        <v>46</v>
      </c>
      <c r="C2" s="6" t="s">
        <v>46</v>
      </c>
      <c r="E2" s="4" t="s">
        <v>241</v>
      </c>
    </row>
    <row r="3" spans="1:10" x14ac:dyDescent="0.25">
      <c r="A3" s="8" t="s">
        <v>80</v>
      </c>
      <c r="B3" s="8" t="s">
        <v>172</v>
      </c>
      <c r="C3" s="8" t="s">
        <v>90</v>
      </c>
      <c r="E3" s="9" t="s">
        <v>74</v>
      </c>
    </row>
    <row r="4" spans="1:10" ht="15.75" thickBot="1" x14ac:dyDescent="0.3">
      <c r="A4" s="9" t="s">
        <v>82</v>
      </c>
      <c r="B4" s="9" t="s">
        <v>173</v>
      </c>
      <c r="C4" s="9" t="s">
        <v>91</v>
      </c>
      <c r="E4" s="80" t="s">
        <v>240</v>
      </c>
    </row>
    <row r="5" spans="1:10" x14ac:dyDescent="0.25">
      <c r="A5" s="9" t="s">
        <v>81</v>
      </c>
      <c r="B5" s="9" t="s">
        <v>174</v>
      </c>
      <c r="C5" s="9"/>
    </row>
    <row r="6" spans="1:10" x14ac:dyDescent="0.25">
      <c r="A6" s="9" t="s">
        <v>83</v>
      </c>
      <c r="B6" s="9" t="s">
        <v>175</v>
      </c>
      <c r="C6" s="9"/>
      <c r="J6" s="7" t="e">
        <f>Listes!G31:G33+Listes!G31+Listes!G31</f>
        <v>#VALUE!</v>
      </c>
    </row>
    <row r="7" spans="1:10" x14ac:dyDescent="0.25">
      <c r="A7" s="9" t="s">
        <v>84</v>
      </c>
      <c r="B7" s="9"/>
      <c r="C7" s="9"/>
    </row>
    <row r="8" spans="1:10" ht="30.75" thickBot="1" x14ac:dyDescent="0.3">
      <c r="A8" s="9" t="s">
        <v>85</v>
      </c>
      <c r="B8" s="9"/>
      <c r="C8" s="9"/>
    </row>
    <row r="9" spans="1:10" ht="15.75" thickBot="1" x14ac:dyDescent="0.3">
      <c r="A9" s="67"/>
      <c r="B9" s="67"/>
      <c r="C9" s="68"/>
    </row>
    <row r="10" spans="1:10" ht="15.75" thickBot="1" x14ac:dyDescent="0.3">
      <c r="A10" s="73" t="s">
        <v>22</v>
      </c>
    </row>
    <row r="11" spans="1:10" x14ac:dyDescent="0.25">
      <c r="A11" s="8"/>
    </row>
    <row r="12" spans="1:10" x14ac:dyDescent="0.25">
      <c r="A12" s="9" t="s">
        <v>231</v>
      </c>
    </row>
    <row r="13" spans="1:10" x14ac:dyDescent="0.25">
      <c r="A13" s="9" t="s">
        <v>7</v>
      </c>
    </row>
    <row r="14" spans="1:10" x14ac:dyDescent="0.25">
      <c r="A14" s="9" t="s">
        <v>6</v>
      </c>
    </row>
    <row r="15" spans="1:10" x14ac:dyDescent="0.25">
      <c r="A15" s="9" t="s">
        <v>8</v>
      </c>
    </row>
    <row r="16" spans="1:10" x14ac:dyDescent="0.25">
      <c r="A16" s="9" t="s">
        <v>9</v>
      </c>
    </row>
    <row r="17" spans="1:9" x14ac:dyDescent="0.25">
      <c r="A17" s="9" t="s">
        <v>10</v>
      </c>
    </row>
    <row r="18" spans="1:9" x14ac:dyDescent="0.25">
      <c r="A18" s="9" t="s">
        <v>11</v>
      </c>
    </row>
    <row r="19" spans="1:9" x14ac:dyDescent="0.25">
      <c r="A19" s="9" t="s">
        <v>12</v>
      </c>
    </row>
    <row r="20" spans="1:9" x14ac:dyDescent="0.25">
      <c r="A20" s="9" t="s">
        <v>13</v>
      </c>
    </row>
    <row r="21" spans="1:9" x14ac:dyDescent="0.25">
      <c r="A21" s="9" t="s">
        <v>14</v>
      </c>
    </row>
    <row r="22" spans="1:9" x14ac:dyDescent="0.25">
      <c r="A22" s="9" t="s">
        <v>15</v>
      </c>
    </row>
    <row r="23" spans="1:9" x14ac:dyDescent="0.25">
      <c r="A23" s="9" t="s">
        <v>16</v>
      </c>
    </row>
    <row r="24" spans="1:9" x14ac:dyDescent="0.25">
      <c r="A24" s="9" t="s">
        <v>17</v>
      </c>
    </row>
    <row r="25" spans="1:9" x14ac:dyDescent="0.25">
      <c r="A25" s="9" t="s">
        <v>18</v>
      </c>
    </row>
    <row r="26" spans="1:9" x14ac:dyDescent="0.25">
      <c r="A26" s="9" t="s">
        <v>19</v>
      </c>
    </row>
    <row r="27" spans="1:9" x14ac:dyDescent="0.25">
      <c r="A27" s="9" t="s">
        <v>20</v>
      </c>
    </row>
    <row r="28" spans="1:9" ht="15.75" thickBot="1" x14ac:dyDescent="0.3">
      <c r="A28" s="10" t="s">
        <v>21</v>
      </c>
    </row>
    <row r="29" spans="1:9" ht="15.75" thickBot="1" x14ac:dyDescent="0.3"/>
    <row r="30" spans="1:9" ht="45.75" thickBot="1" x14ac:dyDescent="0.3">
      <c r="A30" s="81" t="s">
        <v>123</v>
      </c>
      <c r="B30" s="85" t="s">
        <v>131</v>
      </c>
      <c r="C30" s="140" t="s">
        <v>229</v>
      </c>
      <c r="D30" s="4" t="s">
        <v>79</v>
      </c>
      <c r="E30" s="449" t="s">
        <v>93</v>
      </c>
      <c r="F30" s="450"/>
      <c r="G30" s="73" t="s">
        <v>90</v>
      </c>
      <c r="H30" s="73" t="s">
        <v>223</v>
      </c>
      <c r="I30" s="73" t="s">
        <v>94</v>
      </c>
    </row>
    <row r="31" spans="1:9" ht="15.75" thickBot="1" x14ac:dyDescent="0.3">
      <c r="A31" s="78" t="s">
        <v>124</v>
      </c>
      <c r="B31" s="83" t="s">
        <v>132</v>
      </c>
      <c r="C31" s="82" t="s">
        <v>92</v>
      </c>
      <c r="D31" s="82" t="s">
        <v>226</v>
      </c>
      <c r="E31" s="86" t="s">
        <v>135</v>
      </c>
      <c r="F31" s="87">
        <v>140</v>
      </c>
      <c r="G31" s="91" t="s">
        <v>160</v>
      </c>
      <c r="H31" s="92">
        <v>1900</v>
      </c>
      <c r="I31" s="122">
        <v>20</v>
      </c>
    </row>
    <row r="32" spans="1:9" x14ac:dyDescent="0.25">
      <c r="A32" s="79" t="s">
        <v>125</v>
      </c>
      <c r="B32" s="82" t="s">
        <v>133</v>
      </c>
      <c r="C32" s="82" t="s">
        <v>92</v>
      </c>
      <c r="D32" s="82" t="s">
        <v>226</v>
      </c>
      <c r="E32" s="88" t="s">
        <v>136</v>
      </c>
      <c r="F32" s="89">
        <v>120</v>
      </c>
      <c r="G32" s="92" t="s">
        <v>161</v>
      </c>
      <c r="H32" s="92">
        <v>700</v>
      </c>
    </row>
    <row r="33" spans="1:8" ht="15.75" thickBot="1" x14ac:dyDescent="0.3">
      <c r="A33" s="79" t="s">
        <v>126</v>
      </c>
      <c r="B33" s="82" t="s">
        <v>134</v>
      </c>
      <c r="C33" s="82" t="s">
        <v>92</v>
      </c>
      <c r="D33" s="82" t="s">
        <v>226</v>
      </c>
      <c r="E33" s="88" t="s">
        <v>137</v>
      </c>
      <c r="F33" s="89">
        <v>120</v>
      </c>
      <c r="G33" s="93" t="s">
        <v>162</v>
      </c>
      <c r="H33" s="93">
        <v>2200</v>
      </c>
    </row>
    <row r="34" spans="1:8" x14ac:dyDescent="0.25">
      <c r="A34" s="79" t="s">
        <v>127</v>
      </c>
      <c r="B34" s="84" t="s">
        <v>94</v>
      </c>
      <c r="C34" s="82" t="s">
        <v>94</v>
      </c>
      <c r="D34" s="82" t="s">
        <v>227</v>
      </c>
      <c r="E34" s="88" t="s">
        <v>138</v>
      </c>
      <c r="F34" s="89">
        <v>120</v>
      </c>
    </row>
    <row r="35" spans="1:8" ht="15.75" thickBot="1" x14ac:dyDescent="0.3">
      <c r="A35" s="79" t="s">
        <v>128</v>
      </c>
      <c r="B35" s="80" t="s">
        <v>93</v>
      </c>
      <c r="C35" s="80" t="s">
        <v>93</v>
      </c>
      <c r="D35" s="80" t="s">
        <v>228</v>
      </c>
      <c r="E35" s="88" t="s">
        <v>139</v>
      </c>
      <c r="F35" s="89">
        <v>90</v>
      </c>
    </row>
    <row r="36" spans="1:8" ht="15.75" thickBot="1" x14ac:dyDescent="0.3">
      <c r="A36" s="79" t="s">
        <v>129</v>
      </c>
      <c r="E36" s="80" t="s">
        <v>140</v>
      </c>
      <c r="F36" s="90">
        <v>150</v>
      </c>
    </row>
    <row r="37" spans="1:8" ht="15.75" thickBot="1" x14ac:dyDescent="0.3">
      <c r="A37" s="80" t="s">
        <v>130</v>
      </c>
    </row>
    <row r="40" spans="1:8" ht="15.75" thickBot="1" x14ac:dyDescent="0.3"/>
    <row r="41" spans="1:8" ht="16.5" thickBot="1" x14ac:dyDescent="0.3">
      <c r="A41" s="446" t="s">
        <v>141</v>
      </c>
      <c r="B41" s="447"/>
      <c r="C41" s="447"/>
      <c r="D41" s="447"/>
      <c r="E41" s="448"/>
    </row>
    <row r="42" spans="1:8" ht="15.75" x14ac:dyDescent="0.25">
      <c r="A42" s="100" t="s">
        <v>143</v>
      </c>
      <c r="B42" s="101">
        <v>5000</v>
      </c>
      <c r="C42" s="101">
        <v>5001</v>
      </c>
      <c r="D42" s="101">
        <v>20000</v>
      </c>
      <c r="E42" s="102">
        <v>20000</v>
      </c>
    </row>
    <row r="43" spans="1:8" ht="15.75" x14ac:dyDescent="0.25">
      <c r="A43" s="106" t="s">
        <v>124</v>
      </c>
      <c r="B43" s="98">
        <v>0.52900000000000003</v>
      </c>
      <c r="C43" s="98">
        <v>0.316</v>
      </c>
      <c r="D43" s="98">
        <v>1065</v>
      </c>
      <c r="E43" s="99">
        <v>0.37</v>
      </c>
    </row>
    <row r="44" spans="1:8" ht="15.75" x14ac:dyDescent="0.25">
      <c r="A44" s="104" t="s">
        <v>125</v>
      </c>
      <c r="B44" s="98">
        <v>0.52900000000000003</v>
      </c>
      <c r="C44" s="98">
        <v>0.316</v>
      </c>
      <c r="D44" s="98">
        <v>1065</v>
      </c>
      <c r="E44" s="99">
        <v>0.37</v>
      </c>
    </row>
    <row r="45" spans="1:8" ht="15.75" x14ac:dyDescent="0.25">
      <c r="A45" s="103" t="s">
        <v>126</v>
      </c>
      <c r="B45" s="98">
        <v>0.52900000000000003</v>
      </c>
      <c r="C45" s="98">
        <v>0.316</v>
      </c>
      <c r="D45" s="98">
        <v>1065</v>
      </c>
      <c r="E45" s="99">
        <v>0.37</v>
      </c>
    </row>
    <row r="46" spans="1:8" ht="15.75" x14ac:dyDescent="0.25">
      <c r="A46" s="104" t="s">
        <v>127</v>
      </c>
      <c r="B46" s="94">
        <v>0.60599999999999998</v>
      </c>
      <c r="C46" s="94">
        <v>0.34</v>
      </c>
      <c r="D46" s="94">
        <v>1330</v>
      </c>
      <c r="E46" s="95">
        <v>0.40699999999999997</v>
      </c>
    </row>
    <row r="47" spans="1:8" ht="15.75" x14ac:dyDescent="0.25">
      <c r="A47" s="104" t="s">
        <v>128</v>
      </c>
      <c r="B47" s="94">
        <v>0.63600000000000001</v>
      </c>
      <c r="C47" s="94">
        <v>0.35699999999999998</v>
      </c>
      <c r="D47" s="94">
        <v>1395</v>
      </c>
      <c r="E47" s="95">
        <v>0.42699999999999999</v>
      </c>
    </row>
    <row r="48" spans="1:8" ht="15.75" x14ac:dyDescent="0.25">
      <c r="A48" s="104" t="s">
        <v>129</v>
      </c>
      <c r="B48" s="94">
        <v>0.66500000000000004</v>
      </c>
      <c r="C48" s="94">
        <v>0.374</v>
      </c>
      <c r="D48" s="94">
        <v>1457</v>
      </c>
      <c r="E48" s="95">
        <v>0.44700000000000001</v>
      </c>
    </row>
    <row r="49" spans="1:5" ht="16.5" thickBot="1" x14ac:dyDescent="0.3">
      <c r="A49" s="105" t="s">
        <v>130</v>
      </c>
      <c r="B49" s="96">
        <v>0.69699999999999995</v>
      </c>
      <c r="C49" s="96">
        <v>0.39400000000000002</v>
      </c>
      <c r="D49" s="96">
        <v>1515</v>
      </c>
      <c r="E49" s="97">
        <v>0.47</v>
      </c>
    </row>
    <row r="51" spans="1:5" ht="15.75" thickBot="1" x14ac:dyDescent="0.3"/>
    <row r="52" spans="1:5" ht="16.5" thickBot="1" x14ac:dyDescent="0.3">
      <c r="A52" s="446" t="s">
        <v>142</v>
      </c>
      <c r="B52" s="447"/>
      <c r="C52" s="447"/>
      <c r="D52" s="447"/>
      <c r="E52" s="448"/>
    </row>
    <row r="53" spans="1:5" ht="15.75" x14ac:dyDescent="0.25">
      <c r="A53" s="100" t="s">
        <v>143</v>
      </c>
      <c r="B53" s="101">
        <v>3000</v>
      </c>
      <c r="C53" s="101">
        <v>3001</v>
      </c>
      <c r="D53" s="101">
        <v>6000</v>
      </c>
      <c r="E53" s="102">
        <v>6000</v>
      </c>
    </row>
    <row r="54" spans="1:5" ht="15.75" x14ac:dyDescent="0.25">
      <c r="A54" s="106" t="s">
        <v>124</v>
      </c>
      <c r="B54" s="98">
        <v>0.39500000000000002</v>
      </c>
      <c r="C54" s="98">
        <v>9.9000000000000005E-2</v>
      </c>
      <c r="D54" s="98">
        <v>891</v>
      </c>
      <c r="E54" s="99">
        <v>0.248</v>
      </c>
    </row>
    <row r="55" spans="1:5" ht="15.75" x14ac:dyDescent="0.25">
      <c r="A55" s="104" t="s">
        <v>125</v>
      </c>
      <c r="B55" s="98">
        <v>0.39500000000000002</v>
      </c>
      <c r="C55" s="98">
        <v>9.9000000000000005E-2</v>
      </c>
      <c r="D55" s="98">
        <v>891</v>
      </c>
      <c r="E55" s="99">
        <v>0.248</v>
      </c>
    </row>
    <row r="56" spans="1:5" ht="15.75" x14ac:dyDescent="0.25">
      <c r="A56" s="103" t="s">
        <v>126</v>
      </c>
      <c r="B56" s="98">
        <v>0.46800000000000003</v>
      </c>
      <c r="C56" s="98">
        <v>8.2000000000000003E-2</v>
      </c>
      <c r="D56" s="98">
        <v>1158</v>
      </c>
      <c r="E56" s="99">
        <v>0.27500000000000002</v>
      </c>
    </row>
    <row r="57" spans="1:5" ht="15.75" x14ac:dyDescent="0.25">
      <c r="A57" s="104" t="s">
        <v>127</v>
      </c>
      <c r="B57" s="98">
        <v>0.46800000000000003</v>
      </c>
      <c r="C57" s="98">
        <v>8.2000000000000003E-2</v>
      </c>
      <c r="D57" s="98">
        <v>1158</v>
      </c>
      <c r="E57" s="99">
        <v>0.27500000000000002</v>
      </c>
    </row>
    <row r="58" spans="1:5" ht="15.75" x14ac:dyDescent="0.25">
      <c r="A58" s="104" t="s">
        <v>128</v>
      </c>
      <c r="B58" s="98">
        <v>0.46800000000000003</v>
      </c>
      <c r="C58" s="98">
        <v>8.2000000000000003E-2</v>
      </c>
      <c r="D58" s="98">
        <v>1158</v>
      </c>
      <c r="E58" s="99">
        <v>0.27500000000000002</v>
      </c>
    </row>
    <row r="59" spans="1:5" ht="15.75" x14ac:dyDescent="0.25">
      <c r="A59" s="104" t="s">
        <v>129</v>
      </c>
      <c r="B59" s="94">
        <v>0.60599999999999998</v>
      </c>
      <c r="C59" s="94">
        <v>7.9000000000000001E-2</v>
      </c>
      <c r="D59" s="94">
        <v>1583</v>
      </c>
      <c r="E59" s="95">
        <v>0.34300000000000003</v>
      </c>
    </row>
    <row r="60" spans="1:5" ht="16.5" thickBot="1" x14ac:dyDescent="0.3">
      <c r="A60" s="105" t="s">
        <v>130</v>
      </c>
      <c r="B60" s="96">
        <v>0.60599999999999998</v>
      </c>
      <c r="C60" s="96">
        <v>7.9000000000000001E-2</v>
      </c>
      <c r="D60" s="96">
        <v>1583</v>
      </c>
      <c r="E60" s="97">
        <v>0.34300000000000003</v>
      </c>
    </row>
    <row r="62" spans="1:5" ht="15.75" thickBot="1" x14ac:dyDescent="0.3"/>
    <row r="63" spans="1:5" ht="16.5" thickBot="1" x14ac:dyDescent="0.3">
      <c r="A63" s="446" t="s">
        <v>144</v>
      </c>
      <c r="B63" s="447"/>
      <c r="C63" s="447"/>
      <c r="D63" s="448"/>
    </row>
    <row r="64" spans="1:5" ht="15.75" x14ac:dyDescent="0.25">
      <c r="A64" s="107">
        <v>3000</v>
      </c>
      <c r="B64" s="108">
        <v>3001</v>
      </c>
      <c r="C64" s="108">
        <v>6000</v>
      </c>
      <c r="D64" s="109">
        <v>6000</v>
      </c>
    </row>
    <row r="65" spans="1:4" ht="16.5" thickBot="1" x14ac:dyDescent="0.3">
      <c r="A65" s="110">
        <v>0.315</v>
      </c>
      <c r="B65" s="96">
        <v>7.9000000000000001E-2</v>
      </c>
      <c r="C65" s="96">
        <v>711</v>
      </c>
      <c r="D65" s="97">
        <v>0.19800000000000001</v>
      </c>
    </row>
    <row r="68" spans="1:4" ht="15.75" thickBot="1" x14ac:dyDescent="0.3"/>
    <row r="69" spans="1:4" ht="15.75" thickBot="1" x14ac:dyDescent="0.3">
      <c r="A69" s="73" t="s">
        <v>189</v>
      </c>
      <c r="B69" s="73" t="s">
        <v>194</v>
      </c>
      <c r="C69" s="73" t="s">
        <v>199</v>
      </c>
    </row>
    <row r="70" spans="1:4" ht="15.75" x14ac:dyDescent="0.25">
      <c r="A70" s="104" t="s">
        <v>201</v>
      </c>
      <c r="B70" s="128">
        <v>1800000</v>
      </c>
      <c r="C70" s="130">
        <v>1</v>
      </c>
    </row>
    <row r="71" spans="1:4" ht="15.75" x14ac:dyDescent="0.25">
      <c r="A71" s="104" t="s">
        <v>190</v>
      </c>
      <c r="B71" s="128">
        <v>200000</v>
      </c>
      <c r="C71" s="131">
        <v>2</v>
      </c>
    </row>
    <row r="72" spans="1:4" ht="15.75" x14ac:dyDescent="0.25">
      <c r="A72" s="104" t="s">
        <v>191</v>
      </c>
      <c r="B72" s="128">
        <v>200000</v>
      </c>
      <c r="C72" s="131">
        <v>3</v>
      </c>
    </row>
    <row r="73" spans="1:4" ht="15.75" x14ac:dyDescent="0.25">
      <c r="A73" s="104" t="s">
        <v>192</v>
      </c>
      <c r="B73" s="128">
        <v>200000</v>
      </c>
      <c r="C73" s="131">
        <v>4</v>
      </c>
    </row>
    <row r="74" spans="1:4" ht="16.5" thickBot="1" x14ac:dyDescent="0.3">
      <c r="A74" s="105" t="s">
        <v>193</v>
      </c>
      <c r="B74" s="129">
        <v>1000000</v>
      </c>
      <c r="C74" s="131">
        <v>5</v>
      </c>
    </row>
    <row r="75" spans="1:4" ht="15.75" x14ac:dyDescent="0.25">
      <c r="C75" s="131">
        <v>6</v>
      </c>
    </row>
    <row r="76" spans="1:4" ht="15.75" x14ac:dyDescent="0.25">
      <c r="C76" s="131">
        <v>7</v>
      </c>
    </row>
    <row r="77" spans="1:4" ht="15.75" x14ac:dyDescent="0.25">
      <c r="C77" s="131">
        <v>8</v>
      </c>
    </row>
    <row r="78" spans="1:4" ht="15.75" x14ac:dyDescent="0.25">
      <c r="C78" s="131">
        <v>9</v>
      </c>
    </row>
    <row r="79" spans="1:4" ht="15.75" x14ac:dyDescent="0.25">
      <c r="C79" s="131">
        <v>10</v>
      </c>
    </row>
    <row r="80" spans="1:4" ht="15.75" x14ac:dyDescent="0.25">
      <c r="C80" s="131">
        <v>11</v>
      </c>
    </row>
    <row r="81" spans="3:3" ht="15.75" x14ac:dyDescent="0.25">
      <c r="C81" s="131">
        <v>12</v>
      </c>
    </row>
    <row r="82" spans="3:3" ht="15.75" x14ac:dyDescent="0.25">
      <c r="C82" s="131">
        <v>13</v>
      </c>
    </row>
    <row r="83" spans="3:3" ht="15.75" x14ac:dyDescent="0.25">
      <c r="C83" s="131">
        <v>14</v>
      </c>
    </row>
    <row r="84" spans="3:3" ht="15.75" x14ac:dyDescent="0.25">
      <c r="C84" s="131">
        <v>15</v>
      </c>
    </row>
    <row r="85" spans="3:3" ht="15.75" x14ac:dyDescent="0.25">
      <c r="C85" s="131">
        <v>16</v>
      </c>
    </row>
    <row r="86" spans="3:3" ht="15.75" x14ac:dyDescent="0.25">
      <c r="C86" s="131">
        <v>17</v>
      </c>
    </row>
    <row r="87" spans="3:3" ht="15.75" x14ac:dyDescent="0.25">
      <c r="C87" s="131">
        <v>18</v>
      </c>
    </row>
    <row r="88" spans="3:3" ht="15.75" x14ac:dyDescent="0.25">
      <c r="C88" s="131">
        <v>19</v>
      </c>
    </row>
    <row r="89" spans="3:3" ht="16.5" thickBot="1" x14ac:dyDescent="0.3">
      <c r="C89" s="132">
        <v>20</v>
      </c>
    </row>
  </sheetData>
  <sortState ref="A28:A34">
    <sortCondition ref="A28:A34"/>
  </sortState>
  <mergeCells count="4">
    <mergeCell ref="A63:D63"/>
    <mergeCell ref="E30:F30"/>
    <mergeCell ref="A41:E41"/>
    <mergeCell ref="A52:E52"/>
  </mergeCells>
  <conditionalFormatting sqref="A9">
    <cfRule type="duplicateValues" dxfId="1"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7"/>
  <sheetViews>
    <sheetView topLeftCell="A4" zoomScaleNormal="100" workbookViewId="0">
      <selection activeCell="A9" sqref="A9:J9"/>
    </sheetView>
  </sheetViews>
  <sheetFormatPr baseColWidth="10" defaultColWidth="11.42578125" defaultRowHeight="15" x14ac:dyDescent="0.25"/>
  <cols>
    <col min="1" max="1" width="22.28515625" style="22" customWidth="1"/>
    <col min="2" max="2" width="24.5703125" style="22" customWidth="1"/>
    <col min="3" max="3" width="45.7109375" style="22" customWidth="1"/>
    <col min="4" max="5" width="20.7109375" style="22" customWidth="1"/>
    <col min="6" max="6" width="77.28515625" style="3" bestFit="1" customWidth="1"/>
    <col min="7" max="7" width="20.7109375" style="22" customWidth="1"/>
    <col min="8" max="9" width="11.42578125" style="22"/>
    <col min="10" max="10" width="12.5703125" style="22" customWidth="1"/>
    <col min="11" max="16384" width="11.42578125" style="22"/>
  </cols>
  <sheetData>
    <row r="1" spans="1:10" ht="15" customHeight="1" x14ac:dyDescent="0.25">
      <c r="A1" s="21"/>
      <c r="B1" s="21"/>
      <c r="C1" s="21"/>
      <c r="D1" s="21"/>
      <c r="E1" s="21"/>
      <c r="F1" s="38"/>
      <c r="G1" s="21"/>
    </row>
    <row r="2" spans="1:10" ht="15" customHeight="1" x14ac:dyDescent="0.25">
      <c r="A2" s="21"/>
      <c r="B2" s="21"/>
      <c r="C2" s="21"/>
      <c r="D2" s="21"/>
      <c r="E2" s="21"/>
      <c r="F2" s="38"/>
      <c r="G2" s="21"/>
    </row>
    <row r="3" spans="1:10" ht="15" customHeight="1" x14ac:dyDescent="0.25">
      <c r="A3" s="21"/>
      <c r="B3" s="21"/>
      <c r="C3" s="21"/>
      <c r="D3" s="21"/>
      <c r="E3" s="21"/>
      <c r="F3" s="38"/>
      <c r="G3" s="21"/>
    </row>
    <row r="4" spans="1:10" ht="15" customHeight="1" x14ac:dyDescent="0.25">
      <c r="A4" s="21"/>
      <c r="B4" s="21"/>
      <c r="C4" s="21"/>
      <c r="D4" s="21"/>
      <c r="E4" s="21"/>
      <c r="F4" s="38"/>
      <c r="G4" s="21"/>
    </row>
    <row r="5" spans="1:10" ht="15" customHeight="1" x14ac:dyDescent="0.25">
      <c r="A5" s="21"/>
      <c r="B5" s="21"/>
      <c r="C5" s="21"/>
      <c r="D5" s="21"/>
      <c r="E5" s="21"/>
      <c r="F5" s="38"/>
      <c r="G5" s="21"/>
    </row>
    <row r="6" spans="1:10" ht="15" customHeight="1" x14ac:dyDescent="0.25">
      <c r="A6" s="21"/>
      <c r="B6" s="21"/>
      <c r="C6" s="21"/>
      <c r="D6" s="21"/>
      <c r="E6" s="21"/>
      <c r="F6" s="38"/>
      <c r="G6" s="21"/>
    </row>
    <row r="7" spans="1:10" ht="15" customHeight="1" x14ac:dyDescent="0.25">
      <c r="A7" s="21"/>
      <c r="B7" s="11"/>
      <c r="C7" s="11"/>
      <c r="D7" s="21"/>
      <c r="E7" s="21"/>
      <c r="F7" s="38"/>
      <c r="G7" s="21"/>
    </row>
    <row r="8" spans="1:10" ht="15" customHeight="1" x14ac:dyDescent="0.25">
      <c r="A8" s="21"/>
      <c r="B8" s="11"/>
      <c r="C8" s="1"/>
    </row>
    <row r="9" spans="1:10" ht="66" customHeight="1" x14ac:dyDescent="0.25">
      <c r="A9" s="316" t="s">
        <v>213</v>
      </c>
      <c r="B9" s="316"/>
      <c r="C9" s="316"/>
      <c r="D9" s="316"/>
      <c r="E9" s="316"/>
      <c r="F9" s="316"/>
      <c r="G9" s="316"/>
      <c r="H9" s="316"/>
      <c r="I9" s="316"/>
      <c r="J9" s="316"/>
    </row>
    <row r="10" spans="1:10" ht="20.100000000000001" customHeight="1" x14ac:dyDescent="0.25">
      <c r="A10" s="386" t="s">
        <v>63</v>
      </c>
      <c r="B10" s="386"/>
      <c r="C10" s="386"/>
      <c r="D10" s="386"/>
      <c r="E10" s="387"/>
      <c r="F10" s="388"/>
      <c r="G10" s="388"/>
      <c r="H10" s="388"/>
      <c r="I10" s="388"/>
      <c r="J10" s="389"/>
    </row>
    <row r="11" spans="1:10" ht="20.100000000000001" customHeight="1" x14ac:dyDescent="0.25">
      <c r="A11" s="390" t="s">
        <v>62</v>
      </c>
      <c r="B11" s="390"/>
      <c r="C11" s="390"/>
      <c r="D11" s="390"/>
      <c r="E11" s="387"/>
      <c r="F11" s="388"/>
      <c r="G11" s="388"/>
      <c r="H11" s="388"/>
      <c r="I11" s="388"/>
      <c r="J11" s="389"/>
    </row>
    <row r="12" spans="1:10" ht="24.95" customHeight="1" x14ac:dyDescent="0.25">
      <c r="A12" s="316" t="s">
        <v>32</v>
      </c>
      <c r="B12" s="316"/>
      <c r="C12" s="316"/>
      <c r="D12" s="316"/>
      <c r="E12" s="316"/>
      <c r="F12" s="316"/>
      <c r="G12" s="316"/>
      <c r="H12" s="316"/>
      <c r="I12" s="316"/>
      <c r="J12" s="316"/>
    </row>
    <row r="13" spans="1:10" ht="24.95" customHeight="1" thickBot="1" x14ac:dyDescent="0.3">
      <c r="A13" s="21"/>
      <c r="B13" s="14"/>
      <c r="C13" s="14"/>
      <c r="D13" s="14"/>
      <c r="E13" s="14"/>
      <c r="F13" s="14"/>
    </row>
    <row r="14" spans="1:10" ht="20.100000000000001" customHeight="1" thickBot="1" x14ac:dyDescent="0.3">
      <c r="A14" s="21"/>
      <c r="C14" s="15" t="s">
        <v>26</v>
      </c>
      <c r="D14" s="35" t="s">
        <v>27</v>
      </c>
      <c r="F14" s="12" t="s">
        <v>71</v>
      </c>
      <c r="G14" s="35" t="s">
        <v>27</v>
      </c>
    </row>
    <row r="15" spans="1:10" ht="20.100000000000001" customHeight="1" x14ac:dyDescent="0.25">
      <c r="C15" s="275" t="s">
        <v>25</v>
      </c>
      <c r="D15" s="143">
        <f>G15+G21</f>
        <v>0</v>
      </c>
      <c r="F15" s="19" t="s">
        <v>95</v>
      </c>
      <c r="G15" s="36">
        <f>IF(C29="",0,SUM(G16:G20))</f>
        <v>0</v>
      </c>
    </row>
    <row r="16" spans="1:10" ht="20.100000000000001" customHeight="1" x14ac:dyDescent="0.25">
      <c r="A16" s="21"/>
      <c r="B16" s="2"/>
      <c r="C16" s="115" t="s">
        <v>214</v>
      </c>
      <c r="D16" s="143">
        <f>G23</f>
        <v>0</v>
      </c>
      <c r="F16" s="17" t="s">
        <v>80</v>
      </c>
      <c r="G16" s="125">
        <f>IF($C$29="",0,SUMIF(Devis!E5:E504,'Synthèse dépenses bénéficiaire'!F16,Devis!F5:F504))</f>
        <v>0</v>
      </c>
    </row>
    <row r="17" spans="1:7" ht="20.100000000000001" customHeight="1" x14ac:dyDescent="0.25">
      <c r="A17" s="21"/>
      <c r="B17" s="23"/>
      <c r="C17" s="115" t="s">
        <v>216</v>
      </c>
      <c r="D17" s="143">
        <f>G28</f>
        <v>0</v>
      </c>
      <c r="F17" s="17" t="s">
        <v>82</v>
      </c>
      <c r="G17" s="125">
        <f>IF($C$29="",0,SUMIF(Devis!E6:E505,'Synthèse dépenses bénéficiaire'!F17,Devis!F6:F505))</f>
        <v>0</v>
      </c>
    </row>
    <row r="18" spans="1:7" ht="20.100000000000001" customHeight="1" x14ac:dyDescent="0.25">
      <c r="A18" s="21"/>
      <c r="B18" s="23"/>
      <c r="C18" s="115" t="s">
        <v>145</v>
      </c>
      <c r="D18" s="143">
        <f>G30</f>
        <v>0</v>
      </c>
      <c r="F18" s="18" t="s">
        <v>81</v>
      </c>
      <c r="G18" s="125">
        <f>IF($C$29="",0,SUMIF(Devis!E7:E506,'Synthèse dépenses bénéficiaire'!F18,Devis!F7:F506))</f>
        <v>0</v>
      </c>
    </row>
    <row r="19" spans="1:7" ht="20.100000000000001" customHeight="1" thickBot="1" x14ac:dyDescent="0.3">
      <c r="A19" s="21"/>
      <c r="B19" s="23"/>
      <c r="C19" s="276" t="s">
        <v>211</v>
      </c>
      <c r="D19" s="143">
        <f>G33</f>
        <v>0</v>
      </c>
      <c r="F19" s="16" t="s">
        <v>83</v>
      </c>
      <c r="G19" s="125">
        <f>IF($C$29="",0,SUMIF(Devis!E8:E507,'Synthèse dépenses bénéficiaire'!F19,Devis!F8:F507))</f>
        <v>0</v>
      </c>
    </row>
    <row r="20" spans="1:7" ht="20.100000000000001" customHeight="1" thickBot="1" x14ac:dyDescent="0.3">
      <c r="A20" s="21"/>
      <c r="B20" s="24"/>
      <c r="C20" s="15" t="s">
        <v>2</v>
      </c>
      <c r="D20" s="144">
        <f>SUM(D15:D19)</f>
        <v>0</v>
      </c>
      <c r="F20" s="17" t="s">
        <v>84</v>
      </c>
      <c r="G20" s="125">
        <f>IF($C$29="",0,SUMIF(Devis!E9:E508,'Synthèse dépenses bénéficiaire'!F20,Devis!F9:F508))</f>
        <v>0</v>
      </c>
    </row>
    <row r="21" spans="1:7" ht="20.100000000000001" customHeight="1" x14ac:dyDescent="0.25">
      <c r="A21" s="21"/>
      <c r="B21" s="24"/>
      <c r="C21" s="23"/>
      <c r="D21" s="14"/>
      <c r="F21" s="20" t="s">
        <v>96</v>
      </c>
      <c r="G21" s="36">
        <f>IF(C29="",0,G22)</f>
        <v>0</v>
      </c>
    </row>
    <row r="22" spans="1:7" ht="20.100000000000001" customHeight="1" x14ac:dyDescent="0.25">
      <c r="A22" s="21"/>
      <c r="B22" s="23"/>
      <c r="F22" s="115" t="s">
        <v>85</v>
      </c>
      <c r="G22" s="125">
        <f>IF($C$29="",0,SUMIF(Devis!E6:E505,'Synthèse dépenses bénéficiaire'!F22,Devis!F6:F505))</f>
        <v>0</v>
      </c>
    </row>
    <row r="23" spans="1:7" ht="20.100000000000001" customHeight="1" x14ac:dyDescent="0.25">
      <c r="A23" s="21"/>
      <c r="B23" s="23"/>
      <c r="F23" s="20" t="s">
        <v>214</v>
      </c>
      <c r="G23" s="36">
        <f>IF(C29="",0,SUM(G24:G27))</f>
        <v>0</v>
      </c>
    </row>
    <row r="24" spans="1:7" ht="20.100000000000001" customHeight="1" x14ac:dyDescent="0.25">
      <c r="A24" s="21"/>
      <c r="B24" s="23"/>
      <c r="E24" s="23"/>
      <c r="F24" s="115" t="s">
        <v>172</v>
      </c>
      <c r="G24" s="125">
        <f>IF($C$29="",0,SUMIF('Frais de personnel'!$E$6:$E$505,'Synthèse dépenses bénéficiaire'!F24,'Frais de personnel'!$I$6:$I$505))</f>
        <v>0</v>
      </c>
    </row>
    <row r="25" spans="1:7" ht="20.100000000000001" customHeight="1" x14ac:dyDescent="0.25">
      <c r="A25" s="21"/>
      <c r="B25" s="23"/>
      <c r="C25" s="142"/>
      <c r="D25" s="23"/>
      <c r="E25" s="23"/>
      <c r="F25" s="115" t="s">
        <v>173</v>
      </c>
      <c r="G25" s="125">
        <f>IF($C$29="",0,SUMIF('Frais de personnel'!$E$6:$E$505,'Synthèse dépenses bénéficiaire'!F25,'Frais de personnel'!$I$6:$I$505))</f>
        <v>0</v>
      </c>
    </row>
    <row r="26" spans="1:7" ht="20.100000000000001" customHeight="1" thickBot="1" x14ac:dyDescent="0.3">
      <c r="A26" s="21"/>
      <c r="B26" s="23"/>
      <c r="C26" s="23"/>
      <c r="D26" s="23"/>
      <c r="E26" s="23"/>
      <c r="F26" s="115" t="s">
        <v>174</v>
      </c>
      <c r="G26" s="125">
        <f>IF($C$29="",0,SUMIF('Frais de personnel'!$E$6:$E$505,'Synthèse dépenses bénéficiaire'!F26,'Frais de personnel'!$I$6:$I$505))</f>
        <v>0</v>
      </c>
    </row>
    <row r="27" spans="1:7" ht="20.100000000000001" customHeight="1" thickBot="1" x14ac:dyDescent="0.3">
      <c r="A27" s="21"/>
      <c r="B27" s="23"/>
      <c r="C27" s="391" t="s">
        <v>245</v>
      </c>
      <c r="D27" s="392"/>
      <c r="E27" s="23"/>
      <c r="F27" s="115" t="s">
        <v>175</v>
      </c>
      <c r="G27" s="125">
        <f>IF($C$29="",0,SUMIF('Frais de personnel'!$E$6:$E$505,'Synthèse dépenses bénéficiaire'!F27,'Frais de personnel'!$I$6:$I$505))</f>
        <v>0</v>
      </c>
    </row>
    <row r="28" spans="1:7" ht="51.75" customHeight="1" x14ac:dyDescent="0.25">
      <c r="A28" s="21"/>
      <c r="C28" s="384" t="s">
        <v>246</v>
      </c>
      <c r="D28" s="385"/>
      <c r="E28" s="23"/>
      <c r="F28" s="20" t="s">
        <v>215</v>
      </c>
      <c r="G28" s="36">
        <f>IF(C29="",0,G29)</f>
        <v>0</v>
      </c>
    </row>
    <row r="29" spans="1:7" ht="20.100000000000001" customHeight="1" thickBot="1" x14ac:dyDescent="0.3">
      <c r="A29" s="21"/>
      <c r="C29" s="382"/>
      <c r="D29" s="383"/>
      <c r="E29" s="23"/>
      <c r="F29" s="115" t="s">
        <v>98</v>
      </c>
      <c r="G29" s="125">
        <f>IF(C29="Non",0,G23*0.15)</f>
        <v>0</v>
      </c>
    </row>
    <row r="30" spans="1:7" ht="20.100000000000001" customHeight="1" x14ac:dyDescent="0.25">
      <c r="A30" s="21"/>
      <c r="E30" s="23"/>
      <c r="F30" s="116" t="s">
        <v>78</v>
      </c>
      <c r="G30" s="36">
        <f>IF(C29="",0,G31+G32)</f>
        <v>0</v>
      </c>
    </row>
    <row r="31" spans="1:7" ht="20.100000000000001" customHeight="1" x14ac:dyDescent="0.25">
      <c r="A31" s="21"/>
      <c r="B31" s="23"/>
      <c r="C31" s="23"/>
      <c r="D31" s="23"/>
      <c r="E31" s="23"/>
      <c r="F31" s="115" t="s">
        <v>90</v>
      </c>
      <c r="G31" s="125">
        <f>IF($C$29="",0,SUMIF('Frais réels'!$E$6:$E$505,'Synthèse dépenses bénéficiaire'!F31,'Frais réels'!$G$6:$G$505))</f>
        <v>0</v>
      </c>
    </row>
    <row r="32" spans="1:7" ht="20.100000000000001" customHeight="1" x14ac:dyDescent="0.25">
      <c r="A32" s="21"/>
      <c r="B32" s="23"/>
      <c r="C32" s="23"/>
      <c r="D32" s="23"/>
      <c r="E32" s="23"/>
      <c r="F32" s="115" t="s">
        <v>91</v>
      </c>
      <c r="G32" s="125">
        <f>IF($C$29="",0,SUMIF('Frais réels'!$E$6:$E$505,'Synthèse dépenses bénéficiaire'!F32,'Frais réels'!$G$6:$G$505))</f>
        <v>0</v>
      </c>
    </row>
    <row r="33" spans="1:7" ht="20.100000000000001" customHeight="1" x14ac:dyDescent="0.25">
      <c r="A33" s="21"/>
      <c r="B33" s="23"/>
      <c r="C33" s="23"/>
      <c r="D33" s="23"/>
      <c r="E33" s="23"/>
      <c r="F33" s="20" t="s">
        <v>211</v>
      </c>
      <c r="G33" s="36">
        <f>IF(C29="",0,SUM(G34:G36))</f>
        <v>0</v>
      </c>
    </row>
    <row r="34" spans="1:7" ht="20.100000000000001" customHeight="1" x14ac:dyDescent="0.25">
      <c r="A34" s="21"/>
      <c r="C34" s="23"/>
      <c r="D34" s="23"/>
      <c r="E34" s="23"/>
      <c r="F34" s="115" t="s">
        <v>92</v>
      </c>
      <c r="G34" s="125">
        <f>IF($C$29="",0,SUMIF(Forfaitaires!$G$6:$G$505,'Synthèse dépenses bénéficiaire'!F34,Forfaitaires!$M$6:$M$505))</f>
        <v>0</v>
      </c>
    </row>
    <row r="35" spans="1:7" ht="20.100000000000001" customHeight="1" x14ac:dyDescent="0.25">
      <c r="A35" s="21"/>
      <c r="C35" s="23"/>
      <c r="D35" s="23"/>
      <c r="E35" s="23"/>
      <c r="F35" s="115" t="s">
        <v>93</v>
      </c>
      <c r="G35" s="125">
        <f>IF($C$29="",0,SUMIF(Forfaitaires!$G$6:$G$505,'Synthèse dépenses bénéficiaire'!F35,Forfaitaires!$M$6:$M$505))</f>
        <v>0</v>
      </c>
    </row>
    <row r="36" spans="1:7" ht="20.100000000000001" customHeight="1" thickBot="1" x14ac:dyDescent="0.3">
      <c r="A36" s="21"/>
      <c r="D36" s="23"/>
      <c r="E36" s="23"/>
      <c r="F36" s="115" t="s">
        <v>94</v>
      </c>
      <c r="G36" s="125">
        <f>IF($C$29="",0,SUMIF(Forfaitaires!$G$6:$G$505,'Synthèse dépenses bénéficiaire'!F36,Forfaitaires!$M$6:$M$505))</f>
        <v>0</v>
      </c>
    </row>
    <row r="37" spans="1:7" ht="20.100000000000001" customHeight="1" thickBot="1" x14ac:dyDescent="0.3">
      <c r="A37" s="21"/>
      <c r="E37" s="23"/>
      <c r="F37" s="15" t="s">
        <v>2</v>
      </c>
      <c r="G37" s="37">
        <f>G15+G21+G23+G28+G30+G33</f>
        <v>0</v>
      </c>
    </row>
    <row r="38" spans="1:7" ht="15.75" customHeight="1" x14ac:dyDescent="0.25">
      <c r="A38" s="21"/>
      <c r="E38" s="23"/>
      <c r="F38" s="23"/>
    </row>
    <row r="39" spans="1:7" ht="15.75" customHeight="1" x14ac:dyDescent="0.25">
      <c r="A39" s="21"/>
      <c r="E39" s="23"/>
      <c r="F39" s="23"/>
    </row>
    <row r="40" spans="1:7" ht="15.75" x14ac:dyDescent="0.25">
      <c r="A40" s="21"/>
      <c r="E40" s="23"/>
      <c r="F40" s="23"/>
    </row>
    <row r="41" spans="1:7" ht="15.75" x14ac:dyDescent="0.25">
      <c r="A41" s="21"/>
      <c r="E41" s="23"/>
      <c r="F41" s="23"/>
    </row>
    <row r="42" spans="1:7" ht="15.75" x14ac:dyDescent="0.25">
      <c r="A42" s="21"/>
      <c r="E42" s="23"/>
      <c r="F42" s="23"/>
    </row>
    <row r="43" spans="1:7" ht="15.75" x14ac:dyDescent="0.25">
      <c r="E43" s="23"/>
      <c r="F43" s="23"/>
    </row>
    <row r="44" spans="1:7" ht="15.75" x14ac:dyDescent="0.25">
      <c r="E44" s="23"/>
      <c r="F44" s="23"/>
      <c r="G44" s="3"/>
    </row>
    <row r="45" spans="1:7" ht="15.75" x14ac:dyDescent="0.25">
      <c r="E45" s="23"/>
      <c r="F45" s="23"/>
      <c r="G45" s="3"/>
    </row>
    <row r="46" spans="1:7" ht="15.75" x14ac:dyDescent="0.25">
      <c r="E46" s="23"/>
      <c r="F46" s="23"/>
      <c r="G46" s="3"/>
    </row>
    <row r="47" spans="1:7" ht="15.75" x14ac:dyDescent="0.25">
      <c r="F47" s="23"/>
      <c r="G47" s="3"/>
    </row>
    <row r="48" spans="1:7" ht="15.75" x14ac:dyDescent="0.25">
      <c r="F48" s="23"/>
      <c r="G48" s="3"/>
    </row>
    <row r="49" spans="6:7" ht="15.75" x14ac:dyDescent="0.25">
      <c r="F49" s="23"/>
      <c r="G49" s="3"/>
    </row>
    <row r="50" spans="6:7" ht="15.75" x14ac:dyDescent="0.25">
      <c r="F50" s="23"/>
    </row>
    <row r="51" spans="6:7" ht="15.75" x14ac:dyDescent="0.25">
      <c r="F51" s="23"/>
    </row>
    <row r="52" spans="6:7" ht="15.75" x14ac:dyDescent="0.25">
      <c r="F52" s="23"/>
    </row>
    <row r="53" spans="6:7" ht="15.75" x14ac:dyDescent="0.25">
      <c r="F53" s="23"/>
    </row>
    <row r="54" spans="6:7" ht="15.75" x14ac:dyDescent="0.25">
      <c r="F54" s="23"/>
    </row>
    <row r="55" spans="6:7" ht="15.75" x14ac:dyDescent="0.25">
      <c r="F55" s="23"/>
    </row>
    <row r="56" spans="6:7" ht="15.75" x14ac:dyDescent="0.25">
      <c r="F56" s="23"/>
    </row>
    <row r="57" spans="6:7" ht="15.75" x14ac:dyDescent="0.25">
      <c r="F57" s="23"/>
    </row>
    <row r="58" spans="6:7" ht="15.75" x14ac:dyDescent="0.25">
      <c r="F58" s="23"/>
    </row>
    <row r="59" spans="6:7" ht="15.75" x14ac:dyDescent="0.25">
      <c r="F59" s="23"/>
    </row>
    <row r="60" spans="6:7" ht="15.75" x14ac:dyDescent="0.25">
      <c r="F60" s="23"/>
    </row>
    <row r="61" spans="6:7" ht="15.75" x14ac:dyDescent="0.25">
      <c r="F61" s="23"/>
    </row>
    <row r="62" spans="6:7" ht="15.75" x14ac:dyDescent="0.25">
      <c r="F62" s="23"/>
    </row>
    <row r="69" spans="5:5" ht="16.5" customHeight="1" x14ac:dyDescent="0.25"/>
    <row r="70" spans="5:5" ht="16.5" customHeight="1" x14ac:dyDescent="0.25"/>
    <row r="71" spans="5:5" ht="16.5" customHeight="1" x14ac:dyDescent="0.25"/>
    <row r="72" spans="5:5" ht="16.5" customHeight="1" x14ac:dyDescent="0.25"/>
    <row r="73" spans="5:5" ht="16.5" customHeight="1" x14ac:dyDescent="0.25">
      <c r="E73" s="13"/>
    </row>
    <row r="74" spans="5:5" ht="16.5" customHeight="1" x14ac:dyDescent="0.25"/>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sheetData>
  <mergeCells count="9">
    <mergeCell ref="C29:D29"/>
    <mergeCell ref="C28:D28"/>
    <mergeCell ref="A12:J12"/>
    <mergeCell ref="A9:J9"/>
    <mergeCell ref="A10:D10"/>
    <mergeCell ref="E10:J10"/>
    <mergeCell ref="A11:D11"/>
    <mergeCell ref="E11:J11"/>
    <mergeCell ref="C27:D27"/>
  </mergeCells>
  <conditionalFormatting sqref="C29">
    <cfRule type="expression" dxfId="85" priority="169">
      <formula>ISBLANK($C$29)</formula>
    </cfRule>
    <cfRule type="expression" dxfId="84" priority="170">
      <formula>IF($C$29="","","")</formula>
    </cfRule>
  </conditionalFormatting>
  <pageMargins left="0.25" right="0.25" top="0.75" bottom="0.75" header="0.3" footer="0.3"/>
  <pageSetup paperSize="9" scale="53" orientation="landscape" r:id="rId1"/>
  <rowBreaks count="1" manualBreakCount="1">
    <brk id="39" min="1" max="14" man="1"/>
  </rowBreaks>
  <drawing r:id="rId2"/>
  <extLst>
    <ext xmlns:x14="http://schemas.microsoft.com/office/spreadsheetml/2009/9/main" uri="{CCE6A557-97BC-4b89-ADB6-D9C93CAAB3DF}">
      <x14:dataValidations xmlns:xm="http://schemas.microsoft.com/office/excel/2006/main" count="1">
        <x14:dataValidation type="list" showInputMessage="1" showErrorMessage="1" errorTitle="Utiliser la liste déroulante">
          <x14:formula1>
            <xm:f>Listes!$E$3:$E$4</xm:f>
          </x14:formula1>
          <xm:sqref>C29:D29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I506"/>
  <sheetViews>
    <sheetView zoomScaleNormal="100" workbookViewId="0">
      <pane ySplit="4" topLeftCell="A5" activePane="bottomLeft" state="frozen"/>
      <selection activeCell="H12" sqref="H12"/>
      <selection pane="bottomLeft" sqref="A1:I1"/>
    </sheetView>
  </sheetViews>
  <sheetFormatPr baseColWidth="10" defaultColWidth="11.42578125" defaultRowHeight="15" x14ac:dyDescent="0.25"/>
  <cols>
    <col min="1" max="1" width="10.7109375" style="42" customWidth="1"/>
    <col min="2" max="2" width="38.28515625" style="42" customWidth="1"/>
    <col min="3" max="3" width="22.28515625" style="42" customWidth="1"/>
    <col min="4" max="4" width="20.85546875" style="42" customWidth="1"/>
    <col min="5" max="5" width="76.5703125" style="42" customWidth="1"/>
    <col min="6" max="8" width="17.7109375" style="42" customWidth="1"/>
    <col min="9" max="9" width="45.5703125" style="42" customWidth="1"/>
    <col min="10" max="16384" width="11.42578125" style="42"/>
  </cols>
  <sheetData>
    <row r="1" spans="1:9" ht="29.25" thickBot="1" x14ac:dyDescent="0.3">
      <c r="A1" s="395" t="s">
        <v>4</v>
      </c>
      <c r="B1" s="396"/>
      <c r="C1" s="396"/>
      <c r="D1" s="396"/>
      <c r="E1" s="396"/>
      <c r="F1" s="396"/>
      <c r="G1" s="396"/>
      <c r="H1" s="396"/>
      <c r="I1" s="397"/>
    </row>
    <row r="2" spans="1:9" ht="45" customHeight="1" thickBot="1" x14ac:dyDescent="0.3">
      <c r="A2" s="398" t="s">
        <v>60</v>
      </c>
      <c r="B2" s="399"/>
      <c r="C2" s="399"/>
      <c r="D2" s="399"/>
      <c r="E2" s="399"/>
      <c r="F2" s="399"/>
      <c r="G2" s="399"/>
      <c r="H2" s="399"/>
      <c r="I2" s="400"/>
    </row>
    <row r="3" spans="1:9" ht="45" x14ac:dyDescent="0.25">
      <c r="A3" s="393" t="s">
        <v>0</v>
      </c>
      <c r="B3" s="48" t="s">
        <v>3</v>
      </c>
      <c r="C3" s="48" t="s">
        <v>47</v>
      </c>
      <c r="D3" s="48" t="s">
        <v>59</v>
      </c>
      <c r="E3" s="48" t="s">
        <v>48</v>
      </c>
      <c r="F3" s="48" t="s">
        <v>49</v>
      </c>
      <c r="G3" s="48" t="s">
        <v>50</v>
      </c>
      <c r="H3" s="48" t="s">
        <v>51</v>
      </c>
      <c r="I3" s="49" t="s">
        <v>38</v>
      </c>
    </row>
    <row r="4" spans="1:9" ht="51" x14ac:dyDescent="0.25">
      <c r="A4" s="394"/>
      <c r="B4" s="137" t="s">
        <v>39</v>
      </c>
      <c r="C4" s="137" t="s">
        <v>220</v>
      </c>
      <c r="D4" s="137" t="s">
        <v>61</v>
      </c>
      <c r="E4" s="137" t="s">
        <v>106</v>
      </c>
      <c r="F4" s="137" t="s">
        <v>221</v>
      </c>
      <c r="G4" s="137" t="s">
        <v>41</v>
      </c>
      <c r="H4" s="137" t="s">
        <v>41</v>
      </c>
      <c r="I4" s="139" t="s">
        <v>42</v>
      </c>
    </row>
    <row r="5" spans="1:9" ht="20.100000000000001" customHeight="1" x14ac:dyDescent="0.25">
      <c r="A5" s="50" t="s">
        <v>43</v>
      </c>
      <c r="B5" s="51" t="s">
        <v>53</v>
      </c>
      <c r="C5" s="51" t="s">
        <v>44</v>
      </c>
      <c r="D5" s="51" t="s">
        <v>54</v>
      </c>
      <c r="E5" s="52" t="s">
        <v>29</v>
      </c>
      <c r="F5" s="53">
        <v>2850</v>
      </c>
      <c r="G5" s="54">
        <v>2644</v>
      </c>
      <c r="H5" s="54"/>
      <c r="I5" s="301" t="s">
        <v>55</v>
      </c>
    </row>
    <row r="6" spans="1:9" ht="20.100000000000001" customHeight="1" x14ac:dyDescent="0.25">
      <c r="A6" s="56">
        <v>1</v>
      </c>
      <c r="B6" s="25"/>
      <c r="C6" s="25"/>
      <c r="D6" s="25"/>
      <c r="E6" s="25"/>
      <c r="F6" s="304"/>
      <c r="G6" s="26"/>
      <c r="H6" s="26"/>
      <c r="I6" s="117"/>
    </row>
    <row r="7" spans="1:9" ht="20.100000000000001" customHeight="1" x14ac:dyDescent="0.25">
      <c r="A7" s="57">
        <v>2</v>
      </c>
      <c r="B7" s="28"/>
      <c r="C7" s="28"/>
      <c r="D7" s="28"/>
      <c r="E7" s="28"/>
      <c r="F7" s="304"/>
      <c r="G7" s="29"/>
      <c r="H7" s="29"/>
      <c r="I7" s="118"/>
    </row>
    <row r="8" spans="1:9" ht="20.100000000000001" customHeight="1" x14ac:dyDescent="0.25">
      <c r="A8" s="57">
        <v>3</v>
      </c>
      <c r="B8" s="28"/>
      <c r="C8" s="28"/>
      <c r="D8" s="28"/>
      <c r="E8" s="28"/>
      <c r="F8" s="304"/>
      <c r="G8" s="29"/>
      <c r="H8" s="30"/>
      <c r="I8" s="118"/>
    </row>
    <row r="9" spans="1:9" ht="20.100000000000001" customHeight="1" x14ac:dyDescent="0.25">
      <c r="A9" s="57">
        <v>4</v>
      </c>
      <c r="B9" s="28"/>
      <c r="C9" s="28"/>
      <c r="D9" s="28"/>
      <c r="E9" s="28"/>
      <c r="F9" s="304"/>
      <c r="G9" s="29"/>
      <c r="H9" s="30"/>
      <c r="I9" s="118"/>
    </row>
    <row r="10" spans="1:9" ht="20.100000000000001" customHeight="1" x14ac:dyDescent="0.25">
      <c r="A10" s="57">
        <v>5</v>
      </c>
      <c r="B10" s="28"/>
      <c r="C10" s="28"/>
      <c r="D10" s="28"/>
      <c r="E10" s="28"/>
      <c r="F10" s="304"/>
      <c r="G10" s="29"/>
      <c r="H10" s="30"/>
      <c r="I10" s="118"/>
    </row>
    <row r="11" spans="1:9" ht="20.100000000000001" customHeight="1" x14ac:dyDescent="0.25">
      <c r="A11" s="57">
        <v>6</v>
      </c>
      <c r="B11" s="28"/>
      <c r="C11" s="28"/>
      <c r="D11" s="28"/>
      <c r="E11" s="28"/>
      <c r="F11" s="304"/>
      <c r="G11" s="29"/>
      <c r="H11" s="29"/>
      <c r="I11" s="118"/>
    </row>
    <row r="12" spans="1:9" ht="20.100000000000001" customHeight="1" x14ac:dyDescent="0.25">
      <c r="A12" s="57">
        <v>7</v>
      </c>
      <c r="B12" s="28"/>
      <c r="C12" s="28"/>
      <c r="D12" s="28"/>
      <c r="E12" s="28"/>
      <c r="F12" s="304"/>
      <c r="G12" s="30"/>
      <c r="H12" s="30"/>
      <c r="I12" s="118"/>
    </row>
    <row r="13" spans="1:9" ht="20.100000000000001" customHeight="1" x14ac:dyDescent="0.25">
      <c r="A13" s="57">
        <v>8</v>
      </c>
      <c r="B13" s="28"/>
      <c r="C13" s="28"/>
      <c r="D13" s="28"/>
      <c r="E13" s="28"/>
      <c r="F13" s="304"/>
      <c r="G13" s="30"/>
      <c r="H13" s="30"/>
      <c r="I13" s="118"/>
    </row>
    <row r="14" spans="1:9" ht="20.100000000000001" customHeight="1" x14ac:dyDescent="0.25">
      <c r="A14" s="57">
        <v>9</v>
      </c>
      <c r="B14" s="28"/>
      <c r="C14" s="28"/>
      <c r="D14" s="28"/>
      <c r="E14" s="28"/>
      <c r="F14" s="304"/>
      <c r="G14" s="30"/>
      <c r="H14" s="30"/>
      <c r="I14" s="118"/>
    </row>
    <row r="15" spans="1:9" ht="20.100000000000001" customHeight="1" x14ac:dyDescent="0.25">
      <c r="A15" s="57">
        <v>10</v>
      </c>
      <c r="B15" s="27"/>
      <c r="C15" s="27"/>
      <c r="D15" s="28"/>
      <c r="E15" s="28"/>
      <c r="F15" s="304"/>
      <c r="G15" s="30"/>
      <c r="H15" s="30"/>
      <c r="I15" s="118"/>
    </row>
    <row r="16" spans="1:9" ht="20.100000000000001" customHeight="1" x14ac:dyDescent="0.25">
      <c r="A16" s="57">
        <v>11</v>
      </c>
      <c r="B16" s="27"/>
      <c r="C16" s="27"/>
      <c r="D16" s="28"/>
      <c r="E16" s="28"/>
      <c r="F16" s="29"/>
      <c r="G16" s="30"/>
      <c r="H16" s="30"/>
      <c r="I16" s="118"/>
    </row>
    <row r="17" spans="1:9" ht="20.100000000000001" customHeight="1" x14ac:dyDescent="0.25">
      <c r="A17" s="57">
        <v>12</v>
      </c>
      <c r="B17" s="27"/>
      <c r="C17" s="27"/>
      <c r="D17" s="28"/>
      <c r="E17" s="28"/>
      <c r="F17" s="29"/>
      <c r="G17" s="30"/>
      <c r="H17" s="30"/>
      <c r="I17" s="118"/>
    </row>
    <row r="18" spans="1:9" ht="20.100000000000001" customHeight="1" x14ac:dyDescent="0.25">
      <c r="A18" s="57">
        <v>13</v>
      </c>
      <c r="B18" s="27"/>
      <c r="C18" s="27"/>
      <c r="D18" s="28"/>
      <c r="E18" s="28"/>
      <c r="F18" s="29"/>
      <c r="G18" s="30"/>
      <c r="H18" s="30"/>
      <c r="I18" s="118"/>
    </row>
    <row r="19" spans="1:9" ht="20.100000000000001" customHeight="1" x14ac:dyDescent="0.25">
      <c r="A19" s="57">
        <v>14</v>
      </c>
      <c r="B19" s="27"/>
      <c r="C19" s="27"/>
      <c r="D19" s="28"/>
      <c r="E19" s="28"/>
      <c r="F19" s="29"/>
      <c r="G19" s="30"/>
      <c r="H19" s="30"/>
      <c r="I19" s="118"/>
    </row>
    <row r="20" spans="1:9" ht="20.100000000000001" customHeight="1" x14ac:dyDescent="0.25">
      <c r="A20" s="57">
        <v>15</v>
      </c>
      <c r="B20" s="27"/>
      <c r="C20" s="27"/>
      <c r="D20" s="28"/>
      <c r="E20" s="28"/>
      <c r="F20" s="29"/>
      <c r="G20" s="30"/>
      <c r="H20" s="30"/>
      <c r="I20" s="118"/>
    </row>
    <row r="21" spans="1:9" ht="20.100000000000001" customHeight="1" x14ac:dyDescent="0.25">
      <c r="A21" s="57">
        <v>16</v>
      </c>
      <c r="B21" s="27"/>
      <c r="C21" s="27"/>
      <c r="D21" s="28"/>
      <c r="E21" s="28"/>
      <c r="F21" s="29"/>
      <c r="G21" s="30"/>
      <c r="H21" s="30"/>
      <c r="I21" s="118"/>
    </row>
    <row r="22" spans="1:9" ht="20.100000000000001" customHeight="1" x14ac:dyDescent="0.25">
      <c r="A22" s="57">
        <v>17</v>
      </c>
      <c r="B22" s="27"/>
      <c r="C22" s="27"/>
      <c r="D22" s="28"/>
      <c r="E22" s="28"/>
      <c r="F22" s="29"/>
      <c r="G22" s="30"/>
      <c r="H22" s="30"/>
      <c r="I22" s="118"/>
    </row>
    <row r="23" spans="1:9" ht="20.100000000000001" customHeight="1" x14ac:dyDescent="0.25">
      <c r="A23" s="57">
        <v>18</v>
      </c>
      <c r="B23" s="27"/>
      <c r="C23" s="27"/>
      <c r="D23" s="28"/>
      <c r="E23" s="28"/>
      <c r="F23" s="29"/>
      <c r="G23" s="30"/>
      <c r="H23" s="30"/>
      <c r="I23" s="118"/>
    </row>
    <row r="24" spans="1:9" ht="20.100000000000001" customHeight="1" x14ac:dyDescent="0.25">
      <c r="A24" s="57">
        <v>19</v>
      </c>
      <c r="B24" s="27"/>
      <c r="C24" s="27"/>
      <c r="D24" s="28"/>
      <c r="E24" s="28"/>
      <c r="F24" s="29"/>
      <c r="G24" s="30"/>
      <c r="H24" s="30"/>
      <c r="I24" s="118"/>
    </row>
    <row r="25" spans="1:9" ht="20.100000000000001" customHeight="1" x14ac:dyDescent="0.25">
      <c r="A25" s="57">
        <v>20</v>
      </c>
      <c r="B25" s="27"/>
      <c r="C25" s="27"/>
      <c r="D25" s="28"/>
      <c r="E25" s="28"/>
      <c r="F25" s="29"/>
      <c r="G25" s="30"/>
      <c r="H25" s="30"/>
      <c r="I25" s="118"/>
    </row>
    <row r="26" spans="1:9" ht="20.100000000000001" customHeight="1" x14ac:dyDescent="0.25">
      <c r="A26" s="57">
        <v>21</v>
      </c>
      <c r="B26" s="27"/>
      <c r="C26" s="27"/>
      <c r="D26" s="28"/>
      <c r="E26" s="28"/>
      <c r="F26" s="29"/>
      <c r="G26" s="30"/>
      <c r="H26" s="30"/>
      <c r="I26" s="118"/>
    </row>
    <row r="27" spans="1:9" ht="20.100000000000001" customHeight="1" x14ac:dyDescent="0.25">
      <c r="A27" s="57">
        <v>22</v>
      </c>
      <c r="B27" s="27"/>
      <c r="C27" s="27"/>
      <c r="D27" s="28"/>
      <c r="E27" s="28"/>
      <c r="F27" s="29"/>
      <c r="G27" s="30"/>
      <c r="H27" s="30"/>
      <c r="I27" s="118"/>
    </row>
    <row r="28" spans="1:9" ht="20.100000000000001" customHeight="1" x14ac:dyDescent="0.25">
      <c r="A28" s="57">
        <v>23</v>
      </c>
      <c r="B28" s="27"/>
      <c r="C28" s="27"/>
      <c r="D28" s="28"/>
      <c r="E28" s="28"/>
      <c r="F28" s="29"/>
      <c r="G28" s="30"/>
      <c r="H28" s="30"/>
      <c r="I28" s="118"/>
    </row>
    <row r="29" spans="1:9" ht="20.100000000000001" customHeight="1" x14ac:dyDescent="0.25">
      <c r="A29" s="57">
        <v>24</v>
      </c>
      <c r="B29" s="27"/>
      <c r="C29" s="27"/>
      <c r="D29" s="28"/>
      <c r="E29" s="28"/>
      <c r="F29" s="29"/>
      <c r="G29" s="30"/>
      <c r="H29" s="30"/>
      <c r="I29" s="118"/>
    </row>
    <row r="30" spans="1:9" ht="20.100000000000001" customHeight="1" x14ac:dyDescent="0.25">
      <c r="A30" s="57">
        <v>25</v>
      </c>
      <c r="B30" s="27"/>
      <c r="C30" s="27"/>
      <c r="D30" s="28"/>
      <c r="E30" s="28"/>
      <c r="F30" s="29"/>
      <c r="G30" s="30"/>
      <c r="H30" s="30"/>
      <c r="I30" s="118"/>
    </row>
    <row r="31" spans="1:9" ht="20.100000000000001" customHeight="1" x14ac:dyDescent="0.25">
      <c r="A31" s="57">
        <v>26</v>
      </c>
      <c r="B31" s="27"/>
      <c r="C31" s="27"/>
      <c r="D31" s="28"/>
      <c r="E31" s="28"/>
      <c r="F31" s="29"/>
      <c r="G31" s="30"/>
      <c r="H31" s="30"/>
      <c r="I31" s="118"/>
    </row>
    <row r="32" spans="1:9" ht="20.100000000000001" customHeight="1" x14ac:dyDescent="0.25">
      <c r="A32" s="57">
        <v>27</v>
      </c>
      <c r="B32" s="27"/>
      <c r="C32" s="27"/>
      <c r="D32" s="28"/>
      <c r="E32" s="28"/>
      <c r="F32" s="29"/>
      <c r="G32" s="30"/>
      <c r="H32" s="30"/>
      <c r="I32" s="118"/>
    </row>
    <row r="33" spans="1:9" ht="20.100000000000001" customHeight="1" x14ac:dyDescent="0.25">
      <c r="A33" s="57">
        <v>28</v>
      </c>
      <c r="B33" s="27"/>
      <c r="C33" s="27"/>
      <c r="D33" s="28"/>
      <c r="E33" s="28"/>
      <c r="F33" s="29"/>
      <c r="G33" s="30"/>
      <c r="H33" s="30"/>
      <c r="I33" s="118"/>
    </row>
    <row r="34" spans="1:9" ht="20.100000000000001" customHeight="1" x14ac:dyDescent="0.25">
      <c r="A34" s="57">
        <v>29</v>
      </c>
      <c r="B34" s="27"/>
      <c r="C34" s="27"/>
      <c r="D34" s="28"/>
      <c r="E34" s="28"/>
      <c r="F34" s="29"/>
      <c r="G34" s="30"/>
      <c r="H34" s="30"/>
      <c r="I34" s="118"/>
    </row>
    <row r="35" spans="1:9" ht="20.100000000000001" customHeight="1" x14ac:dyDescent="0.25">
      <c r="A35" s="57">
        <v>30</v>
      </c>
      <c r="B35" s="27"/>
      <c r="C35" s="27"/>
      <c r="D35" s="28"/>
      <c r="E35" s="28"/>
      <c r="F35" s="29"/>
      <c r="G35" s="30"/>
      <c r="H35" s="30"/>
      <c r="I35" s="118"/>
    </row>
    <row r="36" spans="1:9" ht="20.100000000000001" customHeight="1" x14ac:dyDescent="0.25">
      <c r="A36" s="57">
        <v>31</v>
      </c>
      <c r="B36" s="27"/>
      <c r="C36" s="27"/>
      <c r="D36" s="28"/>
      <c r="E36" s="28"/>
      <c r="F36" s="29"/>
      <c r="G36" s="30"/>
      <c r="H36" s="30"/>
      <c r="I36" s="118"/>
    </row>
    <row r="37" spans="1:9" ht="20.100000000000001" customHeight="1" x14ac:dyDescent="0.25">
      <c r="A37" s="57">
        <v>32</v>
      </c>
      <c r="B37" s="27"/>
      <c r="C37" s="27"/>
      <c r="D37" s="28"/>
      <c r="E37" s="28"/>
      <c r="F37" s="29"/>
      <c r="G37" s="30"/>
      <c r="H37" s="30"/>
      <c r="I37" s="118"/>
    </row>
    <row r="38" spans="1:9" ht="20.100000000000001" customHeight="1" x14ac:dyDescent="0.25">
      <c r="A38" s="57">
        <v>33</v>
      </c>
      <c r="B38" s="27"/>
      <c r="C38" s="27"/>
      <c r="D38" s="28"/>
      <c r="E38" s="28"/>
      <c r="F38" s="29"/>
      <c r="G38" s="30"/>
      <c r="H38" s="30"/>
      <c r="I38" s="118"/>
    </row>
    <row r="39" spans="1:9" ht="20.100000000000001" customHeight="1" x14ac:dyDescent="0.25">
      <c r="A39" s="57">
        <v>34</v>
      </c>
      <c r="B39" s="27"/>
      <c r="C39" s="27"/>
      <c r="D39" s="28"/>
      <c r="E39" s="28"/>
      <c r="F39" s="29"/>
      <c r="G39" s="30"/>
      <c r="H39" s="30"/>
      <c r="I39" s="118"/>
    </row>
    <row r="40" spans="1:9" ht="20.100000000000001" customHeight="1" x14ac:dyDescent="0.25">
      <c r="A40" s="57">
        <v>35</v>
      </c>
      <c r="B40" s="27"/>
      <c r="C40" s="27"/>
      <c r="D40" s="28"/>
      <c r="E40" s="28"/>
      <c r="F40" s="29"/>
      <c r="G40" s="30"/>
      <c r="H40" s="30"/>
      <c r="I40" s="118"/>
    </row>
    <row r="41" spans="1:9" ht="20.100000000000001" customHeight="1" x14ac:dyDescent="0.25">
      <c r="A41" s="57">
        <v>36</v>
      </c>
      <c r="B41" s="27"/>
      <c r="C41" s="27"/>
      <c r="D41" s="28"/>
      <c r="E41" s="28"/>
      <c r="F41" s="29"/>
      <c r="G41" s="30"/>
      <c r="H41" s="30"/>
      <c r="I41" s="118"/>
    </row>
    <row r="42" spans="1:9" ht="20.100000000000001" customHeight="1" x14ac:dyDescent="0.25">
      <c r="A42" s="57">
        <v>37</v>
      </c>
      <c r="B42" s="27"/>
      <c r="C42" s="27"/>
      <c r="D42" s="28"/>
      <c r="E42" s="28"/>
      <c r="F42" s="29"/>
      <c r="G42" s="30"/>
      <c r="H42" s="30"/>
      <c r="I42" s="118"/>
    </row>
    <row r="43" spans="1:9" ht="20.100000000000001" customHeight="1" x14ac:dyDescent="0.25">
      <c r="A43" s="57">
        <v>38</v>
      </c>
      <c r="B43" s="27"/>
      <c r="C43" s="27"/>
      <c r="D43" s="28"/>
      <c r="E43" s="28"/>
      <c r="F43" s="29"/>
      <c r="G43" s="30"/>
      <c r="H43" s="30"/>
      <c r="I43" s="118"/>
    </row>
    <row r="44" spans="1:9" ht="20.100000000000001" customHeight="1" x14ac:dyDescent="0.25">
      <c r="A44" s="57">
        <v>39</v>
      </c>
      <c r="B44" s="27"/>
      <c r="C44" s="27"/>
      <c r="D44" s="28"/>
      <c r="E44" s="28"/>
      <c r="F44" s="29"/>
      <c r="G44" s="30"/>
      <c r="H44" s="30"/>
      <c r="I44" s="118"/>
    </row>
    <row r="45" spans="1:9" ht="20.100000000000001" customHeight="1" x14ac:dyDescent="0.25">
      <c r="A45" s="57">
        <v>40</v>
      </c>
      <c r="B45" s="27"/>
      <c r="C45" s="27"/>
      <c r="D45" s="28"/>
      <c r="E45" s="28"/>
      <c r="F45" s="29"/>
      <c r="G45" s="30"/>
      <c r="H45" s="30"/>
      <c r="I45" s="118"/>
    </row>
    <row r="46" spans="1:9" ht="20.100000000000001" customHeight="1" x14ac:dyDescent="0.25">
      <c r="A46" s="57">
        <v>41</v>
      </c>
      <c r="B46" s="27"/>
      <c r="C46" s="27"/>
      <c r="D46" s="28"/>
      <c r="E46" s="28"/>
      <c r="F46" s="29"/>
      <c r="G46" s="30"/>
      <c r="H46" s="30"/>
      <c r="I46" s="118"/>
    </row>
    <row r="47" spans="1:9" ht="20.100000000000001" customHeight="1" x14ac:dyDescent="0.25">
      <c r="A47" s="57">
        <v>42</v>
      </c>
      <c r="B47" s="27"/>
      <c r="C47" s="27"/>
      <c r="D47" s="28"/>
      <c r="E47" s="28"/>
      <c r="F47" s="29"/>
      <c r="G47" s="30"/>
      <c r="H47" s="30"/>
      <c r="I47" s="118"/>
    </row>
    <row r="48" spans="1:9" ht="20.100000000000001" customHeight="1" x14ac:dyDescent="0.25">
      <c r="A48" s="57">
        <v>43</v>
      </c>
      <c r="B48" s="27"/>
      <c r="C48" s="27"/>
      <c r="D48" s="28"/>
      <c r="E48" s="28"/>
      <c r="F48" s="29"/>
      <c r="G48" s="30"/>
      <c r="H48" s="30"/>
      <c r="I48" s="118"/>
    </row>
    <row r="49" spans="1:9" ht="20.100000000000001" customHeight="1" x14ac:dyDescent="0.25">
      <c r="A49" s="57">
        <v>44</v>
      </c>
      <c r="B49" s="27"/>
      <c r="C49" s="27"/>
      <c r="D49" s="28"/>
      <c r="E49" s="28"/>
      <c r="F49" s="29"/>
      <c r="G49" s="30"/>
      <c r="H49" s="30"/>
      <c r="I49" s="118"/>
    </row>
    <row r="50" spans="1:9" ht="20.100000000000001" customHeight="1" x14ac:dyDescent="0.25">
      <c r="A50" s="57">
        <v>45</v>
      </c>
      <c r="B50" s="27"/>
      <c r="C50" s="27"/>
      <c r="D50" s="28"/>
      <c r="E50" s="28"/>
      <c r="F50" s="29"/>
      <c r="G50" s="30"/>
      <c r="H50" s="30"/>
      <c r="I50" s="118"/>
    </row>
    <row r="51" spans="1:9" ht="20.100000000000001" customHeight="1" x14ac:dyDescent="0.25">
      <c r="A51" s="57">
        <v>46</v>
      </c>
      <c r="B51" s="27"/>
      <c r="C51" s="27"/>
      <c r="D51" s="28"/>
      <c r="E51" s="28"/>
      <c r="F51" s="29"/>
      <c r="G51" s="30"/>
      <c r="H51" s="30"/>
      <c r="I51" s="118"/>
    </row>
    <row r="52" spans="1:9" ht="20.100000000000001" customHeight="1" x14ac:dyDescent="0.25">
      <c r="A52" s="57">
        <v>47</v>
      </c>
      <c r="B52" s="27"/>
      <c r="C52" s="27"/>
      <c r="D52" s="28"/>
      <c r="E52" s="28"/>
      <c r="F52" s="29"/>
      <c r="G52" s="30"/>
      <c r="H52" s="30"/>
      <c r="I52" s="118"/>
    </row>
    <row r="53" spans="1:9" ht="20.100000000000001" customHeight="1" x14ac:dyDescent="0.25">
      <c r="A53" s="57">
        <v>48</v>
      </c>
      <c r="B53" s="27"/>
      <c r="C53" s="27"/>
      <c r="D53" s="28"/>
      <c r="E53" s="28"/>
      <c r="F53" s="29"/>
      <c r="G53" s="30"/>
      <c r="H53" s="30"/>
      <c r="I53" s="118"/>
    </row>
    <row r="54" spans="1:9" ht="20.100000000000001" customHeight="1" x14ac:dyDescent="0.25">
      <c r="A54" s="57">
        <v>49</v>
      </c>
      <c r="B54" s="27"/>
      <c r="C54" s="27"/>
      <c r="D54" s="28"/>
      <c r="E54" s="28"/>
      <c r="F54" s="29"/>
      <c r="G54" s="30"/>
      <c r="H54" s="30"/>
      <c r="I54" s="118"/>
    </row>
    <row r="55" spans="1:9" ht="20.100000000000001" customHeight="1" x14ac:dyDescent="0.25">
      <c r="A55" s="57">
        <v>50</v>
      </c>
      <c r="B55" s="27"/>
      <c r="C55" s="27"/>
      <c r="D55" s="28"/>
      <c r="E55" s="28"/>
      <c r="F55" s="29"/>
      <c r="G55" s="30"/>
      <c r="H55" s="30"/>
      <c r="I55" s="118"/>
    </row>
    <row r="56" spans="1:9" ht="20.100000000000001" customHeight="1" x14ac:dyDescent="0.25">
      <c r="A56" s="57">
        <v>51</v>
      </c>
      <c r="B56" s="27"/>
      <c r="C56" s="27"/>
      <c r="D56" s="28"/>
      <c r="E56" s="28"/>
      <c r="F56" s="29"/>
      <c r="G56" s="30"/>
      <c r="H56" s="30"/>
      <c r="I56" s="118"/>
    </row>
    <row r="57" spans="1:9" ht="20.100000000000001" customHeight="1" x14ac:dyDescent="0.25">
      <c r="A57" s="57">
        <v>52</v>
      </c>
      <c r="B57" s="27"/>
      <c r="C57" s="27"/>
      <c r="D57" s="28"/>
      <c r="E57" s="28"/>
      <c r="F57" s="29"/>
      <c r="G57" s="30"/>
      <c r="H57" s="30"/>
      <c r="I57" s="118"/>
    </row>
    <row r="58" spans="1:9" ht="20.100000000000001" customHeight="1" x14ac:dyDescent="0.25">
      <c r="A58" s="57">
        <v>53</v>
      </c>
      <c r="B58" s="27"/>
      <c r="C58" s="27"/>
      <c r="D58" s="28"/>
      <c r="E58" s="28"/>
      <c r="F58" s="29"/>
      <c r="G58" s="30"/>
      <c r="H58" s="30"/>
      <c r="I58" s="118"/>
    </row>
    <row r="59" spans="1:9" ht="20.100000000000001" customHeight="1" x14ac:dyDescent="0.25">
      <c r="A59" s="57">
        <v>54</v>
      </c>
      <c r="B59" s="27"/>
      <c r="C59" s="27"/>
      <c r="D59" s="28"/>
      <c r="E59" s="28"/>
      <c r="F59" s="29"/>
      <c r="G59" s="30"/>
      <c r="H59" s="30"/>
      <c r="I59" s="118"/>
    </row>
    <row r="60" spans="1:9" ht="20.100000000000001" customHeight="1" x14ac:dyDescent="0.25">
      <c r="A60" s="57">
        <v>55</v>
      </c>
      <c r="B60" s="27"/>
      <c r="C60" s="27"/>
      <c r="D60" s="28"/>
      <c r="E60" s="28"/>
      <c r="F60" s="29"/>
      <c r="G60" s="30"/>
      <c r="H60" s="30"/>
      <c r="I60" s="118"/>
    </row>
    <row r="61" spans="1:9" ht="20.100000000000001" customHeight="1" x14ac:dyDescent="0.25">
      <c r="A61" s="57">
        <v>56</v>
      </c>
      <c r="B61" s="27"/>
      <c r="C61" s="27"/>
      <c r="D61" s="28"/>
      <c r="E61" s="28"/>
      <c r="F61" s="29"/>
      <c r="G61" s="30"/>
      <c r="H61" s="30"/>
      <c r="I61" s="118"/>
    </row>
    <row r="62" spans="1:9" ht="20.100000000000001" customHeight="1" x14ac:dyDescent="0.25">
      <c r="A62" s="57">
        <v>57</v>
      </c>
      <c r="B62" s="27"/>
      <c r="C62" s="27"/>
      <c r="D62" s="28"/>
      <c r="E62" s="28"/>
      <c r="F62" s="29"/>
      <c r="G62" s="30"/>
      <c r="H62" s="30"/>
      <c r="I62" s="118"/>
    </row>
    <row r="63" spans="1:9" ht="20.100000000000001" customHeight="1" x14ac:dyDescent="0.25">
      <c r="A63" s="57">
        <v>58</v>
      </c>
      <c r="B63" s="27"/>
      <c r="C63" s="27"/>
      <c r="D63" s="28"/>
      <c r="E63" s="28"/>
      <c r="F63" s="29"/>
      <c r="G63" s="30"/>
      <c r="H63" s="30"/>
      <c r="I63" s="118"/>
    </row>
    <row r="64" spans="1:9" ht="20.100000000000001" customHeight="1" x14ac:dyDescent="0.25">
      <c r="A64" s="57">
        <v>59</v>
      </c>
      <c r="B64" s="27"/>
      <c r="C64" s="27"/>
      <c r="D64" s="28"/>
      <c r="E64" s="28"/>
      <c r="F64" s="29"/>
      <c r="G64" s="30"/>
      <c r="H64" s="30"/>
      <c r="I64" s="118"/>
    </row>
    <row r="65" spans="1:9" ht="20.100000000000001" customHeight="1" x14ac:dyDescent="0.25">
      <c r="A65" s="57">
        <v>60</v>
      </c>
      <c r="B65" s="27"/>
      <c r="C65" s="27"/>
      <c r="D65" s="28"/>
      <c r="E65" s="28"/>
      <c r="F65" s="29"/>
      <c r="G65" s="30"/>
      <c r="H65" s="30"/>
      <c r="I65" s="118"/>
    </row>
    <row r="66" spans="1:9" ht="20.100000000000001" customHeight="1" x14ac:dyDescent="0.25">
      <c r="A66" s="57">
        <v>61</v>
      </c>
      <c r="B66" s="27"/>
      <c r="C66" s="27"/>
      <c r="D66" s="28"/>
      <c r="E66" s="28"/>
      <c r="F66" s="29"/>
      <c r="G66" s="30"/>
      <c r="H66" s="30"/>
      <c r="I66" s="118"/>
    </row>
    <row r="67" spans="1:9" ht="20.100000000000001" customHeight="1" x14ac:dyDescent="0.25">
      <c r="A67" s="57">
        <v>62</v>
      </c>
      <c r="B67" s="27"/>
      <c r="C67" s="27"/>
      <c r="D67" s="28"/>
      <c r="E67" s="28"/>
      <c r="F67" s="29"/>
      <c r="G67" s="30"/>
      <c r="H67" s="30"/>
      <c r="I67" s="118"/>
    </row>
    <row r="68" spans="1:9" ht="20.100000000000001" customHeight="1" x14ac:dyDescent="0.25">
      <c r="A68" s="57">
        <v>63</v>
      </c>
      <c r="B68" s="27"/>
      <c r="C68" s="27"/>
      <c r="D68" s="28"/>
      <c r="E68" s="28"/>
      <c r="F68" s="29"/>
      <c r="G68" s="30"/>
      <c r="H68" s="30"/>
      <c r="I68" s="118"/>
    </row>
    <row r="69" spans="1:9" ht="20.100000000000001" customHeight="1" x14ac:dyDescent="0.25">
      <c r="A69" s="57">
        <v>64</v>
      </c>
      <c r="B69" s="27"/>
      <c r="C69" s="27"/>
      <c r="D69" s="28"/>
      <c r="E69" s="28"/>
      <c r="F69" s="29"/>
      <c r="G69" s="30"/>
      <c r="H69" s="30"/>
      <c r="I69" s="118"/>
    </row>
    <row r="70" spans="1:9" ht="20.100000000000001" customHeight="1" x14ac:dyDescent="0.25">
      <c r="A70" s="57">
        <v>65</v>
      </c>
      <c r="B70" s="27"/>
      <c r="C70" s="27"/>
      <c r="D70" s="28"/>
      <c r="E70" s="28"/>
      <c r="F70" s="29"/>
      <c r="G70" s="30"/>
      <c r="H70" s="30"/>
      <c r="I70" s="118"/>
    </row>
    <row r="71" spans="1:9" ht="20.100000000000001" customHeight="1" x14ac:dyDescent="0.25">
      <c r="A71" s="57">
        <v>66</v>
      </c>
      <c r="B71" s="27"/>
      <c r="C71" s="27"/>
      <c r="D71" s="28"/>
      <c r="E71" s="28"/>
      <c r="F71" s="29"/>
      <c r="G71" s="30"/>
      <c r="H71" s="30"/>
      <c r="I71" s="118"/>
    </row>
    <row r="72" spans="1:9" ht="20.100000000000001" customHeight="1" x14ac:dyDescent="0.25">
      <c r="A72" s="57">
        <v>67</v>
      </c>
      <c r="B72" s="27"/>
      <c r="C72" s="27"/>
      <c r="D72" s="28"/>
      <c r="E72" s="28"/>
      <c r="F72" s="29"/>
      <c r="G72" s="30"/>
      <c r="H72" s="30"/>
      <c r="I72" s="118"/>
    </row>
    <row r="73" spans="1:9" ht="20.100000000000001" customHeight="1" x14ac:dyDescent="0.25">
      <c r="A73" s="57">
        <v>68</v>
      </c>
      <c r="B73" s="27"/>
      <c r="C73" s="27"/>
      <c r="D73" s="28"/>
      <c r="E73" s="28"/>
      <c r="F73" s="29"/>
      <c r="G73" s="30"/>
      <c r="H73" s="30"/>
      <c r="I73" s="118"/>
    </row>
    <row r="74" spans="1:9" ht="20.100000000000001" customHeight="1" x14ac:dyDescent="0.25">
      <c r="A74" s="57">
        <v>69</v>
      </c>
      <c r="B74" s="27"/>
      <c r="C74" s="27"/>
      <c r="D74" s="28"/>
      <c r="E74" s="28"/>
      <c r="F74" s="29"/>
      <c r="G74" s="30"/>
      <c r="H74" s="30"/>
      <c r="I74" s="118"/>
    </row>
    <row r="75" spans="1:9" ht="20.100000000000001" customHeight="1" x14ac:dyDescent="0.25">
      <c r="A75" s="57">
        <v>70</v>
      </c>
      <c r="B75" s="27"/>
      <c r="C75" s="27"/>
      <c r="D75" s="28"/>
      <c r="E75" s="28"/>
      <c r="F75" s="29"/>
      <c r="G75" s="30"/>
      <c r="H75" s="30"/>
      <c r="I75" s="118"/>
    </row>
    <row r="76" spans="1:9" ht="20.100000000000001" customHeight="1" x14ac:dyDescent="0.25">
      <c r="A76" s="57">
        <v>71</v>
      </c>
      <c r="B76" s="27"/>
      <c r="C76" s="27"/>
      <c r="D76" s="28"/>
      <c r="E76" s="28"/>
      <c r="F76" s="29"/>
      <c r="G76" s="30"/>
      <c r="H76" s="30"/>
      <c r="I76" s="118"/>
    </row>
    <row r="77" spans="1:9" ht="20.100000000000001" customHeight="1" x14ac:dyDescent="0.25">
      <c r="A77" s="57">
        <v>72</v>
      </c>
      <c r="B77" s="27"/>
      <c r="C77" s="27"/>
      <c r="D77" s="28"/>
      <c r="E77" s="28"/>
      <c r="F77" s="29"/>
      <c r="G77" s="30"/>
      <c r="H77" s="30"/>
      <c r="I77" s="118"/>
    </row>
    <row r="78" spans="1:9" ht="20.100000000000001" customHeight="1" x14ac:dyDescent="0.25">
      <c r="A78" s="57">
        <v>73</v>
      </c>
      <c r="B78" s="27"/>
      <c r="C78" s="27"/>
      <c r="D78" s="28"/>
      <c r="E78" s="28"/>
      <c r="F78" s="29"/>
      <c r="G78" s="30"/>
      <c r="H78" s="30"/>
      <c r="I78" s="118"/>
    </row>
    <row r="79" spans="1:9" ht="20.100000000000001" customHeight="1" x14ac:dyDescent="0.25">
      <c r="A79" s="57">
        <v>74</v>
      </c>
      <c r="B79" s="27"/>
      <c r="C79" s="27"/>
      <c r="D79" s="28"/>
      <c r="E79" s="28"/>
      <c r="F79" s="29"/>
      <c r="G79" s="30"/>
      <c r="H79" s="30"/>
      <c r="I79" s="118"/>
    </row>
    <row r="80" spans="1:9" ht="20.100000000000001" customHeight="1" x14ac:dyDescent="0.25">
      <c r="A80" s="57">
        <v>75</v>
      </c>
      <c r="B80" s="27"/>
      <c r="C80" s="27"/>
      <c r="D80" s="28"/>
      <c r="E80" s="28"/>
      <c r="F80" s="29"/>
      <c r="G80" s="30"/>
      <c r="H80" s="30"/>
      <c r="I80" s="118"/>
    </row>
    <row r="81" spans="1:9" ht="20.100000000000001" customHeight="1" x14ac:dyDescent="0.25">
      <c r="A81" s="57">
        <v>76</v>
      </c>
      <c r="B81" s="27"/>
      <c r="C81" s="27"/>
      <c r="D81" s="28"/>
      <c r="E81" s="28"/>
      <c r="F81" s="29"/>
      <c r="G81" s="30"/>
      <c r="H81" s="30"/>
      <c r="I81" s="118"/>
    </row>
    <row r="82" spans="1:9" ht="20.100000000000001" customHeight="1" x14ac:dyDescent="0.25">
      <c r="A82" s="57">
        <v>77</v>
      </c>
      <c r="B82" s="27"/>
      <c r="C82" s="27"/>
      <c r="D82" s="28"/>
      <c r="E82" s="28"/>
      <c r="F82" s="29"/>
      <c r="G82" s="30"/>
      <c r="H82" s="30"/>
      <c r="I82" s="118"/>
    </row>
    <row r="83" spans="1:9" ht="20.100000000000001" customHeight="1" x14ac:dyDescent="0.25">
      <c r="A83" s="57">
        <v>78</v>
      </c>
      <c r="B83" s="27"/>
      <c r="C83" s="27"/>
      <c r="D83" s="28"/>
      <c r="E83" s="28"/>
      <c r="F83" s="29"/>
      <c r="G83" s="30"/>
      <c r="H83" s="30"/>
      <c r="I83" s="118"/>
    </row>
    <row r="84" spans="1:9" ht="20.100000000000001" customHeight="1" x14ac:dyDescent="0.25">
      <c r="A84" s="57">
        <v>79</v>
      </c>
      <c r="B84" s="27"/>
      <c r="C84" s="27"/>
      <c r="D84" s="28"/>
      <c r="E84" s="28"/>
      <c r="F84" s="29"/>
      <c r="G84" s="30"/>
      <c r="H84" s="30"/>
      <c r="I84" s="118"/>
    </row>
    <row r="85" spans="1:9" ht="20.100000000000001" customHeight="1" x14ac:dyDescent="0.25">
      <c r="A85" s="57">
        <v>80</v>
      </c>
      <c r="B85" s="27"/>
      <c r="C85" s="27"/>
      <c r="D85" s="28"/>
      <c r="E85" s="28"/>
      <c r="F85" s="29"/>
      <c r="G85" s="30"/>
      <c r="H85" s="30"/>
      <c r="I85" s="118"/>
    </row>
    <row r="86" spans="1:9" ht="20.100000000000001" customHeight="1" x14ac:dyDescent="0.25">
      <c r="A86" s="57">
        <v>81</v>
      </c>
      <c r="B86" s="27"/>
      <c r="C86" s="27"/>
      <c r="D86" s="28"/>
      <c r="E86" s="28"/>
      <c r="F86" s="29"/>
      <c r="G86" s="30"/>
      <c r="H86" s="30"/>
      <c r="I86" s="118"/>
    </row>
    <row r="87" spans="1:9" ht="20.100000000000001" customHeight="1" x14ac:dyDescent="0.25">
      <c r="A87" s="57">
        <v>82</v>
      </c>
      <c r="B87" s="27"/>
      <c r="C87" s="27"/>
      <c r="D87" s="28"/>
      <c r="E87" s="28"/>
      <c r="F87" s="29"/>
      <c r="G87" s="30"/>
      <c r="H87" s="30"/>
      <c r="I87" s="118"/>
    </row>
    <row r="88" spans="1:9" ht="20.100000000000001" customHeight="1" x14ac:dyDescent="0.25">
      <c r="A88" s="57">
        <v>83</v>
      </c>
      <c r="B88" s="27"/>
      <c r="C88" s="27"/>
      <c r="D88" s="28"/>
      <c r="E88" s="28"/>
      <c r="F88" s="29"/>
      <c r="G88" s="30"/>
      <c r="H88" s="30"/>
      <c r="I88" s="118"/>
    </row>
    <row r="89" spans="1:9" ht="20.100000000000001" customHeight="1" x14ac:dyDescent="0.25">
      <c r="A89" s="57">
        <v>84</v>
      </c>
      <c r="B89" s="27"/>
      <c r="C89" s="27"/>
      <c r="D89" s="28"/>
      <c r="E89" s="28"/>
      <c r="F89" s="29"/>
      <c r="G89" s="30"/>
      <c r="H89" s="30"/>
      <c r="I89" s="118"/>
    </row>
    <row r="90" spans="1:9" ht="20.100000000000001" customHeight="1" x14ac:dyDescent="0.25">
      <c r="A90" s="57">
        <v>85</v>
      </c>
      <c r="B90" s="27"/>
      <c r="C90" s="27"/>
      <c r="D90" s="28"/>
      <c r="E90" s="28"/>
      <c r="F90" s="29"/>
      <c r="G90" s="30"/>
      <c r="H90" s="30"/>
      <c r="I90" s="118"/>
    </row>
    <row r="91" spans="1:9" ht="20.100000000000001" customHeight="1" x14ac:dyDescent="0.25">
      <c r="A91" s="57">
        <v>86</v>
      </c>
      <c r="B91" s="27"/>
      <c r="C91" s="27"/>
      <c r="D91" s="28"/>
      <c r="E91" s="28"/>
      <c r="F91" s="29"/>
      <c r="G91" s="30"/>
      <c r="H91" s="30"/>
      <c r="I91" s="118"/>
    </row>
    <row r="92" spans="1:9" ht="20.100000000000001" customHeight="1" x14ac:dyDescent="0.25">
      <c r="A92" s="57">
        <v>87</v>
      </c>
      <c r="B92" s="27"/>
      <c r="C92" s="27"/>
      <c r="D92" s="28"/>
      <c r="E92" s="28"/>
      <c r="F92" s="29"/>
      <c r="G92" s="30"/>
      <c r="H92" s="30"/>
      <c r="I92" s="118"/>
    </row>
    <row r="93" spans="1:9" ht="20.100000000000001" customHeight="1" x14ac:dyDescent="0.25">
      <c r="A93" s="57">
        <v>88</v>
      </c>
      <c r="B93" s="27"/>
      <c r="C93" s="27"/>
      <c r="D93" s="28"/>
      <c r="E93" s="28"/>
      <c r="F93" s="29"/>
      <c r="G93" s="30"/>
      <c r="H93" s="30"/>
      <c r="I93" s="118"/>
    </row>
    <row r="94" spans="1:9" ht="20.100000000000001" customHeight="1" x14ac:dyDescent="0.25">
      <c r="A94" s="57">
        <v>89</v>
      </c>
      <c r="B94" s="27"/>
      <c r="C94" s="27"/>
      <c r="D94" s="28"/>
      <c r="E94" s="28"/>
      <c r="F94" s="29"/>
      <c r="G94" s="30"/>
      <c r="H94" s="30"/>
      <c r="I94" s="118"/>
    </row>
    <row r="95" spans="1:9" ht="20.100000000000001" customHeight="1" x14ac:dyDescent="0.25">
      <c r="A95" s="57">
        <v>90</v>
      </c>
      <c r="B95" s="27"/>
      <c r="C95" s="27"/>
      <c r="D95" s="28"/>
      <c r="E95" s="28"/>
      <c r="F95" s="29"/>
      <c r="G95" s="30"/>
      <c r="H95" s="30"/>
      <c r="I95" s="118"/>
    </row>
    <row r="96" spans="1:9" ht="20.100000000000001" customHeight="1" x14ac:dyDescent="0.25">
      <c r="A96" s="57">
        <v>91</v>
      </c>
      <c r="B96" s="27"/>
      <c r="C96" s="27"/>
      <c r="D96" s="28"/>
      <c r="E96" s="28"/>
      <c r="F96" s="29"/>
      <c r="G96" s="30"/>
      <c r="H96" s="30"/>
      <c r="I96" s="118"/>
    </row>
    <row r="97" spans="1:9" ht="20.100000000000001" customHeight="1" x14ac:dyDescent="0.25">
      <c r="A97" s="57">
        <v>92</v>
      </c>
      <c r="B97" s="27"/>
      <c r="C97" s="27"/>
      <c r="D97" s="28"/>
      <c r="E97" s="28"/>
      <c r="F97" s="29"/>
      <c r="G97" s="30"/>
      <c r="H97" s="30"/>
      <c r="I97" s="118"/>
    </row>
    <row r="98" spans="1:9" ht="20.100000000000001" customHeight="1" x14ac:dyDescent="0.25">
      <c r="A98" s="57">
        <v>93</v>
      </c>
      <c r="B98" s="27"/>
      <c r="C98" s="27"/>
      <c r="D98" s="28"/>
      <c r="E98" s="28"/>
      <c r="F98" s="29"/>
      <c r="G98" s="30"/>
      <c r="H98" s="30"/>
      <c r="I98" s="118"/>
    </row>
    <row r="99" spans="1:9" ht="20.100000000000001" customHeight="1" x14ac:dyDescent="0.25">
      <c r="A99" s="57">
        <v>94</v>
      </c>
      <c r="B99" s="27"/>
      <c r="C99" s="27"/>
      <c r="D99" s="28"/>
      <c r="E99" s="28"/>
      <c r="F99" s="29"/>
      <c r="G99" s="30"/>
      <c r="H99" s="30"/>
      <c r="I99" s="118"/>
    </row>
    <row r="100" spans="1:9" ht="20.100000000000001" customHeight="1" x14ac:dyDescent="0.25">
      <c r="A100" s="57">
        <v>95</v>
      </c>
      <c r="B100" s="27"/>
      <c r="C100" s="27"/>
      <c r="D100" s="28"/>
      <c r="E100" s="28"/>
      <c r="F100" s="29"/>
      <c r="G100" s="30"/>
      <c r="H100" s="30"/>
      <c r="I100" s="118"/>
    </row>
    <row r="101" spans="1:9" ht="20.100000000000001" customHeight="1" x14ac:dyDescent="0.25">
      <c r="A101" s="57">
        <v>96</v>
      </c>
      <c r="B101" s="27"/>
      <c r="C101" s="27"/>
      <c r="D101" s="28"/>
      <c r="E101" s="28"/>
      <c r="F101" s="29"/>
      <c r="G101" s="30"/>
      <c r="H101" s="30"/>
      <c r="I101" s="118"/>
    </row>
    <row r="102" spans="1:9" ht="20.100000000000001" customHeight="1" x14ac:dyDescent="0.25">
      <c r="A102" s="57">
        <v>97</v>
      </c>
      <c r="B102" s="27"/>
      <c r="C102" s="27"/>
      <c r="D102" s="28"/>
      <c r="E102" s="28"/>
      <c r="F102" s="29"/>
      <c r="G102" s="30"/>
      <c r="H102" s="30"/>
      <c r="I102" s="118"/>
    </row>
    <row r="103" spans="1:9" ht="20.100000000000001" customHeight="1" x14ac:dyDescent="0.25">
      <c r="A103" s="57">
        <v>98</v>
      </c>
      <c r="B103" s="27"/>
      <c r="C103" s="27"/>
      <c r="D103" s="28"/>
      <c r="E103" s="28"/>
      <c r="F103" s="29"/>
      <c r="G103" s="30"/>
      <c r="H103" s="30"/>
      <c r="I103" s="118"/>
    </row>
    <row r="104" spans="1:9" ht="20.100000000000001" customHeight="1" x14ac:dyDescent="0.25">
      <c r="A104" s="57">
        <v>99</v>
      </c>
      <c r="B104" s="27"/>
      <c r="C104" s="27"/>
      <c r="D104" s="28"/>
      <c r="E104" s="28"/>
      <c r="F104" s="29"/>
      <c r="G104" s="30"/>
      <c r="H104" s="30"/>
      <c r="I104" s="118"/>
    </row>
    <row r="105" spans="1:9" ht="20.100000000000001" customHeight="1" x14ac:dyDescent="0.25">
      <c r="A105" s="57">
        <v>100</v>
      </c>
      <c r="B105" s="27"/>
      <c r="C105" s="27"/>
      <c r="D105" s="28"/>
      <c r="E105" s="28"/>
      <c r="F105" s="29"/>
      <c r="G105" s="30"/>
      <c r="H105" s="30"/>
      <c r="I105" s="118"/>
    </row>
    <row r="106" spans="1:9" ht="20.100000000000001" customHeight="1" x14ac:dyDescent="0.25">
      <c r="A106" s="57">
        <v>101</v>
      </c>
      <c r="B106" s="27"/>
      <c r="C106" s="27"/>
      <c r="D106" s="28"/>
      <c r="E106" s="28"/>
      <c r="F106" s="29"/>
      <c r="G106" s="30"/>
      <c r="H106" s="30"/>
      <c r="I106" s="118"/>
    </row>
    <row r="107" spans="1:9" ht="20.100000000000001" customHeight="1" x14ac:dyDescent="0.25">
      <c r="A107" s="57">
        <v>102</v>
      </c>
      <c r="B107" s="27"/>
      <c r="C107" s="27"/>
      <c r="D107" s="28"/>
      <c r="E107" s="28"/>
      <c r="F107" s="29"/>
      <c r="G107" s="30"/>
      <c r="H107" s="30"/>
      <c r="I107" s="118"/>
    </row>
    <row r="108" spans="1:9" ht="20.100000000000001" customHeight="1" x14ac:dyDescent="0.25">
      <c r="A108" s="57">
        <v>103</v>
      </c>
      <c r="B108" s="27"/>
      <c r="C108" s="27"/>
      <c r="D108" s="28"/>
      <c r="E108" s="28"/>
      <c r="F108" s="29"/>
      <c r="G108" s="30"/>
      <c r="H108" s="30"/>
      <c r="I108" s="118"/>
    </row>
    <row r="109" spans="1:9" ht="20.100000000000001" customHeight="1" x14ac:dyDescent="0.25">
      <c r="A109" s="57">
        <v>104</v>
      </c>
      <c r="B109" s="27"/>
      <c r="C109" s="27"/>
      <c r="D109" s="28"/>
      <c r="E109" s="28"/>
      <c r="F109" s="29"/>
      <c r="G109" s="30"/>
      <c r="H109" s="30"/>
      <c r="I109" s="118"/>
    </row>
    <row r="110" spans="1:9" ht="20.100000000000001" customHeight="1" x14ac:dyDescent="0.25">
      <c r="A110" s="57">
        <v>105</v>
      </c>
      <c r="B110" s="27"/>
      <c r="C110" s="27"/>
      <c r="D110" s="28"/>
      <c r="E110" s="28"/>
      <c r="F110" s="29"/>
      <c r="G110" s="30"/>
      <c r="H110" s="30"/>
      <c r="I110" s="118"/>
    </row>
    <row r="111" spans="1:9" ht="20.100000000000001" customHeight="1" x14ac:dyDescent="0.25">
      <c r="A111" s="57">
        <v>106</v>
      </c>
      <c r="B111" s="27"/>
      <c r="C111" s="27"/>
      <c r="D111" s="28"/>
      <c r="E111" s="28"/>
      <c r="F111" s="29"/>
      <c r="G111" s="30"/>
      <c r="H111" s="30"/>
      <c r="I111" s="118"/>
    </row>
    <row r="112" spans="1:9" ht="20.100000000000001" customHeight="1" x14ac:dyDescent="0.25">
      <c r="A112" s="57">
        <v>107</v>
      </c>
      <c r="B112" s="27"/>
      <c r="C112" s="27"/>
      <c r="D112" s="28"/>
      <c r="E112" s="28"/>
      <c r="F112" s="29"/>
      <c r="G112" s="30"/>
      <c r="H112" s="30"/>
      <c r="I112" s="118"/>
    </row>
    <row r="113" spans="1:9" ht="20.100000000000001" customHeight="1" x14ac:dyDescent="0.25">
      <c r="A113" s="57">
        <v>108</v>
      </c>
      <c r="B113" s="27"/>
      <c r="C113" s="27"/>
      <c r="D113" s="28"/>
      <c r="E113" s="28"/>
      <c r="F113" s="29"/>
      <c r="G113" s="30"/>
      <c r="H113" s="30"/>
      <c r="I113" s="118"/>
    </row>
    <row r="114" spans="1:9" ht="20.100000000000001" customHeight="1" x14ac:dyDescent="0.25">
      <c r="A114" s="57">
        <v>109</v>
      </c>
      <c r="B114" s="27"/>
      <c r="C114" s="27"/>
      <c r="D114" s="28"/>
      <c r="E114" s="28"/>
      <c r="F114" s="29"/>
      <c r="G114" s="30"/>
      <c r="H114" s="30"/>
      <c r="I114" s="118"/>
    </row>
    <row r="115" spans="1:9" ht="20.100000000000001" customHeight="1" x14ac:dyDescent="0.25">
      <c r="A115" s="57">
        <v>110</v>
      </c>
      <c r="B115" s="27"/>
      <c r="C115" s="27"/>
      <c r="D115" s="28"/>
      <c r="E115" s="28"/>
      <c r="F115" s="29"/>
      <c r="G115" s="30"/>
      <c r="H115" s="30"/>
      <c r="I115" s="118"/>
    </row>
    <row r="116" spans="1:9" ht="20.100000000000001" customHeight="1" x14ac:dyDescent="0.25">
      <c r="A116" s="57">
        <v>111</v>
      </c>
      <c r="B116" s="27"/>
      <c r="C116" s="27"/>
      <c r="D116" s="28"/>
      <c r="E116" s="28"/>
      <c r="F116" s="29"/>
      <c r="G116" s="30"/>
      <c r="H116" s="30"/>
      <c r="I116" s="118"/>
    </row>
    <row r="117" spans="1:9" ht="20.100000000000001" customHeight="1" x14ac:dyDescent="0.25">
      <c r="A117" s="57">
        <v>112</v>
      </c>
      <c r="B117" s="27"/>
      <c r="C117" s="27"/>
      <c r="D117" s="28"/>
      <c r="E117" s="28"/>
      <c r="F117" s="29"/>
      <c r="G117" s="30"/>
      <c r="H117" s="30"/>
      <c r="I117" s="118"/>
    </row>
    <row r="118" spans="1:9" ht="20.100000000000001" customHeight="1" x14ac:dyDescent="0.25">
      <c r="A118" s="57">
        <v>113</v>
      </c>
      <c r="B118" s="27"/>
      <c r="C118" s="27"/>
      <c r="D118" s="28"/>
      <c r="E118" s="28"/>
      <c r="F118" s="29"/>
      <c r="G118" s="30"/>
      <c r="H118" s="30"/>
      <c r="I118" s="118"/>
    </row>
    <row r="119" spans="1:9" ht="20.100000000000001" customHeight="1" x14ac:dyDescent="0.25">
      <c r="A119" s="57">
        <v>114</v>
      </c>
      <c r="B119" s="27"/>
      <c r="C119" s="27"/>
      <c r="D119" s="28"/>
      <c r="E119" s="28"/>
      <c r="F119" s="29"/>
      <c r="G119" s="30"/>
      <c r="H119" s="30"/>
      <c r="I119" s="118"/>
    </row>
    <row r="120" spans="1:9" ht="20.100000000000001" customHeight="1" x14ac:dyDescent="0.25">
      <c r="A120" s="57">
        <v>115</v>
      </c>
      <c r="B120" s="27"/>
      <c r="C120" s="27"/>
      <c r="D120" s="28"/>
      <c r="E120" s="28"/>
      <c r="F120" s="29"/>
      <c r="G120" s="30"/>
      <c r="H120" s="30"/>
      <c r="I120" s="118"/>
    </row>
    <row r="121" spans="1:9" ht="20.100000000000001" customHeight="1" x14ac:dyDescent="0.25">
      <c r="A121" s="57">
        <v>116</v>
      </c>
      <c r="B121" s="27"/>
      <c r="C121" s="27"/>
      <c r="D121" s="28"/>
      <c r="E121" s="28"/>
      <c r="F121" s="29"/>
      <c r="G121" s="30"/>
      <c r="H121" s="30"/>
      <c r="I121" s="118"/>
    </row>
    <row r="122" spans="1:9" ht="20.100000000000001" customHeight="1" x14ac:dyDescent="0.25">
      <c r="A122" s="57">
        <v>117</v>
      </c>
      <c r="B122" s="27"/>
      <c r="C122" s="27"/>
      <c r="D122" s="28"/>
      <c r="E122" s="28"/>
      <c r="F122" s="29"/>
      <c r="G122" s="30"/>
      <c r="H122" s="30"/>
      <c r="I122" s="118"/>
    </row>
    <row r="123" spans="1:9" ht="20.100000000000001" customHeight="1" x14ac:dyDescent="0.25">
      <c r="A123" s="57">
        <v>118</v>
      </c>
      <c r="B123" s="27"/>
      <c r="C123" s="27"/>
      <c r="D123" s="28"/>
      <c r="E123" s="28"/>
      <c r="F123" s="29"/>
      <c r="G123" s="30"/>
      <c r="H123" s="30"/>
      <c r="I123" s="118"/>
    </row>
    <row r="124" spans="1:9" ht="20.100000000000001" customHeight="1" x14ac:dyDescent="0.25">
      <c r="A124" s="57">
        <v>119</v>
      </c>
      <c r="B124" s="27"/>
      <c r="C124" s="27"/>
      <c r="D124" s="28"/>
      <c r="E124" s="28"/>
      <c r="F124" s="29"/>
      <c r="G124" s="30"/>
      <c r="H124" s="30"/>
      <c r="I124" s="118"/>
    </row>
    <row r="125" spans="1:9" ht="20.100000000000001" customHeight="1" x14ac:dyDescent="0.25">
      <c r="A125" s="57">
        <v>120</v>
      </c>
      <c r="B125" s="27"/>
      <c r="C125" s="27"/>
      <c r="D125" s="28"/>
      <c r="E125" s="28"/>
      <c r="F125" s="29"/>
      <c r="G125" s="30"/>
      <c r="H125" s="30"/>
      <c r="I125" s="118"/>
    </row>
    <row r="126" spans="1:9" ht="20.100000000000001" customHeight="1" x14ac:dyDescent="0.25">
      <c r="A126" s="57">
        <v>121</v>
      </c>
      <c r="B126" s="27"/>
      <c r="C126" s="27"/>
      <c r="D126" s="28"/>
      <c r="E126" s="28"/>
      <c r="F126" s="29"/>
      <c r="G126" s="30"/>
      <c r="H126" s="30"/>
      <c r="I126" s="118"/>
    </row>
    <row r="127" spans="1:9" ht="20.100000000000001" customHeight="1" x14ac:dyDescent="0.25">
      <c r="A127" s="57">
        <v>122</v>
      </c>
      <c r="B127" s="27"/>
      <c r="C127" s="27"/>
      <c r="D127" s="28"/>
      <c r="E127" s="28"/>
      <c r="F127" s="29"/>
      <c r="G127" s="30"/>
      <c r="H127" s="30"/>
      <c r="I127" s="118"/>
    </row>
    <row r="128" spans="1:9" ht="20.100000000000001" customHeight="1" x14ac:dyDescent="0.25">
      <c r="A128" s="57">
        <v>123</v>
      </c>
      <c r="B128" s="27"/>
      <c r="C128" s="27"/>
      <c r="D128" s="28"/>
      <c r="E128" s="28"/>
      <c r="F128" s="29"/>
      <c r="G128" s="30"/>
      <c r="H128" s="30"/>
      <c r="I128" s="118"/>
    </row>
    <row r="129" spans="1:9" ht="20.100000000000001" customHeight="1" x14ac:dyDescent="0.25">
      <c r="A129" s="57">
        <v>124</v>
      </c>
      <c r="B129" s="27"/>
      <c r="C129" s="27"/>
      <c r="D129" s="28"/>
      <c r="E129" s="28"/>
      <c r="F129" s="29"/>
      <c r="G129" s="30"/>
      <c r="H129" s="30"/>
      <c r="I129" s="118"/>
    </row>
    <row r="130" spans="1:9" ht="20.100000000000001" customHeight="1" x14ac:dyDescent="0.25">
      <c r="A130" s="57">
        <v>125</v>
      </c>
      <c r="B130" s="27"/>
      <c r="C130" s="27"/>
      <c r="D130" s="28"/>
      <c r="E130" s="28"/>
      <c r="F130" s="29"/>
      <c r="G130" s="30"/>
      <c r="H130" s="30"/>
      <c r="I130" s="118"/>
    </row>
    <row r="131" spans="1:9" ht="20.100000000000001" customHeight="1" x14ac:dyDescent="0.25">
      <c r="A131" s="57">
        <v>126</v>
      </c>
      <c r="B131" s="27"/>
      <c r="C131" s="27"/>
      <c r="D131" s="28"/>
      <c r="E131" s="28"/>
      <c r="F131" s="29"/>
      <c r="G131" s="30"/>
      <c r="H131" s="30"/>
      <c r="I131" s="118"/>
    </row>
    <row r="132" spans="1:9" ht="20.100000000000001" customHeight="1" x14ac:dyDescent="0.25">
      <c r="A132" s="57">
        <v>127</v>
      </c>
      <c r="B132" s="27"/>
      <c r="C132" s="27"/>
      <c r="D132" s="28"/>
      <c r="E132" s="28"/>
      <c r="F132" s="29"/>
      <c r="G132" s="30"/>
      <c r="H132" s="30"/>
      <c r="I132" s="118"/>
    </row>
    <row r="133" spans="1:9" ht="20.100000000000001" customHeight="1" x14ac:dyDescent="0.25">
      <c r="A133" s="57">
        <v>128</v>
      </c>
      <c r="B133" s="27"/>
      <c r="C133" s="27"/>
      <c r="D133" s="28"/>
      <c r="E133" s="28"/>
      <c r="F133" s="29"/>
      <c r="G133" s="30"/>
      <c r="H133" s="30"/>
      <c r="I133" s="118"/>
    </row>
    <row r="134" spans="1:9" ht="20.100000000000001" customHeight="1" x14ac:dyDescent="0.25">
      <c r="A134" s="57">
        <v>129</v>
      </c>
      <c r="B134" s="27"/>
      <c r="C134" s="27"/>
      <c r="D134" s="28"/>
      <c r="E134" s="28"/>
      <c r="F134" s="29"/>
      <c r="G134" s="30"/>
      <c r="H134" s="30"/>
      <c r="I134" s="118"/>
    </row>
    <row r="135" spans="1:9" ht="20.100000000000001" customHeight="1" x14ac:dyDescent="0.25">
      <c r="A135" s="57">
        <v>130</v>
      </c>
      <c r="B135" s="27"/>
      <c r="C135" s="27"/>
      <c r="D135" s="28"/>
      <c r="E135" s="28"/>
      <c r="F135" s="29"/>
      <c r="G135" s="30"/>
      <c r="H135" s="30"/>
      <c r="I135" s="118"/>
    </row>
    <row r="136" spans="1:9" ht="20.100000000000001" customHeight="1" x14ac:dyDescent="0.25">
      <c r="A136" s="57">
        <v>131</v>
      </c>
      <c r="B136" s="27"/>
      <c r="C136" s="27"/>
      <c r="D136" s="28"/>
      <c r="E136" s="28"/>
      <c r="F136" s="29"/>
      <c r="G136" s="30"/>
      <c r="H136" s="30"/>
      <c r="I136" s="118"/>
    </row>
    <row r="137" spans="1:9" ht="20.100000000000001" customHeight="1" x14ac:dyDescent="0.25">
      <c r="A137" s="57">
        <v>132</v>
      </c>
      <c r="B137" s="27"/>
      <c r="C137" s="27"/>
      <c r="D137" s="28"/>
      <c r="E137" s="28"/>
      <c r="F137" s="29"/>
      <c r="G137" s="30"/>
      <c r="H137" s="30"/>
      <c r="I137" s="118"/>
    </row>
    <row r="138" spans="1:9" ht="20.100000000000001" customHeight="1" x14ac:dyDescent="0.25">
      <c r="A138" s="57">
        <v>133</v>
      </c>
      <c r="B138" s="27"/>
      <c r="C138" s="27"/>
      <c r="D138" s="28"/>
      <c r="E138" s="28"/>
      <c r="F138" s="29"/>
      <c r="G138" s="30"/>
      <c r="H138" s="30"/>
      <c r="I138" s="118"/>
    </row>
    <row r="139" spans="1:9" ht="20.100000000000001" customHeight="1" x14ac:dyDescent="0.25">
      <c r="A139" s="57">
        <v>134</v>
      </c>
      <c r="B139" s="27"/>
      <c r="C139" s="27"/>
      <c r="D139" s="28"/>
      <c r="E139" s="28"/>
      <c r="F139" s="29"/>
      <c r="G139" s="30"/>
      <c r="H139" s="30"/>
      <c r="I139" s="118"/>
    </row>
    <row r="140" spans="1:9" ht="20.100000000000001" customHeight="1" x14ac:dyDescent="0.25">
      <c r="A140" s="57">
        <v>135</v>
      </c>
      <c r="B140" s="27"/>
      <c r="C140" s="27"/>
      <c r="D140" s="28"/>
      <c r="E140" s="28"/>
      <c r="F140" s="29"/>
      <c r="G140" s="30"/>
      <c r="H140" s="30"/>
      <c r="I140" s="118"/>
    </row>
    <row r="141" spans="1:9" ht="20.100000000000001" customHeight="1" x14ac:dyDescent="0.25">
      <c r="A141" s="57">
        <v>136</v>
      </c>
      <c r="B141" s="27"/>
      <c r="C141" s="27"/>
      <c r="D141" s="28"/>
      <c r="E141" s="28"/>
      <c r="F141" s="29"/>
      <c r="G141" s="30"/>
      <c r="H141" s="30"/>
      <c r="I141" s="118"/>
    </row>
    <row r="142" spans="1:9" ht="20.100000000000001" customHeight="1" x14ac:dyDescent="0.25">
      <c r="A142" s="57">
        <v>137</v>
      </c>
      <c r="B142" s="27"/>
      <c r="C142" s="27"/>
      <c r="D142" s="28"/>
      <c r="E142" s="28"/>
      <c r="F142" s="29"/>
      <c r="G142" s="30"/>
      <c r="H142" s="30"/>
      <c r="I142" s="118"/>
    </row>
    <row r="143" spans="1:9" ht="20.100000000000001" customHeight="1" x14ac:dyDescent="0.25">
      <c r="A143" s="57">
        <v>138</v>
      </c>
      <c r="B143" s="27"/>
      <c r="C143" s="27"/>
      <c r="D143" s="28"/>
      <c r="E143" s="28"/>
      <c r="F143" s="29"/>
      <c r="G143" s="30"/>
      <c r="H143" s="30"/>
      <c r="I143" s="118"/>
    </row>
    <row r="144" spans="1:9" ht="20.100000000000001" customHeight="1" x14ac:dyDescent="0.25">
      <c r="A144" s="57">
        <v>139</v>
      </c>
      <c r="B144" s="27"/>
      <c r="C144" s="27"/>
      <c r="D144" s="28"/>
      <c r="E144" s="28"/>
      <c r="F144" s="29"/>
      <c r="G144" s="30"/>
      <c r="H144" s="30"/>
      <c r="I144" s="118"/>
    </row>
    <row r="145" spans="1:9" ht="20.100000000000001" customHeight="1" x14ac:dyDescent="0.25">
      <c r="A145" s="57">
        <v>140</v>
      </c>
      <c r="B145" s="27"/>
      <c r="C145" s="27"/>
      <c r="D145" s="28"/>
      <c r="E145" s="28"/>
      <c r="F145" s="29"/>
      <c r="G145" s="30"/>
      <c r="H145" s="30"/>
      <c r="I145" s="118"/>
    </row>
    <row r="146" spans="1:9" ht="20.100000000000001" customHeight="1" x14ac:dyDescent="0.25">
      <c r="A146" s="57">
        <v>141</v>
      </c>
      <c r="B146" s="27"/>
      <c r="C146" s="27"/>
      <c r="D146" s="28"/>
      <c r="E146" s="28"/>
      <c r="F146" s="29"/>
      <c r="G146" s="30"/>
      <c r="H146" s="30"/>
      <c r="I146" s="118"/>
    </row>
    <row r="147" spans="1:9" ht="20.100000000000001" customHeight="1" x14ac:dyDescent="0.25">
      <c r="A147" s="57">
        <v>142</v>
      </c>
      <c r="B147" s="27"/>
      <c r="C147" s="27"/>
      <c r="D147" s="28"/>
      <c r="E147" s="28"/>
      <c r="F147" s="29"/>
      <c r="G147" s="30"/>
      <c r="H147" s="30"/>
      <c r="I147" s="118"/>
    </row>
    <row r="148" spans="1:9" ht="20.100000000000001" customHeight="1" x14ac:dyDescent="0.25">
      <c r="A148" s="57">
        <v>143</v>
      </c>
      <c r="B148" s="27"/>
      <c r="C148" s="27"/>
      <c r="D148" s="28"/>
      <c r="E148" s="28"/>
      <c r="F148" s="29"/>
      <c r="G148" s="30"/>
      <c r="H148" s="30"/>
      <c r="I148" s="118"/>
    </row>
    <row r="149" spans="1:9" ht="20.100000000000001" customHeight="1" x14ac:dyDescent="0.25">
      <c r="A149" s="57">
        <v>144</v>
      </c>
      <c r="B149" s="27"/>
      <c r="C149" s="27"/>
      <c r="D149" s="28"/>
      <c r="E149" s="28"/>
      <c r="F149" s="29"/>
      <c r="G149" s="30"/>
      <c r="H149" s="30"/>
      <c r="I149" s="118"/>
    </row>
    <row r="150" spans="1:9" ht="20.100000000000001" customHeight="1" x14ac:dyDescent="0.25">
      <c r="A150" s="57">
        <v>145</v>
      </c>
      <c r="B150" s="27"/>
      <c r="C150" s="27"/>
      <c r="D150" s="28"/>
      <c r="E150" s="28"/>
      <c r="F150" s="29"/>
      <c r="G150" s="30"/>
      <c r="H150" s="30"/>
      <c r="I150" s="118"/>
    </row>
    <row r="151" spans="1:9" ht="20.100000000000001" customHeight="1" x14ac:dyDescent="0.25">
      <c r="A151" s="57">
        <v>146</v>
      </c>
      <c r="B151" s="27"/>
      <c r="C151" s="27"/>
      <c r="D151" s="28"/>
      <c r="E151" s="28"/>
      <c r="F151" s="29"/>
      <c r="G151" s="30"/>
      <c r="H151" s="30"/>
      <c r="I151" s="118"/>
    </row>
    <row r="152" spans="1:9" ht="20.100000000000001" customHeight="1" x14ac:dyDescent="0.25">
      <c r="A152" s="57">
        <v>147</v>
      </c>
      <c r="B152" s="27"/>
      <c r="C152" s="27"/>
      <c r="D152" s="28"/>
      <c r="E152" s="28"/>
      <c r="F152" s="29"/>
      <c r="G152" s="30"/>
      <c r="H152" s="30"/>
      <c r="I152" s="118"/>
    </row>
    <row r="153" spans="1:9" ht="20.100000000000001" customHeight="1" x14ac:dyDescent="0.25">
      <c r="A153" s="57">
        <v>148</v>
      </c>
      <c r="B153" s="27"/>
      <c r="C153" s="27"/>
      <c r="D153" s="28"/>
      <c r="E153" s="28"/>
      <c r="F153" s="29"/>
      <c r="G153" s="30"/>
      <c r="H153" s="30"/>
      <c r="I153" s="118"/>
    </row>
    <row r="154" spans="1:9" ht="20.100000000000001" customHeight="1" x14ac:dyDescent="0.25">
      <c r="A154" s="57">
        <v>149</v>
      </c>
      <c r="B154" s="27"/>
      <c r="C154" s="27"/>
      <c r="D154" s="28"/>
      <c r="E154" s="28"/>
      <c r="F154" s="29"/>
      <c r="G154" s="30"/>
      <c r="H154" s="30"/>
      <c r="I154" s="118"/>
    </row>
    <row r="155" spans="1:9" ht="20.100000000000001" customHeight="1" x14ac:dyDescent="0.25">
      <c r="A155" s="57">
        <v>150</v>
      </c>
      <c r="B155" s="27"/>
      <c r="C155" s="27"/>
      <c r="D155" s="28"/>
      <c r="E155" s="28"/>
      <c r="F155" s="29"/>
      <c r="G155" s="30"/>
      <c r="H155" s="30"/>
      <c r="I155" s="118"/>
    </row>
    <row r="156" spans="1:9" ht="20.100000000000001" customHeight="1" x14ac:dyDescent="0.25">
      <c r="A156" s="57">
        <v>151</v>
      </c>
      <c r="B156" s="27"/>
      <c r="C156" s="27"/>
      <c r="D156" s="28"/>
      <c r="E156" s="28"/>
      <c r="F156" s="29"/>
      <c r="G156" s="30"/>
      <c r="H156" s="30"/>
      <c r="I156" s="118"/>
    </row>
    <row r="157" spans="1:9" ht="20.100000000000001" customHeight="1" x14ac:dyDescent="0.25">
      <c r="A157" s="57">
        <v>152</v>
      </c>
      <c r="B157" s="27"/>
      <c r="C157" s="27"/>
      <c r="D157" s="28"/>
      <c r="E157" s="28"/>
      <c r="F157" s="29"/>
      <c r="G157" s="30"/>
      <c r="H157" s="30"/>
      <c r="I157" s="118"/>
    </row>
    <row r="158" spans="1:9" ht="20.100000000000001" customHeight="1" x14ac:dyDescent="0.25">
      <c r="A158" s="57">
        <v>153</v>
      </c>
      <c r="B158" s="27"/>
      <c r="C158" s="27"/>
      <c r="D158" s="28"/>
      <c r="E158" s="28"/>
      <c r="F158" s="29"/>
      <c r="G158" s="30"/>
      <c r="H158" s="30"/>
      <c r="I158" s="118"/>
    </row>
    <row r="159" spans="1:9" ht="20.100000000000001" customHeight="1" x14ac:dyDescent="0.25">
      <c r="A159" s="57">
        <v>154</v>
      </c>
      <c r="B159" s="27"/>
      <c r="C159" s="27"/>
      <c r="D159" s="28"/>
      <c r="E159" s="28"/>
      <c r="F159" s="29"/>
      <c r="G159" s="30"/>
      <c r="H159" s="30"/>
      <c r="I159" s="118"/>
    </row>
    <row r="160" spans="1:9" ht="20.100000000000001" customHeight="1" x14ac:dyDescent="0.25">
      <c r="A160" s="57">
        <v>155</v>
      </c>
      <c r="B160" s="27"/>
      <c r="C160" s="27"/>
      <c r="D160" s="28"/>
      <c r="E160" s="28"/>
      <c r="F160" s="29"/>
      <c r="G160" s="30"/>
      <c r="H160" s="30"/>
      <c r="I160" s="118"/>
    </row>
    <row r="161" spans="1:9" ht="20.100000000000001" customHeight="1" x14ac:dyDescent="0.25">
      <c r="A161" s="57">
        <v>156</v>
      </c>
      <c r="B161" s="27"/>
      <c r="C161" s="27"/>
      <c r="D161" s="28"/>
      <c r="E161" s="28"/>
      <c r="F161" s="29"/>
      <c r="G161" s="30"/>
      <c r="H161" s="30"/>
      <c r="I161" s="118"/>
    </row>
    <row r="162" spans="1:9" ht="20.100000000000001" customHeight="1" x14ac:dyDescent="0.25">
      <c r="A162" s="57">
        <v>157</v>
      </c>
      <c r="B162" s="27"/>
      <c r="C162" s="27"/>
      <c r="D162" s="28"/>
      <c r="E162" s="28"/>
      <c r="F162" s="29"/>
      <c r="G162" s="30"/>
      <c r="H162" s="30"/>
      <c r="I162" s="118"/>
    </row>
    <row r="163" spans="1:9" ht="20.100000000000001" customHeight="1" x14ac:dyDescent="0.25">
      <c r="A163" s="57">
        <v>158</v>
      </c>
      <c r="B163" s="27"/>
      <c r="C163" s="27"/>
      <c r="D163" s="28"/>
      <c r="E163" s="28"/>
      <c r="F163" s="29"/>
      <c r="G163" s="30"/>
      <c r="H163" s="30"/>
      <c r="I163" s="118"/>
    </row>
    <row r="164" spans="1:9" ht="20.100000000000001" customHeight="1" x14ac:dyDescent="0.25">
      <c r="A164" s="57">
        <v>159</v>
      </c>
      <c r="B164" s="27"/>
      <c r="C164" s="27"/>
      <c r="D164" s="28"/>
      <c r="E164" s="28"/>
      <c r="F164" s="29"/>
      <c r="G164" s="30"/>
      <c r="H164" s="30"/>
      <c r="I164" s="118"/>
    </row>
    <row r="165" spans="1:9" ht="20.100000000000001" customHeight="1" x14ac:dyDescent="0.25">
      <c r="A165" s="57">
        <v>160</v>
      </c>
      <c r="B165" s="27"/>
      <c r="C165" s="27"/>
      <c r="D165" s="28"/>
      <c r="E165" s="28"/>
      <c r="F165" s="29"/>
      <c r="G165" s="30"/>
      <c r="H165" s="30"/>
      <c r="I165" s="118"/>
    </row>
    <row r="166" spans="1:9" ht="20.100000000000001" customHeight="1" x14ac:dyDescent="0.25">
      <c r="A166" s="57">
        <v>161</v>
      </c>
      <c r="B166" s="27"/>
      <c r="C166" s="27"/>
      <c r="D166" s="28"/>
      <c r="E166" s="28"/>
      <c r="F166" s="29"/>
      <c r="G166" s="30"/>
      <c r="H166" s="30"/>
      <c r="I166" s="118"/>
    </row>
    <row r="167" spans="1:9" ht="20.100000000000001" customHeight="1" x14ac:dyDescent="0.25">
      <c r="A167" s="57">
        <v>162</v>
      </c>
      <c r="B167" s="27"/>
      <c r="C167" s="27"/>
      <c r="D167" s="28"/>
      <c r="E167" s="28"/>
      <c r="F167" s="29"/>
      <c r="G167" s="30"/>
      <c r="H167" s="30"/>
      <c r="I167" s="118"/>
    </row>
    <row r="168" spans="1:9" ht="20.100000000000001" customHeight="1" x14ac:dyDescent="0.25">
      <c r="A168" s="57">
        <v>163</v>
      </c>
      <c r="B168" s="27"/>
      <c r="C168" s="27"/>
      <c r="D168" s="28"/>
      <c r="E168" s="28"/>
      <c r="F168" s="29"/>
      <c r="G168" s="30"/>
      <c r="H168" s="30"/>
      <c r="I168" s="118"/>
    </row>
    <row r="169" spans="1:9" ht="20.100000000000001" customHeight="1" x14ac:dyDescent="0.25">
      <c r="A169" s="57">
        <v>164</v>
      </c>
      <c r="B169" s="27"/>
      <c r="C169" s="27"/>
      <c r="D169" s="28"/>
      <c r="E169" s="28"/>
      <c r="F169" s="29"/>
      <c r="G169" s="30"/>
      <c r="H169" s="30"/>
      <c r="I169" s="118"/>
    </row>
    <row r="170" spans="1:9" ht="20.100000000000001" customHeight="1" x14ac:dyDescent="0.25">
      <c r="A170" s="57">
        <v>165</v>
      </c>
      <c r="B170" s="27"/>
      <c r="C170" s="27"/>
      <c r="D170" s="28"/>
      <c r="E170" s="28"/>
      <c r="F170" s="29"/>
      <c r="G170" s="30"/>
      <c r="H170" s="30"/>
      <c r="I170" s="118"/>
    </row>
    <row r="171" spans="1:9" ht="20.100000000000001" customHeight="1" x14ac:dyDescent="0.25">
      <c r="A171" s="57">
        <v>166</v>
      </c>
      <c r="B171" s="27"/>
      <c r="C171" s="27"/>
      <c r="D171" s="28"/>
      <c r="E171" s="28"/>
      <c r="F171" s="29"/>
      <c r="G171" s="30"/>
      <c r="H171" s="30"/>
      <c r="I171" s="118"/>
    </row>
    <row r="172" spans="1:9" ht="20.100000000000001" customHeight="1" x14ac:dyDescent="0.25">
      <c r="A172" s="57">
        <v>167</v>
      </c>
      <c r="B172" s="27"/>
      <c r="C172" s="27"/>
      <c r="D172" s="28"/>
      <c r="E172" s="28"/>
      <c r="F172" s="29"/>
      <c r="G172" s="30"/>
      <c r="H172" s="30"/>
      <c r="I172" s="118"/>
    </row>
    <row r="173" spans="1:9" ht="20.100000000000001" customHeight="1" x14ac:dyDescent="0.25">
      <c r="A173" s="57">
        <v>168</v>
      </c>
      <c r="B173" s="27"/>
      <c r="C173" s="27"/>
      <c r="D173" s="28"/>
      <c r="E173" s="28"/>
      <c r="F173" s="29"/>
      <c r="G173" s="30"/>
      <c r="H173" s="30"/>
      <c r="I173" s="118"/>
    </row>
    <row r="174" spans="1:9" ht="20.100000000000001" customHeight="1" x14ac:dyDescent="0.25">
      <c r="A174" s="57">
        <v>169</v>
      </c>
      <c r="B174" s="27"/>
      <c r="C174" s="27"/>
      <c r="D174" s="28"/>
      <c r="E174" s="28"/>
      <c r="F174" s="29"/>
      <c r="G174" s="30"/>
      <c r="H174" s="30"/>
      <c r="I174" s="118"/>
    </row>
    <row r="175" spans="1:9" ht="20.100000000000001" customHeight="1" x14ac:dyDescent="0.25">
      <c r="A175" s="57">
        <v>170</v>
      </c>
      <c r="B175" s="27"/>
      <c r="C175" s="27"/>
      <c r="D175" s="28"/>
      <c r="E175" s="28"/>
      <c r="F175" s="29"/>
      <c r="G175" s="30"/>
      <c r="H175" s="30"/>
      <c r="I175" s="118"/>
    </row>
    <row r="176" spans="1:9" ht="20.100000000000001" customHeight="1" x14ac:dyDescent="0.25">
      <c r="A176" s="57">
        <v>171</v>
      </c>
      <c r="B176" s="27"/>
      <c r="C176" s="27"/>
      <c r="D176" s="28"/>
      <c r="E176" s="28"/>
      <c r="F176" s="29"/>
      <c r="G176" s="30"/>
      <c r="H176" s="30"/>
      <c r="I176" s="118"/>
    </row>
    <row r="177" spans="1:9" ht="20.100000000000001" customHeight="1" x14ac:dyDescent="0.25">
      <c r="A177" s="57">
        <v>172</v>
      </c>
      <c r="B177" s="27"/>
      <c r="C177" s="27"/>
      <c r="D177" s="28"/>
      <c r="E177" s="28"/>
      <c r="F177" s="29"/>
      <c r="G177" s="30"/>
      <c r="H177" s="30"/>
      <c r="I177" s="118"/>
    </row>
    <row r="178" spans="1:9" ht="20.100000000000001" customHeight="1" x14ac:dyDescent="0.25">
      <c r="A178" s="57">
        <v>173</v>
      </c>
      <c r="B178" s="27"/>
      <c r="C178" s="27"/>
      <c r="D178" s="28"/>
      <c r="E178" s="28"/>
      <c r="F178" s="29"/>
      <c r="G178" s="30"/>
      <c r="H178" s="30"/>
      <c r="I178" s="118"/>
    </row>
    <row r="179" spans="1:9" ht="20.100000000000001" customHeight="1" x14ac:dyDescent="0.25">
      <c r="A179" s="57">
        <v>174</v>
      </c>
      <c r="B179" s="27"/>
      <c r="C179" s="27"/>
      <c r="D179" s="28"/>
      <c r="E179" s="28"/>
      <c r="F179" s="29"/>
      <c r="G179" s="30"/>
      <c r="H179" s="30"/>
      <c r="I179" s="118"/>
    </row>
    <row r="180" spans="1:9" ht="20.100000000000001" customHeight="1" x14ac:dyDescent="0.25">
      <c r="A180" s="57">
        <v>175</v>
      </c>
      <c r="B180" s="27"/>
      <c r="C180" s="27"/>
      <c r="D180" s="28"/>
      <c r="E180" s="28"/>
      <c r="F180" s="29"/>
      <c r="G180" s="30"/>
      <c r="H180" s="30"/>
      <c r="I180" s="118"/>
    </row>
    <row r="181" spans="1:9" ht="20.100000000000001" customHeight="1" x14ac:dyDescent="0.25">
      <c r="A181" s="57">
        <v>176</v>
      </c>
      <c r="B181" s="27"/>
      <c r="C181" s="27"/>
      <c r="D181" s="28"/>
      <c r="E181" s="28"/>
      <c r="F181" s="29"/>
      <c r="G181" s="30"/>
      <c r="H181" s="30"/>
      <c r="I181" s="118"/>
    </row>
    <row r="182" spans="1:9" ht="20.100000000000001" customHeight="1" x14ac:dyDescent="0.25">
      <c r="A182" s="57">
        <v>177</v>
      </c>
      <c r="B182" s="27"/>
      <c r="C182" s="27"/>
      <c r="D182" s="28"/>
      <c r="E182" s="28"/>
      <c r="F182" s="29"/>
      <c r="G182" s="30"/>
      <c r="H182" s="30"/>
      <c r="I182" s="118"/>
    </row>
    <row r="183" spans="1:9" ht="20.100000000000001" customHeight="1" x14ac:dyDescent="0.25">
      <c r="A183" s="57">
        <v>178</v>
      </c>
      <c r="B183" s="27"/>
      <c r="C183" s="27"/>
      <c r="D183" s="28"/>
      <c r="E183" s="28"/>
      <c r="F183" s="29"/>
      <c r="G183" s="30"/>
      <c r="H183" s="30"/>
      <c r="I183" s="118"/>
    </row>
    <row r="184" spans="1:9" ht="20.100000000000001" customHeight="1" x14ac:dyDescent="0.25">
      <c r="A184" s="57">
        <v>179</v>
      </c>
      <c r="B184" s="27"/>
      <c r="C184" s="27"/>
      <c r="D184" s="28"/>
      <c r="E184" s="28"/>
      <c r="F184" s="29"/>
      <c r="G184" s="30"/>
      <c r="H184" s="30"/>
      <c r="I184" s="118"/>
    </row>
    <row r="185" spans="1:9" ht="20.100000000000001" customHeight="1" x14ac:dyDescent="0.25">
      <c r="A185" s="57">
        <v>180</v>
      </c>
      <c r="B185" s="27"/>
      <c r="C185" s="27"/>
      <c r="D185" s="28"/>
      <c r="E185" s="28"/>
      <c r="F185" s="29"/>
      <c r="G185" s="30"/>
      <c r="H185" s="30"/>
      <c r="I185" s="118"/>
    </row>
    <row r="186" spans="1:9" ht="20.100000000000001" customHeight="1" x14ac:dyDescent="0.25">
      <c r="A186" s="57">
        <v>181</v>
      </c>
      <c r="B186" s="27"/>
      <c r="C186" s="27"/>
      <c r="D186" s="28"/>
      <c r="E186" s="28"/>
      <c r="F186" s="29"/>
      <c r="G186" s="30"/>
      <c r="H186" s="30"/>
      <c r="I186" s="118"/>
    </row>
    <row r="187" spans="1:9" ht="20.100000000000001" customHeight="1" x14ac:dyDescent="0.25">
      <c r="A187" s="57">
        <v>182</v>
      </c>
      <c r="B187" s="27"/>
      <c r="C187" s="27"/>
      <c r="D187" s="28"/>
      <c r="E187" s="28"/>
      <c r="F187" s="29"/>
      <c r="G187" s="30"/>
      <c r="H187" s="30"/>
      <c r="I187" s="118"/>
    </row>
    <row r="188" spans="1:9" ht="20.100000000000001" customHeight="1" x14ac:dyDescent="0.25">
      <c r="A188" s="57">
        <v>183</v>
      </c>
      <c r="B188" s="27"/>
      <c r="C188" s="27"/>
      <c r="D188" s="28"/>
      <c r="E188" s="28"/>
      <c r="F188" s="29"/>
      <c r="G188" s="30"/>
      <c r="H188" s="30"/>
      <c r="I188" s="118"/>
    </row>
    <row r="189" spans="1:9" ht="20.100000000000001" customHeight="1" x14ac:dyDescent="0.25">
      <c r="A189" s="57">
        <v>184</v>
      </c>
      <c r="B189" s="27"/>
      <c r="C189" s="27"/>
      <c r="D189" s="28"/>
      <c r="E189" s="28"/>
      <c r="F189" s="29"/>
      <c r="G189" s="30"/>
      <c r="H189" s="30"/>
      <c r="I189" s="118"/>
    </row>
    <row r="190" spans="1:9" ht="20.100000000000001" customHeight="1" x14ac:dyDescent="0.25">
      <c r="A190" s="57">
        <v>185</v>
      </c>
      <c r="B190" s="27"/>
      <c r="C190" s="27"/>
      <c r="D190" s="28"/>
      <c r="E190" s="28"/>
      <c r="F190" s="29"/>
      <c r="G190" s="30"/>
      <c r="H190" s="30"/>
      <c r="I190" s="118"/>
    </row>
    <row r="191" spans="1:9" ht="20.100000000000001" customHeight="1" x14ac:dyDescent="0.25">
      <c r="A191" s="57">
        <v>186</v>
      </c>
      <c r="B191" s="27"/>
      <c r="C191" s="27"/>
      <c r="D191" s="28"/>
      <c r="E191" s="28"/>
      <c r="F191" s="29"/>
      <c r="G191" s="30"/>
      <c r="H191" s="30"/>
      <c r="I191" s="118"/>
    </row>
    <row r="192" spans="1:9" ht="20.100000000000001" customHeight="1" x14ac:dyDescent="0.25">
      <c r="A192" s="57">
        <v>187</v>
      </c>
      <c r="B192" s="27"/>
      <c r="C192" s="27"/>
      <c r="D192" s="28"/>
      <c r="E192" s="28"/>
      <c r="F192" s="29"/>
      <c r="G192" s="30"/>
      <c r="H192" s="30"/>
      <c r="I192" s="118"/>
    </row>
    <row r="193" spans="1:9" ht="20.100000000000001" customHeight="1" x14ac:dyDescent="0.25">
      <c r="A193" s="57">
        <v>188</v>
      </c>
      <c r="B193" s="27"/>
      <c r="C193" s="27"/>
      <c r="D193" s="28"/>
      <c r="E193" s="28"/>
      <c r="F193" s="29"/>
      <c r="G193" s="30"/>
      <c r="H193" s="30"/>
      <c r="I193" s="118"/>
    </row>
    <row r="194" spans="1:9" ht="20.100000000000001" customHeight="1" x14ac:dyDescent="0.25">
      <c r="A194" s="57">
        <v>189</v>
      </c>
      <c r="B194" s="27"/>
      <c r="C194" s="27"/>
      <c r="D194" s="28"/>
      <c r="E194" s="28"/>
      <c r="F194" s="29"/>
      <c r="G194" s="30"/>
      <c r="H194" s="30"/>
      <c r="I194" s="118"/>
    </row>
    <row r="195" spans="1:9" ht="20.100000000000001" customHeight="1" x14ac:dyDescent="0.25">
      <c r="A195" s="57">
        <v>190</v>
      </c>
      <c r="B195" s="27"/>
      <c r="C195" s="27"/>
      <c r="D195" s="28"/>
      <c r="E195" s="28"/>
      <c r="F195" s="29"/>
      <c r="G195" s="30"/>
      <c r="H195" s="30"/>
      <c r="I195" s="118"/>
    </row>
    <row r="196" spans="1:9" ht="20.100000000000001" customHeight="1" x14ac:dyDescent="0.25">
      <c r="A196" s="57">
        <v>191</v>
      </c>
      <c r="B196" s="27"/>
      <c r="C196" s="27"/>
      <c r="D196" s="28"/>
      <c r="E196" s="28"/>
      <c r="F196" s="29"/>
      <c r="G196" s="30"/>
      <c r="H196" s="30"/>
      <c r="I196" s="118"/>
    </row>
    <row r="197" spans="1:9" ht="20.100000000000001" customHeight="1" x14ac:dyDescent="0.25">
      <c r="A197" s="57">
        <v>192</v>
      </c>
      <c r="B197" s="27"/>
      <c r="C197" s="27"/>
      <c r="D197" s="28"/>
      <c r="E197" s="28"/>
      <c r="F197" s="29"/>
      <c r="G197" s="30"/>
      <c r="H197" s="30"/>
      <c r="I197" s="118"/>
    </row>
    <row r="198" spans="1:9" ht="20.100000000000001" customHeight="1" x14ac:dyDescent="0.25">
      <c r="A198" s="57">
        <v>193</v>
      </c>
      <c r="B198" s="27"/>
      <c r="C198" s="27"/>
      <c r="D198" s="28"/>
      <c r="E198" s="28"/>
      <c r="F198" s="29"/>
      <c r="G198" s="30"/>
      <c r="H198" s="30"/>
      <c r="I198" s="118"/>
    </row>
    <row r="199" spans="1:9" ht="20.100000000000001" customHeight="1" x14ac:dyDescent="0.25">
      <c r="A199" s="57">
        <v>194</v>
      </c>
      <c r="B199" s="27"/>
      <c r="C199" s="27"/>
      <c r="D199" s="28"/>
      <c r="E199" s="28"/>
      <c r="F199" s="29"/>
      <c r="G199" s="30"/>
      <c r="H199" s="30"/>
      <c r="I199" s="118"/>
    </row>
    <row r="200" spans="1:9" ht="20.100000000000001" customHeight="1" x14ac:dyDescent="0.25">
      <c r="A200" s="57">
        <v>195</v>
      </c>
      <c r="B200" s="27"/>
      <c r="C200" s="27"/>
      <c r="D200" s="28"/>
      <c r="E200" s="28"/>
      <c r="F200" s="29"/>
      <c r="G200" s="30"/>
      <c r="H200" s="30"/>
      <c r="I200" s="118"/>
    </row>
    <row r="201" spans="1:9" ht="20.100000000000001" customHeight="1" x14ac:dyDescent="0.25">
      <c r="A201" s="57">
        <v>196</v>
      </c>
      <c r="B201" s="27"/>
      <c r="C201" s="27"/>
      <c r="D201" s="28"/>
      <c r="E201" s="28"/>
      <c r="F201" s="29"/>
      <c r="G201" s="30"/>
      <c r="H201" s="30"/>
      <c r="I201" s="118"/>
    </row>
    <row r="202" spans="1:9" ht="20.100000000000001" customHeight="1" x14ac:dyDescent="0.25">
      <c r="A202" s="57">
        <v>197</v>
      </c>
      <c r="B202" s="27"/>
      <c r="C202" s="27"/>
      <c r="D202" s="28"/>
      <c r="E202" s="28"/>
      <c r="F202" s="29"/>
      <c r="G202" s="30"/>
      <c r="H202" s="30"/>
      <c r="I202" s="118"/>
    </row>
    <row r="203" spans="1:9" ht="20.100000000000001" customHeight="1" x14ac:dyDescent="0.25">
      <c r="A203" s="57">
        <v>198</v>
      </c>
      <c r="B203" s="27"/>
      <c r="C203" s="27"/>
      <c r="D203" s="28"/>
      <c r="E203" s="28"/>
      <c r="F203" s="29"/>
      <c r="G203" s="30"/>
      <c r="H203" s="30"/>
      <c r="I203" s="118"/>
    </row>
    <row r="204" spans="1:9" ht="20.100000000000001" customHeight="1" x14ac:dyDescent="0.25">
      <c r="A204" s="57">
        <v>199</v>
      </c>
      <c r="B204" s="27"/>
      <c r="C204" s="27"/>
      <c r="D204" s="28"/>
      <c r="E204" s="28"/>
      <c r="F204" s="29"/>
      <c r="G204" s="30"/>
      <c r="H204" s="30"/>
      <c r="I204" s="118"/>
    </row>
    <row r="205" spans="1:9" ht="20.100000000000001" customHeight="1" x14ac:dyDescent="0.25">
      <c r="A205" s="57">
        <v>200</v>
      </c>
      <c r="B205" s="27"/>
      <c r="C205" s="27"/>
      <c r="D205" s="28"/>
      <c r="E205" s="28"/>
      <c r="F205" s="29"/>
      <c r="G205" s="30"/>
      <c r="H205" s="30"/>
      <c r="I205" s="118"/>
    </row>
    <row r="206" spans="1:9" ht="20.100000000000001" customHeight="1" x14ac:dyDescent="0.25">
      <c r="A206" s="57">
        <v>201</v>
      </c>
      <c r="B206" s="27"/>
      <c r="C206" s="27"/>
      <c r="D206" s="28"/>
      <c r="E206" s="28"/>
      <c r="F206" s="29"/>
      <c r="G206" s="30"/>
      <c r="H206" s="30"/>
      <c r="I206" s="118"/>
    </row>
    <row r="207" spans="1:9" ht="20.100000000000001" customHeight="1" x14ac:dyDescent="0.25">
      <c r="A207" s="57">
        <v>202</v>
      </c>
      <c r="B207" s="27"/>
      <c r="C207" s="27"/>
      <c r="D207" s="28"/>
      <c r="E207" s="28"/>
      <c r="F207" s="29"/>
      <c r="G207" s="30"/>
      <c r="H207" s="30"/>
      <c r="I207" s="118"/>
    </row>
    <row r="208" spans="1:9" ht="20.100000000000001" customHeight="1" x14ac:dyDescent="0.25">
      <c r="A208" s="57">
        <v>203</v>
      </c>
      <c r="B208" s="27"/>
      <c r="C208" s="27"/>
      <c r="D208" s="28"/>
      <c r="E208" s="28"/>
      <c r="F208" s="29"/>
      <c r="G208" s="30"/>
      <c r="H208" s="30"/>
      <c r="I208" s="118"/>
    </row>
    <row r="209" spans="1:9" ht="20.100000000000001" customHeight="1" x14ac:dyDescent="0.25">
      <c r="A209" s="57">
        <v>204</v>
      </c>
      <c r="B209" s="27"/>
      <c r="C209" s="27"/>
      <c r="D209" s="28"/>
      <c r="E209" s="28"/>
      <c r="F209" s="29"/>
      <c r="G209" s="30"/>
      <c r="H209" s="30"/>
      <c r="I209" s="118"/>
    </row>
    <row r="210" spans="1:9" ht="20.100000000000001" customHeight="1" x14ac:dyDescent="0.25">
      <c r="A210" s="57">
        <v>205</v>
      </c>
      <c r="B210" s="27"/>
      <c r="C210" s="27"/>
      <c r="D210" s="28"/>
      <c r="E210" s="28"/>
      <c r="F210" s="29"/>
      <c r="G210" s="30"/>
      <c r="H210" s="30"/>
      <c r="I210" s="118"/>
    </row>
    <row r="211" spans="1:9" ht="20.100000000000001" customHeight="1" x14ac:dyDescent="0.25">
      <c r="A211" s="57">
        <v>206</v>
      </c>
      <c r="B211" s="27"/>
      <c r="C211" s="27"/>
      <c r="D211" s="28"/>
      <c r="E211" s="28"/>
      <c r="F211" s="29"/>
      <c r="G211" s="30"/>
      <c r="H211" s="30"/>
      <c r="I211" s="118"/>
    </row>
    <row r="212" spans="1:9" ht="20.100000000000001" customHeight="1" x14ac:dyDescent="0.25">
      <c r="A212" s="57">
        <v>207</v>
      </c>
      <c r="B212" s="27"/>
      <c r="C212" s="27"/>
      <c r="D212" s="28"/>
      <c r="E212" s="28"/>
      <c r="F212" s="29"/>
      <c r="G212" s="30"/>
      <c r="H212" s="30"/>
      <c r="I212" s="118"/>
    </row>
    <row r="213" spans="1:9" ht="20.100000000000001" customHeight="1" x14ac:dyDescent="0.25">
      <c r="A213" s="57">
        <v>208</v>
      </c>
      <c r="B213" s="27"/>
      <c r="C213" s="27"/>
      <c r="D213" s="28"/>
      <c r="E213" s="28"/>
      <c r="F213" s="29"/>
      <c r="G213" s="30"/>
      <c r="H213" s="30"/>
      <c r="I213" s="118"/>
    </row>
    <row r="214" spans="1:9" ht="20.100000000000001" customHeight="1" x14ac:dyDescent="0.25">
      <c r="A214" s="57">
        <v>209</v>
      </c>
      <c r="B214" s="27"/>
      <c r="C214" s="27"/>
      <c r="D214" s="28"/>
      <c r="E214" s="28"/>
      <c r="F214" s="29"/>
      <c r="G214" s="30"/>
      <c r="H214" s="30"/>
      <c r="I214" s="118"/>
    </row>
    <row r="215" spans="1:9" ht="20.100000000000001" customHeight="1" x14ac:dyDescent="0.25">
      <c r="A215" s="57">
        <v>210</v>
      </c>
      <c r="B215" s="27"/>
      <c r="C215" s="27"/>
      <c r="D215" s="28"/>
      <c r="E215" s="28"/>
      <c r="F215" s="29"/>
      <c r="G215" s="30"/>
      <c r="H215" s="30"/>
      <c r="I215" s="118"/>
    </row>
    <row r="216" spans="1:9" ht="20.100000000000001" customHeight="1" x14ac:dyDescent="0.25">
      <c r="A216" s="57">
        <v>211</v>
      </c>
      <c r="B216" s="27"/>
      <c r="C216" s="27"/>
      <c r="D216" s="28"/>
      <c r="E216" s="28"/>
      <c r="F216" s="29"/>
      <c r="G216" s="30"/>
      <c r="H216" s="30"/>
      <c r="I216" s="118"/>
    </row>
    <row r="217" spans="1:9" ht="20.100000000000001" customHeight="1" x14ac:dyDescent="0.25">
      <c r="A217" s="57">
        <v>212</v>
      </c>
      <c r="B217" s="27"/>
      <c r="C217" s="27"/>
      <c r="D217" s="28"/>
      <c r="E217" s="28"/>
      <c r="F217" s="29"/>
      <c r="G217" s="30"/>
      <c r="H217" s="30"/>
      <c r="I217" s="118"/>
    </row>
    <row r="218" spans="1:9" ht="20.100000000000001" customHeight="1" x14ac:dyDescent="0.25">
      <c r="A218" s="57">
        <v>213</v>
      </c>
      <c r="B218" s="27"/>
      <c r="C218" s="27"/>
      <c r="D218" s="28"/>
      <c r="E218" s="28"/>
      <c r="F218" s="29"/>
      <c r="G218" s="30"/>
      <c r="H218" s="30"/>
      <c r="I218" s="118"/>
    </row>
    <row r="219" spans="1:9" ht="20.100000000000001" customHeight="1" x14ac:dyDescent="0.25">
      <c r="A219" s="57">
        <v>214</v>
      </c>
      <c r="B219" s="27"/>
      <c r="C219" s="27"/>
      <c r="D219" s="28"/>
      <c r="E219" s="28"/>
      <c r="F219" s="29"/>
      <c r="G219" s="30"/>
      <c r="H219" s="30"/>
      <c r="I219" s="118"/>
    </row>
    <row r="220" spans="1:9" ht="20.100000000000001" customHeight="1" x14ac:dyDescent="0.25">
      <c r="A220" s="57">
        <v>215</v>
      </c>
      <c r="B220" s="27"/>
      <c r="C220" s="27"/>
      <c r="D220" s="28"/>
      <c r="E220" s="28"/>
      <c r="F220" s="29"/>
      <c r="G220" s="30"/>
      <c r="H220" s="30"/>
      <c r="I220" s="118"/>
    </row>
    <row r="221" spans="1:9" ht="20.100000000000001" customHeight="1" x14ac:dyDescent="0.25">
      <c r="A221" s="57">
        <v>216</v>
      </c>
      <c r="B221" s="27"/>
      <c r="C221" s="27"/>
      <c r="D221" s="28"/>
      <c r="E221" s="28"/>
      <c r="F221" s="29"/>
      <c r="G221" s="30"/>
      <c r="H221" s="30"/>
      <c r="I221" s="118"/>
    </row>
    <row r="222" spans="1:9" ht="20.100000000000001" customHeight="1" x14ac:dyDescent="0.25">
      <c r="A222" s="57">
        <v>217</v>
      </c>
      <c r="B222" s="27"/>
      <c r="C222" s="27"/>
      <c r="D222" s="28"/>
      <c r="E222" s="28"/>
      <c r="F222" s="29"/>
      <c r="G222" s="30"/>
      <c r="H222" s="30"/>
      <c r="I222" s="118"/>
    </row>
    <row r="223" spans="1:9" ht="20.100000000000001" customHeight="1" x14ac:dyDescent="0.25">
      <c r="A223" s="57">
        <v>218</v>
      </c>
      <c r="B223" s="27"/>
      <c r="C223" s="27"/>
      <c r="D223" s="28"/>
      <c r="E223" s="28"/>
      <c r="F223" s="29"/>
      <c r="G223" s="30"/>
      <c r="H223" s="30"/>
      <c r="I223" s="118"/>
    </row>
    <row r="224" spans="1:9" ht="20.100000000000001" customHeight="1" x14ac:dyDescent="0.25">
      <c r="A224" s="57">
        <v>219</v>
      </c>
      <c r="B224" s="27"/>
      <c r="C224" s="27"/>
      <c r="D224" s="28"/>
      <c r="E224" s="28"/>
      <c r="F224" s="29"/>
      <c r="G224" s="30"/>
      <c r="H224" s="30"/>
      <c r="I224" s="118"/>
    </row>
    <row r="225" spans="1:9" ht="20.100000000000001" customHeight="1" x14ac:dyDescent="0.25">
      <c r="A225" s="57">
        <v>220</v>
      </c>
      <c r="B225" s="27"/>
      <c r="C225" s="27"/>
      <c r="D225" s="28"/>
      <c r="E225" s="28"/>
      <c r="F225" s="29"/>
      <c r="G225" s="30"/>
      <c r="H225" s="30"/>
      <c r="I225" s="118"/>
    </row>
    <row r="226" spans="1:9" ht="20.100000000000001" customHeight="1" x14ac:dyDescent="0.25">
      <c r="A226" s="57">
        <v>221</v>
      </c>
      <c r="B226" s="27"/>
      <c r="C226" s="27"/>
      <c r="D226" s="28"/>
      <c r="E226" s="28"/>
      <c r="F226" s="29"/>
      <c r="G226" s="30"/>
      <c r="H226" s="30"/>
      <c r="I226" s="118"/>
    </row>
    <row r="227" spans="1:9" ht="20.100000000000001" customHeight="1" x14ac:dyDescent="0.25">
      <c r="A227" s="57">
        <v>222</v>
      </c>
      <c r="B227" s="27"/>
      <c r="C227" s="27"/>
      <c r="D227" s="28"/>
      <c r="E227" s="28"/>
      <c r="F227" s="29"/>
      <c r="G227" s="30"/>
      <c r="H227" s="30"/>
      <c r="I227" s="118"/>
    </row>
    <row r="228" spans="1:9" ht="20.100000000000001" customHeight="1" x14ac:dyDescent="0.25">
      <c r="A228" s="57">
        <v>223</v>
      </c>
      <c r="B228" s="27"/>
      <c r="C228" s="27"/>
      <c r="D228" s="28"/>
      <c r="E228" s="28"/>
      <c r="F228" s="29"/>
      <c r="G228" s="30"/>
      <c r="H228" s="30"/>
      <c r="I228" s="118"/>
    </row>
    <row r="229" spans="1:9" ht="20.100000000000001" customHeight="1" x14ac:dyDescent="0.25">
      <c r="A229" s="57">
        <v>224</v>
      </c>
      <c r="B229" s="27"/>
      <c r="C229" s="27"/>
      <c r="D229" s="28"/>
      <c r="E229" s="28"/>
      <c r="F229" s="29"/>
      <c r="G229" s="30"/>
      <c r="H229" s="30"/>
      <c r="I229" s="118"/>
    </row>
    <row r="230" spans="1:9" ht="20.100000000000001" customHeight="1" x14ac:dyDescent="0.25">
      <c r="A230" s="57">
        <v>225</v>
      </c>
      <c r="B230" s="27"/>
      <c r="C230" s="27"/>
      <c r="D230" s="28"/>
      <c r="E230" s="28"/>
      <c r="F230" s="29"/>
      <c r="G230" s="30"/>
      <c r="H230" s="30"/>
      <c r="I230" s="118"/>
    </row>
    <row r="231" spans="1:9" ht="20.100000000000001" customHeight="1" x14ac:dyDescent="0.25">
      <c r="A231" s="57">
        <v>226</v>
      </c>
      <c r="B231" s="27"/>
      <c r="C231" s="27"/>
      <c r="D231" s="28"/>
      <c r="E231" s="28"/>
      <c r="F231" s="29"/>
      <c r="G231" s="30"/>
      <c r="H231" s="30"/>
      <c r="I231" s="118"/>
    </row>
    <row r="232" spans="1:9" ht="20.100000000000001" customHeight="1" x14ac:dyDescent="0.25">
      <c r="A232" s="57">
        <v>227</v>
      </c>
      <c r="B232" s="27"/>
      <c r="C232" s="27"/>
      <c r="D232" s="28"/>
      <c r="E232" s="28"/>
      <c r="F232" s="29"/>
      <c r="G232" s="30"/>
      <c r="H232" s="30"/>
      <c r="I232" s="118"/>
    </row>
    <row r="233" spans="1:9" ht="20.100000000000001" customHeight="1" x14ac:dyDescent="0.25">
      <c r="A233" s="57">
        <v>228</v>
      </c>
      <c r="B233" s="27"/>
      <c r="C233" s="27"/>
      <c r="D233" s="28"/>
      <c r="E233" s="28"/>
      <c r="F233" s="29"/>
      <c r="G233" s="30"/>
      <c r="H233" s="30"/>
      <c r="I233" s="118"/>
    </row>
    <row r="234" spans="1:9" ht="20.100000000000001" customHeight="1" x14ac:dyDescent="0.25">
      <c r="A234" s="57">
        <v>229</v>
      </c>
      <c r="B234" s="27"/>
      <c r="C234" s="27"/>
      <c r="D234" s="28"/>
      <c r="E234" s="28"/>
      <c r="F234" s="29"/>
      <c r="G234" s="30"/>
      <c r="H234" s="30"/>
      <c r="I234" s="118"/>
    </row>
    <row r="235" spans="1:9" ht="20.100000000000001" customHeight="1" x14ac:dyDescent="0.25">
      <c r="A235" s="57">
        <v>230</v>
      </c>
      <c r="B235" s="27"/>
      <c r="C235" s="27"/>
      <c r="D235" s="28"/>
      <c r="E235" s="28"/>
      <c r="F235" s="29"/>
      <c r="G235" s="30"/>
      <c r="H235" s="30"/>
      <c r="I235" s="118"/>
    </row>
    <row r="236" spans="1:9" ht="20.100000000000001" customHeight="1" x14ac:dyDescent="0.25">
      <c r="A236" s="57">
        <v>231</v>
      </c>
      <c r="B236" s="27"/>
      <c r="C236" s="27"/>
      <c r="D236" s="28"/>
      <c r="E236" s="28"/>
      <c r="F236" s="29"/>
      <c r="G236" s="30"/>
      <c r="H236" s="30"/>
      <c r="I236" s="118"/>
    </row>
    <row r="237" spans="1:9" ht="20.100000000000001" customHeight="1" x14ac:dyDescent="0.25">
      <c r="A237" s="57">
        <v>232</v>
      </c>
      <c r="B237" s="27"/>
      <c r="C237" s="27"/>
      <c r="D237" s="28"/>
      <c r="E237" s="28"/>
      <c r="F237" s="29"/>
      <c r="G237" s="30"/>
      <c r="H237" s="30"/>
      <c r="I237" s="118"/>
    </row>
    <row r="238" spans="1:9" ht="20.100000000000001" customHeight="1" x14ac:dyDescent="0.25">
      <c r="A238" s="57">
        <v>233</v>
      </c>
      <c r="B238" s="27"/>
      <c r="C238" s="27"/>
      <c r="D238" s="28"/>
      <c r="E238" s="28"/>
      <c r="F238" s="29"/>
      <c r="G238" s="30"/>
      <c r="H238" s="30"/>
      <c r="I238" s="118"/>
    </row>
    <row r="239" spans="1:9" ht="20.100000000000001" customHeight="1" x14ac:dyDescent="0.25">
      <c r="A239" s="57">
        <v>234</v>
      </c>
      <c r="B239" s="27"/>
      <c r="C239" s="27"/>
      <c r="D239" s="28"/>
      <c r="E239" s="28"/>
      <c r="F239" s="29"/>
      <c r="G239" s="30"/>
      <c r="H239" s="30"/>
      <c r="I239" s="118"/>
    </row>
    <row r="240" spans="1:9" ht="20.100000000000001" customHeight="1" x14ac:dyDescent="0.25">
      <c r="A240" s="57">
        <v>235</v>
      </c>
      <c r="B240" s="27"/>
      <c r="C240" s="27"/>
      <c r="D240" s="28"/>
      <c r="E240" s="28"/>
      <c r="F240" s="29"/>
      <c r="G240" s="30"/>
      <c r="H240" s="30"/>
      <c r="I240" s="118"/>
    </row>
    <row r="241" spans="1:9" ht="20.100000000000001" customHeight="1" x14ac:dyDescent="0.25">
      <c r="A241" s="57">
        <v>236</v>
      </c>
      <c r="B241" s="27"/>
      <c r="C241" s="27"/>
      <c r="D241" s="28"/>
      <c r="E241" s="28"/>
      <c r="F241" s="29"/>
      <c r="G241" s="30"/>
      <c r="H241" s="30"/>
      <c r="I241" s="118"/>
    </row>
    <row r="242" spans="1:9" ht="20.100000000000001" customHeight="1" x14ac:dyDescent="0.25">
      <c r="A242" s="57">
        <v>237</v>
      </c>
      <c r="B242" s="27"/>
      <c r="C242" s="27"/>
      <c r="D242" s="28"/>
      <c r="E242" s="28"/>
      <c r="F242" s="29"/>
      <c r="G242" s="30"/>
      <c r="H242" s="30"/>
      <c r="I242" s="118"/>
    </row>
    <row r="243" spans="1:9" ht="20.100000000000001" customHeight="1" x14ac:dyDescent="0.25">
      <c r="A243" s="57">
        <v>238</v>
      </c>
      <c r="B243" s="27"/>
      <c r="C243" s="27"/>
      <c r="D243" s="28"/>
      <c r="E243" s="28"/>
      <c r="F243" s="29"/>
      <c r="G243" s="30"/>
      <c r="H243" s="30"/>
      <c r="I243" s="118"/>
    </row>
    <row r="244" spans="1:9" ht="20.100000000000001" customHeight="1" x14ac:dyDescent="0.25">
      <c r="A244" s="57">
        <v>239</v>
      </c>
      <c r="B244" s="27"/>
      <c r="C244" s="27"/>
      <c r="D244" s="28"/>
      <c r="E244" s="28"/>
      <c r="F244" s="29"/>
      <c r="G244" s="30"/>
      <c r="H244" s="30"/>
      <c r="I244" s="118"/>
    </row>
    <row r="245" spans="1:9" ht="20.100000000000001" customHeight="1" x14ac:dyDescent="0.25">
      <c r="A245" s="57">
        <v>240</v>
      </c>
      <c r="B245" s="27"/>
      <c r="C245" s="27"/>
      <c r="D245" s="28"/>
      <c r="E245" s="28"/>
      <c r="F245" s="29"/>
      <c r="G245" s="30"/>
      <c r="H245" s="30"/>
      <c r="I245" s="118"/>
    </row>
    <row r="246" spans="1:9" ht="20.100000000000001" customHeight="1" x14ac:dyDescent="0.25">
      <c r="A246" s="57">
        <v>241</v>
      </c>
      <c r="B246" s="27"/>
      <c r="C246" s="27"/>
      <c r="D246" s="28"/>
      <c r="E246" s="28"/>
      <c r="F246" s="29"/>
      <c r="G246" s="30"/>
      <c r="H246" s="30"/>
      <c r="I246" s="118"/>
    </row>
    <row r="247" spans="1:9" ht="20.100000000000001" customHeight="1" x14ac:dyDescent="0.25">
      <c r="A247" s="57">
        <v>242</v>
      </c>
      <c r="B247" s="27"/>
      <c r="C247" s="27"/>
      <c r="D247" s="28"/>
      <c r="E247" s="28"/>
      <c r="F247" s="29"/>
      <c r="G247" s="30"/>
      <c r="H247" s="30"/>
      <c r="I247" s="118"/>
    </row>
    <row r="248" spans="1:9" ht="20.100000000000001" customHeight="1" x14ac:dyDescent="0.25">
      <c r="A248" s="57">
        <v>243</v>
      </c>
      <c r="B248" s="27"/>
      <c r="C248" s="27"/>
      <c r="D248" s="28"/>
      <c r="E248" s="28"/>
      <c r="F248" s="29"/>
      <c r="G248" s="30"/>
      <c r="H248" s="30"/>
      <c r="I248" s="118"/>
    </row>
    <row r="249" spans="1:9" ht="20.100000000000001" customHeight="1" x14ac:dyDescent="0.25">
      <c r="A249" s="57">
        <v>244</v>
      </c>
      <c r="B249" s="27"/>
      <c r="C249" s="27"/>
      <c r="D249" s="28"/>
      <c r="E249" s="28"/>
      <c r="F249" s="29"/>
      <c r="G249" s="30"/>
      <c r="H249" s="30"/>
      <c r="I249" s="118"/>
    </row>
    <row r="250" spans="1:9" ht="20.100000000000001" customHeight="1" x14ac:dyDescent="0.25">
      <c r="A250" s="57">
        <v>245</v>
      </c>
      <c r="B250" s="27"/>
      <c r="C250" s="27"/>
      <c r="D250" s="28"/>
      <c r="E250" s="28"/>
      <c r="F250" s="29"/>
      <c r="G250" s="30"/>
      <c r="H250" s="30"/>
      <c r="I250" s="118"/>
    </row>
    <row r="251" spans="1:9" ht="20.100000000000001" customHeight="1" x14ac:dyDescent="0.25">
      <c r="A251" s="57">
        <v>246</v>
      </c>
      <c r="B251" s="27"/>
      <c r="C251" s="27"/>
      <c r="D251" s="28"/>
      <c r="E251" s="28"/>
      <c r="F251" s="29"/>
      <c r="G251" s="30"/>
      <c r="H251" s="30"/>
      <c r="I251" s="118"/>
    </row>
    <row r="252" spans="1:9" ht="20.100000000000001" customHeight="1" x14ac:dyDescent="0.25">
      <c r="A252" s="57">
        <v>247</v>
      </c>
      <c r="B252" s="27"/>
      <c r="C252" s="27"/>
      <c r="D252" s="28"/>
      <c r="E252" s="28"/>
      <c r="F252" s="29"/>
      <c r="G252" s="30"/>
      <c r="H252" s="30"/>
      <c r="I252" s="118"/>
    </row>
    <row r="253" spans="1:9" ht="20.100000000000001" customHeight="1" x14ac:dyDescent="0.25">
      <c r="A253" s="57">
        <v>248</v>
      </c>
      <c r="B253" s="27"/>
      <c r="C253" s="27"/>
      <c r="D253" s="28"/>
      <c r="E253" s="28"/>
      <c r="F253" s="29"/>
      <c r="G253" s="30"/>
      <c r="H253" s="30"/>
      <c r="I253" s="118"/>
    </row>
    <row r="254" spans="1:9" ht="20.100000000000001" customHeight="1" x14ac:dyDescent="0.25">
      <c r="A254" s="57">
        <v>249</v>
      </c>
      <c r="B254" s="27"/>
      <c r="C254" s="27"/>
      <c r="D254" s="28"/>
      <c r="E254" s="28"/>
      <c r="F254" s="29"/>
      <c r="G254" s="30"/>
      <c r="H254" s="30"/>
      <c r="I254" s="118"/>
    </row>
    <row r="255" spans="1:9" ht="20.100000000000001" customHeight="1" x14ac:dyDescent="0.25">
      <c r="A255" s="57">
        <v>250</v>
      </c>
      <c r="B255" s="27"/>
      <c r="C255" s="27"/>
      <c r="D255" s="28"/>
      <c r="E255" s="28"/>
      <c r="F255" s="29"/>
      <c r="G255" s="30"/>
      <c r="H255" s="30"/>
      <c r="I255" s="118"/>
    </row>
    <row r="256" spans="1:9" ht="20.100000000000001" customHeight="1" x14ac:dyDescent="0.25">
      <c r="A256" s="57">
        <v>251</v>
      </c>
      <c r="B256" s="27"/>
      <c r="C256" s="27"/>
      <c r="D256" s="28"/>
      <c r="E256" s="28"/>
      <c r="F256" s="29"/>
      <c r="G256" s="30"/>
      <c r="H256" s="30"/>
      <c r="I256" s="118"/>
    </row>
    <row r="257" spans="1:9" ht="20.100000000000001" customHeight="1" x14ac:dyDescent="0.25">
      <c r="A257" s="57">
        <v>252</v>
      </c>
      <c r="B257" s="27"/>
      <c r="C257" s="27"/>
      <c r="D257" s="28"/>
      <c r="E257" s="28"/>
      <c r="F257" s="29"/>
      <c r="G257" s="30"/>
      <c r="H257" s="30"/>
      <c r="I257" s="118"/>
    </row>
    <row r="258" spans="1:9" ht="20.100000000000001" customHeight="1" x14ac:dyDescent="0.25">
      <c r="A258" s="57">
        <v>253</v>
      </c>
      <c r="B258" s="27"/>
      <c r="C258" s="27"/>
      <c r="D258" s="28"/>
      <c r="E258" s="28"/>
      <c r="F258" s="29"/>
      <c r="G258" s="30"/>
      <c r="H258" s="30"/>
      <c r="I258" s="118"/>
    </row>
    <row r="259" spans="1:9" ht="20.100000000000001" customHeight="1" x14ac:dyDescent="0.25">
      <c r="A259" s="57">
        <v>254</v>
      </c>
      <c r="B259" s="27"/>
      <c r="C259" s="27"/>
      <c r="D259" s="28"/>
      <c r="E259" s="28"/>
      <c r="F259" s="29"/>
      <c r="G259" s="30"/>
      <c r="H259" s="30"/>
      <c r="I259" s="118"/>
    </row>
    <row r="260" spans="1:9" ht="20.100000000000001" customHeight="1" x14ac:dyDescent="0.25">
      <c r="A260" s="57">
        <v>255</v>
      </c>
      <c r="B260" s="27"/>
      <c r="C260" s="27"/>
      <c r="D260" s="28"/>
      <c r="E260" s="28"/>
      <c r="F260" s="29"/>
      <c r="G260" s="30"/>
      <c r="H260" s="30"/>
      <c r="I260" s="118"/>
    </row>
    <row r="261" spans="1:9" ht="20.100000000000001" customHeight="1" x14ac:dyDescent="0.25">
      <c r="A261" s="57">
        <v>256</v>
      </c>
      <c r="B261" s="27"/>
      <c r="C261" s="27"/>
      <c r="D261" s="28"/>
      <c r="E261" s="28"/>
      <c r="F261" s="29"/>
      <c r="G261" s="30"/>
      <c r="H261" s="30"/>
      <c r="I261" s="118"/>
    </row>
    <row r="262" spans="1:9" ht="20.100000000000001" customHeight="1" x14ac:dyDescent="0.25">
      <c r="A262" s="57">
        <v>257</v>
      </c>
      <c r="B262" s="27"/>
      <c r="C262" s="27"/>
      <c r="D262" s="28"/>
      <c r="E262" s="28"/>
      <c r="F262" s="29"/>
      <c r="G262" s="30"/>
      <c r="H262" s="30"/>
      <c r="I262" s="118"/>
    </row>
    <row r="263" spans="1:9" ht="20.100000000000001" customHeight="1" x14ac:dyDescent="0.25">
      <c r="A263" s="57">
        <v>258</v>
      </c>
      <c r="B263" s="27"/>
      <c r="C263" s="27"/>
      <c r="D263" s="28"/>
      <c r="E263" s="28"/>
      <c r="F263" s="29"/>
      <c r="G263" s="30"/>
      <c r="H263" s="30"/>
      <c r="I263" s="118"/>
    </row>
    <row r="264" spans="1:9" ht="20.100000000000001" customHeight="1" x14ac:dyDescent="0.25">
      <c r="A264" s="57">
        <v>259</v>
      </c>
      <c r="B264" s="27"/>
      <c r="C264" s="27"/>
      <c r="D264" s="28"/>
      <c r="E264" s="28"/>
      <c r="F264" s="29"/>
      <c r="G264" s="30"/>
      <c r="H264" s="30"/>
      <c r="I264" s="118"/>
    </row>
    <row r="265" spans="1:9" ht="20.100000000000001" customHeight="1" x14ac:dyDescent="0.25">
      <c r="A265" s="57">
        <v>260</v>
      </c>
      <c r="B265" s="27"/>
      <c r="C265" s="27"/>
      <c r="D265" s="28"/>
      <c r="E265" s="28"/>
      <c r="F265" s="29"/>
      <c r="G265" s="30"/>
      <c r="H265" s="30"/>
      <c r="I265" s="118"/>
    </row>
    <row r="266" spans="1:9" ht="20.100000000000001" customHeight="1" x14ac:dyDescent="0.25">
      <c r="A266" s="57">
        <v>261</v>
      </c>
      <c r="B266" s="27"/>
      <c r="C266" s="27"/>
      <c r="D266" s="28"/>
      <c r="E266" s="28"/>
      <c r="F266" s="29"/>
      <c r="G266" s="30"/>
      <c r="H266" s="30"/>
      <c r="I266" s="118"/>
    </row>
    <row r="267" spans="1:9" ht="20.100000000000001" customHeight="1" x14ac:dyDescent="0.25">
      <c r="A267" s="57">
        <v>262</v>
      </c>
      <c r="B267" s="27"/>
      <c r="C267" s="27"/>
      <c r="D267" s="28"/>
      <c r="E267" s="28"/>
      <c r="F267" s="29"/>
      <c r="G267" s="30"/>
      <c r="H267" s="30"/>
      <c r="I267" s="118"/>
    </row>
    <row r="268" spans="1:9" ht="20.100000000000001" customHeight="1" x14ac:dyDescent="0.25">
      <c r="A268" s="57">
        <v>263</v>
      </c>
      <c r="B268" s="27"/>
      <c r="C268" s="27"/>
      <c r="D268" s="28"/>
      <c r="E268" s="28"/>
      <c r="F268" s="29"/>
      <c r="G268" s="30"/>
      <c r="H268" s="30"/>
      <c r="I268" s="118"/>
    </row>
    <row r="269" spans="1:9" ht="20.100000000000001" customHeight="1" x14ac:dyDescent="0.25">
      <c r="A269" s="57">
        <v>264</v>
      </c>
      <c r="B269" s="27"/>
      <c r="C269" s="27"/>
      <c r="D269" s="28"/>
      <c r="E269" s="28"/>
      <c r="F269" s="29"/>
      <c r="G269" s="30"/>
      <c r="H269" s="30"/>
      <c r="I269" s="118"/>
    </row>
    <row r="270" spans="1:9" ht="20.100000000000001" customHeight="1" x14ac:dyDescent="0.25">
      <c r="A270" s="57">
        <v>265</v>
      </c>
      <c r="B270" s="27"/>
      <c r="C270" s="27"/>
      <c r="D270" s="28"/>
      <c r="E270" s="28"/>
      <c r="F270" s="29"/>
      <c r="G270" s="30"/>
      <c r="H270" s="30"/>
      <c r="I270" s="118"/>
    </row>
    <row r="271" spans="1:9" ht="20.100000000000001" customHeight="1" x14ac:dyDescent="0.25">
      <c r="A271" s="57">
        <v>266</v>
      </c>
      <c r="B271" s="27"/>
      <c r="C271" s="27"/>
      <c r="D271" s="28"/>
      <c r="E271" s="28"/>
      <c r="F271" s="29"/>
      <c r="G271" s="30"/>
      <c r="H271" s="30"/>
      <c r="I271" s="118"/>
    </row>
    <row r="272" spans="1:9" ht="20.100000000000001" customHeight="1" x14ac:dyDescent="0.25">
      <c r="A272" s="57">
        <v>267</v>
      </c>
      <c r="B272" s="27"/>
      <c r="C272" s="27"/>
      <c r="D272" s="28"/>
      <c r="E272" s="28"/>
      <c r="F272" s="29"/>
      <c r="G272" s="30"/>
      <c r="H272" s="30"/>
      <c r="I272" s="118"/>
    </row>
    <row r="273" spans="1:9" ht="20.100000000000001" customHeight="1" x14ac:dyDescent="0.25">
      <c r="A273" s="57">
        <v>268</v>
      </c>
      <c r="B273" s="27"/>
      <c r="C273" s="27"/>
      <c r="D273" s="28"/>
      <c r="E273" s="28"/>
      <c r="F273" s="29"/>
      <c r="G273" s="30"/>
      <c r="H273" s="30"/>
      <c r="I273" s="118"/>
    </row>
    <row r="274" spans="1:9" ht="20.100000000000001" customHeight="1" x14ac:dyDescent="0.25">
      <c r="A274" s="57">
        <v>269</v>
      </c>
      <c r="B274" s="27"/>
      <c r="C274" s="27"/>
      <c r="D274" s="28"/>
      <c r="E274" s="28"/>
      <c r="F274" s="29"/>
      <c r="G274" s="30"/>
      <c r="H274" s="30"/>
      <c r="I274" s="118"/>
    </row>
    <row r="275" spans="1:9" ht="20.100000000000001" customHeight="1" x14ac:dyDescent="0.25">
      <c r="A275" s="57">
        <v>270</v>
      </c>
      <c r="B275" s="27"/>
      <c r="C275" s="27"/>
      <c r="D275" s="28"/>
      <c r="E275" s="28"/>
      <c r="F275" s="29"/>
      <c r="G275" s="30"/>
      <c r="H275" s="30"/>
      <c r="I275" s="118"/>
    </row>
    <row r="276" spans="1:9" ht="20.100000000000001" customHeight="1" x14ac:dyDescent="0.25">
      <c r="A276" s="57">
        <v>271</v>
      </c>
      <c r="B276" s="27"/>
      <c r="C276" s="27"/>
      <c r="D276" s="28"/>
      <c r="E276" s="28"/>
      <c r="F276" s="29"/>
      <c r="G276" s="30"/>
      <c r="H276" s="30"/>
      <c r="I276" s="118"/>
    </row>
    <row r="277" spans="1:9" ht="20.100000000000001" customHeight="1" x14ac:dyDescent="0.25">
      <c r="A277" s="57">
        <v>272</v>
      </c>
      <c r="B277" s="27"/>
      <c r="C277" s="27"/>
      <c r="D277" s="28"/>
      <c r="E277" s="28"/>
      <c r="F277" s="29"/>
      <c r="G277" s="30"/>
      <c r="H277" s="30"/>
      <c r="I277" s="118"/>
    </row>
    <row r="278" spans="1:9" ht="20.100000000000001" customHeight="1" x14ac:dyDescent="0.25">
      <c r="A278" s="57">
        <v>273</v>
      </c>
      <c r="B278" s="27"/>
      <c r="C278" s="27"/>
      <c r="D278" s="28"/>
      <c r="E278" s="28"/>
      <c r="F278" s="29"/>
      <c r="G278" s="30"/>
      <c r="H278" s="30"/>
      <c r="I278" s="118"/>
    </row>
    <row r="279" spans="1:9" ht="20.100000000000001" customHeight="1" x14ac:dyDescent="0.25">
      <c r="A279" s="57">
        <v>274</v>
      </c>
      <c r="B279" s="27"/>
      <c r="C279" s="27"/>
      <c r="D279" s="28"/>
      <c r="E279" s="28"/>
      <c r="F279" s="29"/>
      <c r="G279" s="30"/>
      <c r="H279" s="30"/>
      <c r="I279" s="118"/>
    </row>
    <row r="280" spans="1:9" ht="20.100000000000001" customHeight="1" x14ac:dyDescent="0.25">
      <c r="A280" s="57">
        <v>275</v>
      </c>
      <c r="B280" s="27"/>
      <c r="C280" s="27"/>
      <c r="D280" s="28"/>
      <c r="E280" s="28"/>
      <c r="F280" s="29"/>
      <c r="G280" s="30"/>
      <c r="H280" s="30"/>
      <c r="I280" s="118"/>
    </row>
    <row r="281" spans="1:9" ht="20.100000000000001" customHeight="1" x14ac:dyDescent="0.25">
      <c r="A281" s="57">
        <v>276</v>
      </c>
      <c r="B281" s="27"/>
      <c r="C281" s="27"/>
      <c r="D281" s="28"/>
      <c r="E281" s="28"/>
      <c r="F281" s="29"/>
      <c r="G281" s="30"/>
      <c r="H281" s="30"/>
      <c r="I281" s="118"/>
    </row>
    <row r="282" spans="1:9" ht="20.100000000000001" customHeight="1" x14ac:dyDescent="0.25">
      <c r="A282" s="57">
        <v>277</v>
      </c>
      <c r="B282" s="27"/>
      <c r="C282" s="27"/>
      <c r="D282" s="28"/>
      <c r="E282" s="28"/>
      <c r="F282" s="29"/>
      <c r="G282" s="30"/>
      <c r="H282" s="30"/>
      <c r="I282" s="118"/>
    </row>
    <row r="283" spans="1:9" ht="20.100000000000001" customHeight="1" x14ac:dyDescent="0.25">
      <c r="A283" s="57">
        <v>278</v>
      </c>
      <c r="B283" s="27"/>
      <c r="C283" s="27"/>
      <c r="D283" s="28"/>
      <c r="E283" s="28"/>
      <c r="F283" s="29"/>
      <c r="G283" s="30"/>
      <c r="H283" s="30"/>
      <c r="I283" s="118"/>
    </row>
    <row r="284" spans="1:9" ht="20.100000000000001" customHeight="1" x14ac:dyDescent="0.25">
      <c r="A284" s="57">
        <v>279</v>
      </c>
      <c r="B284" s="27"/>
      <c r="C284" s="27"/>
      <c r="D284" s="28"/>
      <c r="E284" s="28"/>
      <c r="F284" s="29"/>
      <c r="G284" s="30"/>
      <c r="H284" s="30"/>
      <c r="I284" s="118"/>
    </row>
    <row r="285" spans="1:9" ht="20.100000000000001" customHeight="1" x14ac:dyDescent="0.25">
      <c r="A285" s="57">
        <v>280</v>
      </c>
      <c r="B285" s="27"/>
      <c r="C285" s="27"/>
      <c r="D285" s="28"/>
      <c r="E285" s="28"/>
      <c r="F285" s="29"/>
      <c r="G285" s="30"/>
      <c r="H285" s="30"/>
      <c r="I285" s="118"/>
    </row>
    <row r="286" spans="1:9" ht="20.100000000000001" customHeight="1" x14ac:dyDescent="0.25">
      <c r="A286" s="57">
        <v>281</v>
      </c>
      <c r="B286" s="27"/>
      <c r="C286" s="27"/>
      <c r="D286" s="28"/>
      <c r="E286" s="28"/>
      <c r="F286" s="29"/>
      <c r="G286" s="30"/>
      <c r="H286" s="30"/>
      <c r="I286" s="118"/>
    </row>
    <row r="287" spans="1:9" ht="20.100000000000001" customHeight="1" x14ac:dyDescent="0.25">
      <c r="A287" s="57">
        <v>282</v>
      </c>
      <c r="B287" s="27"/>
      <c r="C287" s="27"/>
      <c r="D287" s="28"/>
      <c r="E287" s="28"/>
      <c r="F287" s="29"/>
      <c r="G287" s="30"/>
      <c r="H287" s="30"/>
      <c r="I287" s="118"/>
    </row>
    <row r="288" spans="1:9" ht="20.100000000000001" customHeight="1" x14ac:dyDescent="0.25">
      <c r="A288" s="57">
        <v>283</v>
      </c>
      <c r="B288" s="27"/>
      <c r="C288" s="27"/>
      <c r="D288" s="28"/>
      <c r="E288" s="28"/>
      <c r="F288" s="29"/>
      <c r="G288" s="30"/>
      <c r="H288" s="30"/>
      <c r="I288" s="118"/>
    </row>
    <row r="289" spans="1:9" ht="20.100000000000001" customHeight="1" x14ac:dyDescent="0.25">
      <c r="A289" s="57">
        <v>284</v>
      </c>
      <c r="B289" s="27"/>
      <c r="C289" s="27"/>
      <c r="D289" s="28"/>
      <c r="E289" s="28"/>
      <c r="F289" s="29"/>
      <c r="G289" s="30"/>
      <c r="H289" s="30"/>
      <c r="I289" s="118"/>
    </row>
    <row r="290" spans="1:9" ht="20.100000000000001" customHeight="1" x14ac:dyDescent="0.25">
      <c r="A290" s="57">
        <v>285</v>
      </c>
      <c r="B290" s="27"/>
      <c r="C290" s="27"/>
      <c r="D290" s="28"/>
      <c r="E290" s="28"/>
      <c r="F290" s="29"/>
      <c r="G290" s="30"/>
      <c r="H290" s="30"/>
      <c r="I290" s="118"/>
    </row>
    <row r="291" spans="1:9" ht="20.100000000000001" customHeight="1" x14ac:dyDescent="0.25">
      <c r="A291" s="57">
        <v>286</v>
      </c>
      <c r="B291" s="27"/>
      <c r="C291" s="27"/>
      <c r="D291" s="28"/>
      <c r="E291" s="28"/>
      <c r="F291" s="29"/>
      <c r="G291" s="30"/>
      <c r="H291" s="30"/>
      <c r="I291" s="118"/>
    </row>
    <row r="292" spans="1:9" ht="20.100000000000001" customHeight="1" x14ac:dyDescent="0.25">
      <c r="A292" s="57">
        <v>287</v>
      </c>
      <c r="B292" s="27"/>
      <c r="C292" s="27"/>
      <c r="D292" s="28"/>
      <c r="E292" s="28"/>
      <c r="F292" s="29"/>
      <c r="G292" s="30"/>
      <c r="H292" s="30"/>
      <c r="I292" s="118"/>
    </row>
    <row r="293" spans="1:9" ht="20.100000000000001" customHeight="1" x14ac:dyDescent="0.25">
      <c r="A293" s="57">
        <v>288</v>
      </c>
      <c r="B293" s="27"/>
      <c r="C293" s="27"/>
      <c r="D293" s="28"/>
      <c r="E293" s="28"/>
      <c r="F293" s="29"/>
      <c r="G293" s="30"/>
      <c r="H293" s="30"/>
      <c r="I293" s="118"/>
    </row>
    <row r="294" spans="1:9" ht="20.100000000000001" customHeight="1" x14ac:dyDescent="0.25">
      <c r="A294" s="57">
        <v>289</v>
      </c>
      <c r="B294" s="27"/>
      <c r="C294" s="27"/>
      <c r="D294" s="28"/>
      <c r="E294" s="28"/>
      <c r="F294" s="29"/>
      <c r="G294" s="30"/>
      <c r="H294" s="30"/>
      <c r="I294" s="118"/>
    </row>
    <row r="295" spans="1:9" ht="20.100000000000001" customHeight="1" x14ac:dyDescent="0.25">
      <c r="A295" s="57">
        <v>290</v>
      </c>
      <c r="B295" s="27"/>
      <c r="C295" s="27"/>
      <c r="D295" s="28"/>
      <c r="E295" s="28"/>
      <c r="F295" s="29"/>
      <c r="G295" s="30"/>
      <c r="H295" s="30"/>
      <c r="I295" s="118"/>
    </row>
    <row r="296" spans="1:9" ht="20.100000000000001" customHeight="1" x14ac:dyDescent="0.25">
      <c r="A296" s="57">
        <v>291</v>
      </c>
      <c r="B296" s="27"/>
      <c r="C296" s="27"/>
      <c r="D296" s="28"/>
      <c r="E296" s="28"/>
      <c r="F296" s="29"/>
      <c r="G296" s="30"/>
      <c r="H296" s="30"/>
      <c r="I296" s="118"/>
    </row>
    <row r="297" spans="1:9" ht="20.100000000000001" customHeight="1" x14ac:dyDescent="0.25">
      <c r="A297" s="57">
        <v>292</v>
      </c>
      <c r="B297" s="27"/>
      <c r="C297" s="27"/>
      <c r="D297" s="28"/>
      <c r="E297" s="28"/>
      <c r="F297" s="29"/>
      <c r="G297" s="30"/>
      <c r="H297" s="30"/>
      <c r="I297" s="118"/>
    </row>
    <row r="298" spans="1:9" ht="20.100000000000001" customHeight="1" x14ac:dyDescent="0.25">
      <c r="A298" s="57">
        <v>293</v>
      </c>
      <c r="B298" s="27"/>
      <c r="C298" s="27"/>
      <c r="D298" s="28"/>
      <c r="E298" s="28"/>
      <c r="F298" s="29"/>
      <c r="G298" s="30"/>
      <c r="H298" s="30"/>
      <c r="I298" s="118"/>
    </row>
    <row r="299" spans="1:9" ht="20.100000000000001" customHeight="1" x14ac:dyDescent="0.25">
      <c r="A299" s="57">
        <v>294</v>
      </c>
      <c r="B299" s="27"/>
      <c r="C299" s="27"/>
      <c r="D299" s="28"/>
      <c r="E299" s="28"/>
      <c r="F299" s="29"/>
      <c r="G299" s="30"/>
      <c r="H299" s="30"/>
      <c r="I299" s="118"/>
    </row>
    <row r="300" spans="1:9" ht="20.100000000000001" customHeight="1" x14ac:dyDescent="0.25">
      <c r="A300" s="57">
        <v>295</v>
      </c>
      <c r="B300" s="27"/>
      <c r="C300" s="27"/>
      <c r="D300" s="28"/>
      <c r="E300" s="28"/>
      <c r="F300" s="29"/>
      <c r="G300" s="30"/>
      <c r="H300" s="30"/>
      <c r="I300" s="118"/>
    </row>
    <row r="301" spans="1:9" ht="20.100000000000001" customHeight="1" x14ac:dyDescent="0.25">
      <c r="A301" s="57">
        <v>296</v>
      </c>
      <c r="B301" s="27"/>
      <c r="C301" s="27"/>
      <c r="D301" s="28"/>
      <c r="E301" s="28"/>
      <c r="F301" s="29"/>
      <c r="G301" s="30"/>
      <c r="H301" s="30"/>
      <c r="I301" s="118"/>
    </row>
    <row r="302" spans="1:9" ht="20.100000000000001" customHeight="1" x14ac:dyDescent="0.25">
      <c r="A302" s="57">
        <v>297</v>
      </c>
      <c r="B302" s="27"/>
      <c r="C302" s="27"/>
      <c r="D302" s="28"/>
      <c r="E302" s="28"/>
      <c r="F302" s="29"/>
      <c r="G302" s="30"/>
      <c r="H302" s="30"/>
      <c r="I302" s="118"/>
    </row>
    <row r="303" spans="1:9" ht="20.100000000000001" customHeight="1" x14ac:dyDescent="0.25">
      <c r="A303" s="57">
        <v>298</v>
      </c>
      <c r="B303" s="27"/>
      <c r="C303" s="27"/>
      <c r="D303" s="28"/>
      <c r="E303" s="28"/>
      <c r="F303" s="29"/>
      <c r="G303" s="30"/>
      <c r="H303" s="30"/>
      <c r="I303" s="118"/>
    </row>
    <row r="304" spans="1:9" ht="20.100000000000001" customHeight="1" x14ac:dyDescent="0.25">
      <c r="A304" s="57">
        <v>299</v>
      </c>
      <c r="B304" s="27"/>
      <c r="C304" s="27"/>
      <c r="D304" s="28"/>
      <c r="E304" s="28"/>
      <c r="F304" s="29"/>
      <c r="G304" s="30"/>
      <c r="H304" s="30"/>
      <c r="I304" s="118"/>
    </row>
    <row r="305" spans="1:9" ht="20.100000000000001" customHeight="1" x14ac:dyDescent="0.25">
      <c r="A305" s="57">
        <v>300</v>
      </c>
      <c r="B305" s="27"/>
      <c r="C305" s="27"/>
      <c r="D305" s="28"/>
      <c r="E305" s="28"/>
      <c r="F305" s="29"/>
      <c r="G305" s="30"/>
      <c r="H305" s="30"/>
      <c r="I305" s="118"/>
    </row>
    <row r="306" spans="1:9" ht="20.100000000000001" customHeight="1" x14ac:dyDescent="0.25">
      <c r="A306" s="57">
        <v>301</v>
      </c>
      <c r="B306" s="27"/>
      <c r="C306" s="27"/>
      <c r="D306" s="28"/>
      <c r="E306" s="28"/>
      <c r="F306" s="29"/>
      <c r="G306" s="30"/>
      <c r="H306" s="30"/>
      <c r="I306" s="118"/>
    </row>
    <row r="307" spans="1:9" ht="20.100000000000001" customHeight="1" x14ac:dyDescent="0.25">
      <c r="A307" s="57">
        <v>302</v>
      </c>
      <c r="B307" s="27"/>
      <c r="C307" s="27"/>
      <c r="D307" s="28"/>
      <c r="E307" s="28"/>
      <c r="F307" s="29"/>
      <c r="G307" s="30"/>
      <c r="H307" s="30"/>
      <c r="I307" s="118"/>
    </row>
    <row r="308" spans="1:9" ht="20.100000000000001" customHeight="1" x14ac:dyDescent="0.25">
      <c r="A308" s="57">
        <v>303</v>
      </c>
      <c r="B308" s="27"/>
      <c r="C308" s="27"/>
      <c r="D308" s="28"/>
      <c r="E308" s="28"/>
      <c r="F308" s="29"/>
      <c r="G308" s="30"/>
      <c r="H308" s="30"/>
      <c r="I308" s="118"/>
    </row>
    <row r="309" spans="1:9" ht="20.100000000000001" customHeight="1" x14ac:dyDescent="0.25">
      <c r="A309" s="57">
        <v>304</v>
      </c>
      <c r="B309" s="27"/>
      <c r="C309" s="27"/>
      <c r="D309" s="28"/>
      <c r="E309" s="28"/>
      <c r="F309" s="29"/>
      <c r="G309" s="30"/>
      <c r="H309" s="30"/>
      <c r="I309" s="118"/>
    </row>
    <row r="310" spans="1:9" ht="20.100000000000001" customHeight="1" x14ac:dyDescent="0.25">
      <c r="A310" s="57">
        <v>305</v>
      </c>
      <c r="B310" s="27"/>
      <c r="C310" s="27"/>
      <c r="D310" s="28"/>
      <c r="E310" s="28"/>
      <c r="F310" s="29"/>
      <c r="G310" s="30"/>
      <c r="H310" s="30"/>
      <c r="I310" s="118"/>
    </row>
    <row r="311" spans="1:9" ht="20.100000000000001" customHeight="1" x14ac:dyDescent="0.25">
      <c r="A311" s="57">
        <v>306</v>
      </c>
      <c r="B311" s="27"/>
      <c r="C311" s="27"/>
      <c r="D311" s="28"/>
      <c r="E311" s="28"/>
      <c r="F311" s="29"/>
      <c r="G311" s="30"/>
      <c r="H311" s="30"/>
      <c r="I311" s="118"/>
    </row>
    <row r="312" spans="1:9" ht="20.100000000000001" customHeight="1" x14ac:dyDescent="0.25">
      <c r="A312" s="57">
        <v>307</v>
      </c>
      <c r="B312" s="27"/>
      <c r="C312" s="27"/>
      <c r="D312" s="28"/>
      <c r="E312" s="28"/>
      <c r="F312" s="29"/>
      <c r="G312" s="30"/>
      <c r="H312" s="30"/>
      <c r="I312" s="118"/>
    </row>
    <row r="313" spans="1:9" ht="20.100000000000001" customHeight="1" x14ac:dyDescent="0.25">
      <c r="A313" s="57">
        <v>308</v>
      </c>
      <c r="B313" s="27"/>
      <c r="C313" s="27"/>
      <c r="D313" s="28"/>
      <c r="E313" s="28"/>
      <c r="F313" s="29"/>
      <c r="G313" s="30"/>
      <c r="H313" s="30"/>
      <c r="I313" s="118"/>
    </row>
    <row r="314" spans="1:9" ht="20.100000000000001" customHeight="1" x14ac:dyDescent="0.25">
      <c r="A314" s="57">
        <v>309</v>
      </c>
      <c r="B314" s="27"/>
      <c r="C314" s="27"/>
      <c r="D314" s="28"/>
      <c r="E314" s="28"/>
      <c r="F314" s="29"/>
      <c r="G314" s="30"/>
      <c r="H314" s="30"/>
      <c r="I314" s="118"/>
    </row>
    <row r="315" spans="1:9" ht="20.100000000000001" customHeight="1" x14ac:dyDescent="0.25">
      <c r="A315" s="57">
        <v>310</v>
      </c>
      <c r="B315" s="27"/>
      <c r="C315" s="27"/>
      <c r="D315" s="28"/>
      <c r="E315" s="28"/>
      <c r="F315" s="29"/>
      <c r="G315" s="30"/>
      <c r="H315" s="30"/>
      <c r="I315" s="118"/>
    </row>
    <row r="316" spans="1:9" ht="20.100000000000001" customHeight="1" x14ac:dyDescent="0.25">
      <c r="A316" s="57">
        <v>311</v>
      </c>
      <c r="B316" s="27"/>
      <c r="C316" s="27"/>
      <c r="D316" s="28"/>
      <c r="E316" s="28"/>
      <c r="F316" s="29"/>
      <c r="G316" s="30"/>
      <c r="H316" s="30"/>
      <c r="I316" s="118"/>
    </row>
    <row r="317" spans="1:9" ht="20.100000000000001" customHeight="1" x14ac:dyDescent="0.25">
      <c r="A317" s="57">
        <v>312</v>
      </c>
      <c r="B317" s="27"/>
      <c r="C317" s="27"/>
      <c r="D317" s="28"/>
      <c r="E317" s="28"/>
      <c r="F317" s="29"/>
      <c r="G317" s="30"/>
      <c r="H317" s="30"/>
      <c r="I317" s="118"/>
    </row>
    <row r="318" spans="1:9" ht="20.100000000000001" customHeight="1" x14ac:dyDescent="0.25">
      <c r="A318" s="57">
        <v>313</v>
      </c>
      <c r="B318" s="27"/>
      <c r="C318" s="27"/>
      <c r="D318" s="28"/>
      <c r="E318" s="28"/>
      <c r="F318" s="29"/>
      <c r="G318" s="30"/>
      <c r="H318" s="30"/>
      <c r="I318" s="118"/>
    </row>
    <row r="319" spans="1:9" ht="20.100000000000001" customHeight="1" x14ac:dyDescent="0.25">
      <c r="A319" s="57">
        <v>314</v>
      </c>
      <c r="B319" s="27"/>
      <c r="C319" s="27"/>
      <c r="D319" s="28"/>
      <c r="E319" s="28"/>
      <c r="F319" s="29"/>
      <c r="G319" s="30"/>
      <c r="H319" s="30"/>
      <c r="I319" s="118"/>
    </row>
    <row r="320" spans="1:9" ht="20.100000000000001" customHeight="1" x14ac:dyDescent="0.25">
      <c r="A320" s="57">
        <v>315</v>
      </c>
      <c r="B320" s="27"/>
      <c r="C320" s="27"/>
      <c r="D320" s="28"/>
      <c r="E320" s="28"/>
      <c r="F320" s="29"/>
      <c r="G320" s="30"/>
      <c r="H320" s="30"/>
      <c r="I320" s="118"/>
    </row>
    <row r="321" spans="1:9" ht="20.100000000000001" customHeight="1" x14ac:dyDescent="0.25">
      <c r="A321" s="57">
        <v>316</v>
      </c>
      <c r="B321" s="27"/>
      <c r="C321" s="27"/>
      <c r="D321" s="28"/>
      <c r="E321" s="28"/>
      <c r="F321" s="29"/>
      <c r="G321" s="30"/>
      <c r="H321" s="30"/>
      <c r="I321" s="118"/>
    </row>
    <row r="322" spans="1:9" ht="20.100000000000001" customHeight="1" x14ac:dyDescent="0.25">
      <c r="A322" s="57">
        <v>317</v>
      </c>
      <c r="B322" s="27"/>
      <c r="C322" s="27"/>
      <c r="D322" s="28"/>
      <c r="E322" s="28"/>
      <c r="F322" s="29"/>
      <c r="G322" s="30"/>
      <c r="H322" s="30"/>
      <c r="I322" s="118"/>
    </row>
    <row r="323" spans="1:9" ht="20.100000000000001" customHeight="1" x14ac:dyDescent="0.25">
      <c r="A323" s="57">
        <v>318</v>
      </c>
      <c r="B323" s="27"/>
      <c r="C323" s="27"/>
      <c r="D323" s="28"/>
      <c r="E323" s="28"/>
      <c r="F323" s="29"/>
      <c r="G323" s="30"/>
      <c r="H323" s="30"/>
      <c r="I323" s="118"/>
    </row>
    <row r="324" spans="1:9" ht="20.100000000000001" customHeight="1" x14ac:dyDescent="0.25">
      <c r="A324" s="57">
        <v>319</v>
      </c>
      <c r="B324" s="27"/>
      <c r="C324" s="27"/>
      <c r="D324" s="28"/>
      <c r="E324" s="28"/>
      <c r="F324" s="29"/>
      <c r="G324" s="30"/>
      <c r="H324" s="30"/>
      <c r="I324" s="118"/>
    </row>
    <row r="325" spans="1:9" ht="20.100000000000001" customHeight="1" x14ac:dyDescent="0.25">
      <c r="A325" s="57">
        <v>320</v>
      </c>
      <c r="B325" s="27"/>
      <c r="C325" s="27"/>
      <c r="D325" s="28"/>
      <c r="E325" s="28"/>
      <c r="F325" s="29"/>
      <c r="G325" s="30"/>
      <c r="H325" s="30"/>
      <c r="I325" s="118"/>
    </row>
    <row r="326" spans="1:9" ht="20.100000000000001" customHeight="1" x14ac:dyDescent="0.25">
      <c r="A326" s="57">
        <v>321</v>
      </c>
      <c r="B326" s="27"/>
      <c r="C326" s="27"/>
      <c r="D326" s="28"/>
      <c r="E326" s="28"/>
      <c r="F326" s="29"/>
      <c r="G326" s="30"/>
      <c r="H326" s="30"/>
      <c r="I326" s="118"/>
    </row>
    <row r="327" spans="1:9" ht="20.100000000000001" customHeight="1" x14ac:dyDescent="0.25">
      <c r="A327" s="57">
        <v>322</v>
      </c>
      <c r="B327" s="27"/>
      <c r="C327" s="27"/>
      <c r="D327" s="28"/>
      <c r="E327" s="28"/>
      <c r="F327" s="29"/>
      <c r="G327" s="30"/>
      <c r="H327" s="30"/>
      <c r="I327" s="118"/>
    </row>
    <row r="328" spans="1:9" ht="20.100000000000001" customHeight="1" x14ac:dyDescent="0.25">
      <c r="A328" s="57">
        <v>323</v>
      </c>
      <c r="B328" s="27"/>
      <c r="C328" s="27"/>
      <c r="D328" s="28"/>
      <c r="E328" s="28"/>
      <c r="F328" s="29"/>
      <c r="G328" s="30"/>
      <c r="H328" s="30"/>
      <c r="I328" s="118"/>
    </row>
    <row r="329" spans="1:9" ht="20.100000000000001" customHeight="1" x14ac:dyDescent="0.25">
      <c r="A329" s="57">
        <v>324</v>
      </c>
      <c r="B329" s="27"/>
      <c r="C329" s="27"/>
      <c r="D329" s="28"/>
      <c r="E329" s="28"/>
      <c r="F329" s="29"/>
      <c r="G329" s="30"/>
      <c r="H329" s="30"/>
      <c r="I329" s="118"/>
    </row>
    <row r="330" spans="1:9" ht="20.100000000000001" customHeight="1" x14ac:dyDescent="0.25">
      <c r="A330" s="57">
        <v>325</v>
      </c>
      <c r="B330" s="27"/>
      <c r="C330" s="27"/>
      <c r="D330" s="28"/>
      <c r="E330" s="28"/>
      <c r="F330" s="29"/>
      <c r="G330" s="30"/>
      <c r="H330" s="30"/>
      <c r="I330" s="118"/>
    </row>
    <row r="331" spans="1:9" ht="20.100000000000001" customHeight="1" x14ac:dyDescent="0.25">
      <c r="A331" s="57">
        <v>326</v>
      </c>
      <c r="B331" s="27"/>
      <c r="C331" s="27"/>
      <c r="D331" s="28"/>
      <c r="E331" s="28"/>
      <c r="F331" s="29"/>
      <c r="G331" s="30"/>
      <c r="H331" s="30"/>
      <c r="I331" s="118"/>
    </row>
    <row r="332" spans="1:9" ht="20.100000000000001" customHeight="1" x14ac:dyDescent="0.25">
      <c r="A332" s="57">
        <v>327</v>
      </c>
      <c r="B332" s="27"/>
      <c r="C332" s="27"/>
      <c r="D332" s="28"/>
      <c r="E332" s="28"/>
      <c r="F332" s="29"/>
      <c r="G332" s="30"/>
      <c r="H332" s="30"/>
      <c r="I332" s="118"/>
    </row>
    <row r="333" spans="1:9" ht="20.100000000000001" customHeight="1" x14ac:dyDescent="0.25">
      <c r="A333" s="57">
        <v>328</v>
      </c>
      <c r="B333" s="27"/>
      <c r="C333" s="27"/>
      <c r="D333" s="28"/>
      <c r="E333" s="28"/>
      <c r="F333" s="29"/>
      <c r="G333" s="30"/>
      <c r="H333" s="30"/>
      <c r="I333" s="118"/>
    </row>
    <row r="334" spans="1:9" ht="20.100000000000001" customHeight="1" x14ac:dyDescent="0.25">
      <c r="A334" s="57">
        <v>329</v>
      </c>
      <c r="B334" s="27"/>
      <c r="C334" s="27"/>
      <c r="D334" s="28"/>
      <c r="E334" s="28"/>
      <c r="F334" s="29"/>
      <c r="G334" s="30"/>
      <c r="H334" s="30"/>
      <c r="I334" s="118"/>
    </row>
    <row r="335" spans="1:9" ht="20.100000000000001" customHeight="1" x14ac:dyDescent="0.25">
      <c r="A335" s="57">
        <v>330</v>
      </c>
      <c r="B335" s="27"/>
      <c r="C335" s="27"/>
      <c r="D335" s="28"/>
      <c r="E335" s="28"/>
      <c r="F335" s="29"/>
      <c r="G335" s="30"/>
      <c r="H335" s="30"/>
      <c r="I335" s="118"/>
    </row>
    <row r="336" spans="1:9" ht="20.100000000000001" customHeight="1" x14ac:dyDescent="0.25">
      <c r="A336" s="57">
        <v>331</v>
      </c>
      <c r="B336" s="27"/>
      <c r="C336" s="27"/>
      <c r="D336" s="28"/>
      <c r="E336" s="28"/>
      <c r="F336" s="29"/>
      <c r="G336" s="30"/>
      <c r="H336" s="30"/>
      <c r="I336" s="118"/>
    </row>
    <row r="337" spans="1:9" ht="20.100000000000001" customHeight="1" x14ac:dyDescent="0.25">
      <c r="A337" s="57">
        <v>332</v>
      </c>
      <c r="B337" s="27"/>
      <c r="C337" s="27"/>
      <c r="D337" s="28"/>
      <c r="E337" s="28"/>
      <c r="F337" s="29"/>
      <c r="G337" s="30"/>
      <c r="H337" s="30"/>
      <c r="I337" s="118"/>
    </row>
    <row r="338" spans="1:9" ht="20.100000000000001" customHeight="1" x14ac:dyDescent="0.25">
      <c r="A338" s="57">
        <v>333</v>
      </c>
      <c r="B338" s="27"/>
      <c r="C338" s="27"/>
      <c r="D338" s="28"/>
      <c r="E338" s="28"/>
      <c r="F338" s="29"/>
      <c r="G338" s="30"/>
      <c r="H338" s="30"/>
      <c r="I338" s="118"/>
    </row>
    <row r="339" spans="1:9" ht="20.100000000000001" customHeight="1" x14ac:dyDescent="0.25">
      <c r="A339" s="57">
        <v>334</v>
      </c>
      <c r="B339" s="27"/>
      <c r="C339" s="27"/>
      <c r="D339" s="28"/>
      <c r="E339" s="28"/>
      <c r="F339" s="29"/>
      <c r="G339" s="30"/>
      <c r="H339" s="30"/>
      <c r="I339" s="118"/>
    </row>
    <row r="340" spans="1:9" ht="20.100000000000001" customHeight="1" x14ac:dyDescent="0.25">
      <c r="A340" s="57">
        <v>335</v>
      </c>
      <c r="B340" s="27"/>
      <c r="C340" s="27"/>
      <c r="D340" s="28"/>
      <c r="E340" s="28"/>
      <c r="F340" s="29"/>
      <c r="G340" s="30"/>
      <c r="H340" s="30"/>
      <c r="I340" s="118"/>
    </row>
    <row r="341" spans="1:9" ht="20.100000000000001" customHeight="1" x14ac:dyDescent="0.25">
      <c r="A341" s="57">
        <v>336</v>
      </c>
      <c r="B341" s="27"/>
      <c r="C341" s="27"/>
      <c r="D341" s="28"/>
      <c r="E341" s="28"/>
      <c r="F341" s="29"/>
      <c r="G341" s="30"/>
      <c r="H341" s="30"/>
      <c r="I341" s="118"/>
    </row>
    <row r="342" spans="1:9" ht="20.100000000000001" customHeight="1" x14ac:dyDescent="0.25">
      <c r="A342" s="57">
        <v>337</v>
      </c>
      <c r="B342" s="27"/>
      <c r="C342" s="27"/>
      <c r="D342" s="28"/>
      <c r="E342" s="28"/>
      <c r="F342" s="29"/>
      <c r="G342" s="30"/>
      <c r="H342" s="30"/>
      <c r="I342" s="118"/>
    </row>
    <row r="343" spans="1:9" ht="20.100000000000001" customHeight="1" x14ac:dyDescent="0.25">
      <c r="A343" s="57">
        <v>338</v>
      </c>
      <c r="B343" s="27"/>
      <c r="C343" s="27"/>
      <c r="D343" s="28"/>
      <c r="E343" s="28"/>
      <c r="F343" s="29"/>
      <c r="G343" s="30"/>
      <c r="H343" s="30"/>
      <c r="I343" s="118"/>
    </row>
    <row r="344" spans="1:9" ht="20.100000000000001" customHeight="1" x14ac:dyDescent="0.25">
      <c r="A344" s="57">
        <v>339</v>
      </c>
      <c r="B344" s="27"/>
      <c r="C344" s="27"/>
      <c r="D344" s="28"/>
      <c r="E344" s="28"/>
      <c r="F344" s="29"/>
      <c r="G344" s="30"/>
      <c r="H344" s="30"/>
      <c r="I344" s="118"/>
    </row>
    <row r="345" spans="1:9" ht="20.100000000000001" customHeight="1" x14ac:dyDescent="0.25">
      <c r="A345" s="57">
        <v>340</v>
      </c>
      <c r="B345" s="27"/>
      <c r="C345" s="27"/>
      <c r="D345" s="28"/>
      <c r="E345" s="28"/>
      <c r="F345" s="29"/>
      <c r="G345" s="30"/>
      <c r="H345" s="30"/>
      <c r="I345" s="118"/>
    </row>
    <row r="346" spans="1:9" ht="20.100000000000001" customHeight="1" x14ac:dyDescent="0.25">
      <c r="A346" s="57">
        <v>341</v>
      </c>
      <c r="B346" s="27"/>
      <c r="C346" s="27"/>
      <c r="D346" s="28"/>
      <c r="E346" s="28"/>
      <c r="F346" s="29"/>
      <c r="G346" s="30"/>
      <c r="H346" s="30"/>
      <c r="I346" s="118"/>
    </row>
    <row r="347" spans="1:9" ht="20.100000000000001" customHeight="1" x14ac:dyDescent="0.25">
      <c r="A347" s="57">
        <v>342</v>
      </c>
      <c r="B347" s="27"/>
      <c r="C347" s="27"/>
      <c r="D347" s="28"/>
      <c r="E347" s="28"/>
      <c r="F347" s="29"/>
      <c r="G347" s="30"/>
      <c r="H347" s="30"/>
      <c r="I347" s="118"/>
    </row>
    <row r="348" spans="1:9" ht="20.100000000000001" customHeight="1" x14ac:dyDescent="0.25">
      <c r="A348" s="57">
        <v>343</v>
      </c>
      <c r="B348" s="27"/>
      <c r="C348" s="27"/>
      <c r="D348" s="28"/>
      <c r="E348" s="28"/>
      <c r="F348" s="29"/>
      <c r="G348" s="30"/>
      <c r="H348" s="30"/>
      <c r="I348" s="118"/>
    </row>
    <row r="349" spans="1:9" ht="20.100000000000001" customHeight="1" x14ac:dyDescent="0.25">
      <c r="A349" s="57">
        <v>344</v>
      </c>
      <c r="B349" s="27"/>
      <c r="C349" s="27"/>
      <c r="D349" s="28"/>
      <c r="E349" s="28"/>
      <c r="F349" s="29"/>
      <c r="G349" s="30"/>
      <c r="H349" s="30"/>
      <c r="I349" s="118"/>
    </row>
    <row r="350" spans="1:9" ht="20.100000000000001" customHeight="1" x14ac:dyDescent="0.25">
      <c r="A350" s="57">
        <v>345</v>
      </c>
      <c r="B350" s="27"/>
      <c r="C350" s="27"/>
      <c r="D350" s="28"/>
      <c r="E350" s="28"/>
      <c r="F350" s="29"/>
      <c r="G350" s="30"/>
      <c r="H350" s="30"/>
      <c r="I350" s="118"/>
    </row>
    <row r="351" spans="1:9" ht="20.100000000000001" customHeight="1" x14ac:dyDescent="0.25">
      <c r="A351" s="57">
        <v>346</v>
      </c>
      <c r="B351" s="27"/>
      <c r="C351" s="27"/>
      <c r="D351" s="28"/>
      <c r="E351" s="28"/>
      <c r="F351" s="29"/>
      <c r="G351" s="30"/>
      <c r="H351" s="30"/>
      <c r="I351" s="118"/>
    </row>
    <row r="352" spans="1:9" ht="20.100000000000001" customHeight="1" x14ac:dyDescent="0.25">
      <c r="A352" s="57">
        <v>347</v>
      </c>
      <c r="B352" s="27"/>
      <c r="C352" s="27"/>
      <c r="D352" s="28"/>
      <c r="E352" s="28"/>
      <c r="F352" s="29"/>
      <c r="G352" s="30"/>
      <c r="H352" s="30"/>
      <c r="I352" s="118"/>
    </row>
    <row r="353" spans="1:9" ht="20.100000000000001" customHeight="1" x14ac:dyDescent="0.25">
      <c r="A353" s="57">
        <v>348</v>
      </c>
      <c r="B353" s="27"/>
      <c r="C353" s="27"/>
      <c r="D353" s="28"/>
      <c r="E353" s="28"/>
      <c r="F353" s="29"/>
      <c r="G353" s="30"/>
      <c r="H353" s="30"/>
      <c r="I353" s="118"/>
    </row>
    <row r="354" spans="1:9" ht="20.100000000000001" customHeight="1" x14ac:dyDescent="0.25">
      <c r="A354" s="57">
        <v>349</v>
      </c>
      <c r="B354" s="27"/>
      <c r="C354" s="27"/>
      <c r="D354" s="28"/>
      <c r="E354" s="28"/>
      <c r="F354" s="29"/>
      <c r="G354" s="30"/>
      <c r="H354" s="30"/>
      <c r="I354" s="118"/>
    </row>
    <row r="355" spans="1:9" ht="20.100000000000001" customHeight="1" x14ac:dyDescent="0.25">
      <c r="A355" s="57">
        <v>350</v>
      </c>
      <c r="B355" s="27"/>
      <c r="C355" s="27"/>
      <c r="D355" s="28"/>
      <c r="E355" s="28"/>
      <c r="F355" s="29"/>
      <c r="G355" s="30"/>
      <c r="H355" s="30"/>
      <c r="I355" s="118"/>
    </row>
    <row r="356" spans="1:9" ht="20.100000000000001" customHeight="1" x14ac:dyDescent="0.25">
      <c r="A356" s="57">
        <v>351</v>
      </c>
      <c r="B356" s="27"/>
      <c r="C356" s="27"/>
      <c r="D356" s="28"/>
      <c r="E356" s="28"/>
      <c r="F356" s="29"/>
      <c r="G356" s="30"/>
      <c r="H356" s="30"/>
      <c r="I356" s="118"/>
    </row>
    <row r="357" spans="1:9" ht="20.100000000000001" customHeight="1" x14ac:dyDescent="0.25">
      <c r="A357" s="57">
        <v>352</v>
      </c>
      <c r="B357" s="27"/>
      <c r="C357" s="27"/>
      <c r="D357" s="28"/>
      <c r="E357" s="28"/>
      <c r="F357" s="29"/>
      <c r="G357" s="30"/>
      <c r="H357" s="30"/>
      <c r="I357" s="118"/>
    </row>
    <row r="358" spans="1:9" ht="20.100000000000001" customHeight="1" x14ac:dyDescent="0.25">
      <c r="A358" s="57">
        <v>353</v>
      </c>
      <c r="B358" s="27"/>
      <c r="C358" s="27"/>
      <c r="D358" s="28"/>
      <c r="E358" s="28"/>
      <c r="F358" s="29"/>
      <c r="G358" s="30"/>
      <c r="H358" s="30"/>
      <c r="I358" s="118"/>
    </row>
    <row r="359" spans="1:9" ht="20.100000000000001" customHeight="1" x14ac:dyDescent="0.25">
      <c r="A359" s="57">
        <v>354</v>
      </c>
      <c r="B359" s="27"/>
      <c r="C359" s="27"/>
      <c r="D359" s="28"/>
      <c r="E359" s="28"/>
      <c r="F359" s="29"/>
      <c r="G359" s="30"/>
      <c r="H359" s="30"/>
      <c r="I359" s="118"/>
    </row>
    <row r="360" spans="1:9" ht="20.100000000000001" customHeight="1" x14ac:dyDescent="0.25">
      <c r="A360" s="57">
        <v>355</v>
      </c>
      <c r="B360" s="27"/>
      <c r="C360" s="27"/>
      <c r="D360" s="28"/>
      <c r="E360" s="28"/>
      <c r="F360" s="29"/>
      <c r="G360" s="30"/>
      <c r="H360" s="30"/>
      <c r="I360" s="118"/>
    </row>
    <row r="361" spans="1:9" ht="20.100000000000001" customHeight="1" x14ac:dyDescent="0.25">
      <c r="A361" s="57">
        <v>356</v>
      </c>
      <c r="B361" s="27"/>
      <c r="C361" s="27"/>
      <c r="D361" s="28"/>
      <c r="E361" s="28"/>
      <c r="F361" s="29"/>
      <c r="G361" s="30"/>
      <c r="H361" s="30"/>
      <c r="I361" s="118"/>
    </row>
    <row r="362" spans="1:9" ht="20.100000000000001" customHeight="1" x14ac:dyDescent="0.25">
      <c r="A362" s="57">
        <v>357</v>
      </c>
      <c r="B362" s="27"/>
      <c r="C362" s="27"/>
      <c r="D362" s="28"/>
      <c r="E362" s="28"/>
      <c r="F362" s="29"/>
      <c r="G362" s="30"/>
      <c r="H362" s="30"/>
      <c r="I362" s="118"/>
    </row>
    <row r="363" spans="1:9" ht="20.100000000000001" customHeight="1" x14ac:dyDescent="0.25">
      <c r="A363" s="57">
        <v>358</v>
      </c>
      <c r="B363" s="27"/>
      <c r="C363" s="27"/>
      <c r="D363" s="28"/>
      <c r="E363" s="28"/>
      <c r="F363" s="29"/>
      <c r="G363" s="30"/>
      <c r="H363" s="30"/>
      <c r="I363" s="118"/>
    </row>
    <row r="364" spans="1:9" ht="20.100000000000001" customHeight="1" x14ac:dyDescent="0.25">
      <c r="A364" s="57">
        <v>359</v>
      </c>
      <c r="B364" s="27"/>
      <c r="C364" s="27"/>
      <c r="D364" s="28"/>
      <c r="E364" s="28"/>
      <c r="F364" s="29"/>
      <c r="G364" s="30"/>
      <c r="H364" s="30"/>
      <c r="I364" s="118"/>
    </row>
    <row r="365" spans="1:9" ht="20.100000000000001" customHeight="1" x14ac:dyDescent="0.25">
      <c r="A365" s="57">
        <v>360</v>
      </c>
      <c r="B365" s="27"/>
      <c r="C365" s="27"/>
      <c r="D365" s="28"/>
      <c r="E365" s="28"/>
      <c r="F365" s="29"/>
      <c r="G365" s="30"/>
      <c r="H365" s="30"/>
      <c r="I365" s="118"/>
    </row>
    <row r="366" spans="1:9" ht="20.100000000000001" customHeight="1" x14ac:dyDescent="0.25">
      <c r="A366" s="57">
        <v>361</v>
      </c>
      <c r="B366" s="27"/>
      <c r="C366" s="27"/>
      <c r="D366" s="28"/>
      <c r="E366" s="28"/>
      <c r="F366" s="29"/>
      <c r="G366" s="30"/>
      <c r="H366" s="30"/>
      <c r="I366" s="118"/>
    </row>
    <row r="367" spans="1:9" ht="20.100000000000001" customHeight="1" x14ac:dyDescent="0.25">
      <c r="A367" s="57">
        <v>362</v>
      </c>
      <c r="B367" s="27"/>
      <c r="C367" s="27"/>
      <c r="D367" s="28"/>
      <c r="E367" s="28"/>
      <c r="F367" s="29"/>
      <c r="G367" s="30"/>
      <c r="H367" s="30"/>
      <c r="I367" s="118"/>
    </row>
    <row r="368" spans="1:9" ht="20.100000000000001" customHeight="1" x14ac:dyDescent="0.25">
      <c r="A368" s="57">
        <v>363</v>
      </c>
      <c r="B368" s="27"/>
      <c r="C368" s="27"/>
      <c r="D368" s="28"/>
      <c r="E368" s="28"/>
      <c r="F368" s="29"/>
      <c r="G368" s="30"/>
      <c r="H368" s="30"/>
      <c r="I368" s="118"/>
    </row>
    <row r="369" spans="1:9" ht="20.100000000000001" customHeight="1" x14ac:dyDescent="0.25">
      <c r="A369" s="57">
        <v>364</v>
      </c>
      <c r="B369" s="27"/>
      <c r="C369" s="27"/>
      <c r="D369" s="28"/>
      <c r="E369" s="28"/>
      <c r="F369" s="29"/>
      <c r="G369" s="30"/>
      <c r="H369" s="30"/>
      <c r="I369" s="118"/>
    </row>
    <row r="370" spans="1:9" ht="20.100000000000001" customHeight="1" x14ac:dyDescent="0.25">
      <c r="A370" s="57">
        <v>365</v>
      </c>
      <c r="B370" s="27"/>
      <c r="C370" s="27"/>
      <c r="D370" s="28"/>
      <c r="E370" s="28"/>
      <c r="F370" s="29"/>
      <c r="G370" s="30"/>
      <c r="H370" s="30"/>
      <c r="I370" s="118"/>
    </row>
    <row r="371" spans="1:9" ht="20.100000000000001" customHeight="1" x14ac:dyDescent="0.25">
      <c r="A371" s="57">
        <v>366</v>
      </c>
      <c r="B371" s="27"/>
      <c r="C371" s="27"/>
      <c r="D371" s="28"/>
      <c r="E371" s="28"/>
      <c r="F371" s="29"/>
      <c r="G371" s="30"/>
      <c r="H371" s="30"/>
      <c r="I371" s="118"/>
    </row>
    <row r="372" spans="1:9" ht="20.100000000000001" customHeight="1" x14ac:dyDescent="0.25">
      <c r="A372" s="57">
        <v>367</v>
      </c>
      <c r="B372" s="27"/>
      <c r="C372" s="27"/>
      <c r="D372" s="28"/>
      <c r="E372" s="28"/>
      <c r="F372" s="29"/>
      <c r="G372" s="30"/>
      <c r="H372" s="30"/>
      <c r="I372" s="118"/>
    </row>
    <row r="373" spans="1:9" ht="20.100000000000001" customHeight="1" x14ac:dyDescent="0.25">
      <c r="A373" s="57">
        <v>368</v>
      </c>
      <c r="B373" s="27"/>
      <c r="C373" s="27"/>
      <c r="D373" s="28"/>
      <c r="E373" s="28"/>
      <c r="F373" s="29"/>
      <c r="G373" s="30"/>
      <c r="H373" s="30"/>
      <c r="I373" s="118"/>
    </row>
    <row r="374" spans="1:9" ht="20.100000000000001" customHeight="1" x14ac:dyDescent="0.25">
      <c r="A374" s="57">
        <v>369</v>
      </c>
      <c r="B374" s="27"/>
      <c r="C374" s="27"/>
      <c r="D374" s="28"/>
      <c r="E374" s="28"/>
      <c r="F374" s="29"/>
      <c r="G374" s="30"/>
      <c r="H374" s="30"/>
      <c r="I374" s="118"/>
    </row>
    <row r="375" spans="1:9" ht="20.100000000000001" customHeight="1" x14ac:dyDescent="0.25">
      <c r="A375" s="57">
        <v>370</v>
      </c>
      <c r="B375" s="27"/>
      <c r="C375" s="27"/>
      <c r="D375" s="28"/>
      <c r="E375" s="28"/>
      <c r="F375" s="29"/>
      <c r="G375" s="30"/>
      <c r="H375" s="30"/>
      <c r="I375" s="118"/>
    </row>
    <row r="376" spans="1:9" ht="20.100000000000001" customHeight="1" x14ac:dyDescent="0.25">
      <c r="A376" s="57">
        <v>371</v>
      </c>
      <c r="B376" s="27"/>
      <c r="C376" s="27"/>
      <c r="D376" s="28"/>
      <c r="E376" s="28"/>
      <c r="F376" s="29"/>
      <c r="G376" s="30"/>
      <c r="H376" s="30"/>
      <c r="I376" s="118"/>
    </row>
    <row r="377" spans="1:9" ht="20.100000000000001" customHeight="1" x14ac:dyDescent="0.25">
      <c r="A377" s="57">
        <v>372</v>
      </c>
      <c r="B377" s="27"/>
      <c r="C377" s="27"/>
      <c r="D377" s="28"/>
      <c r="E377" s="28"/>
      <c r="F377" s="29"/>
      <c r="G377" s="30"/>
      <c r="H377" s="30"/>
      <c r="I377" s="118"/>
    </row>
    <row r="378" spans="1:9" ht="20.100000000000001" customHeight="1" x14ac:dyDescent="0.25">
      <c r="A378" s="57">
        <v>373</v>
      </c>
      <c r="B378" s="27"/>
      <c r="C378" s="27"/>
      <c r="D378" s="28"/>
      <c r="E378" s="28"/>
      <c r="F378" s="29"/>
      <c r="G378" s="30"/>
      <c r="H378" s="30"/>
      <c r="I378" s="118"/>
    </row>
    <row r="379" spans="1:9" ht="20.100000000000001" customHeight="1" x14ac:dyDescent="0.25">
      <c r="A379" s="57">
        <v>374</v>
      </c>
      <c r="B379" s="27"/>
      <c r="C379" s="27"/>
      <c r="D379" s="28"/>
      <c r="E379" s="28"/>
      <c r="F379" s="29"/>
      <c r="G379" s="30"/>
      <c r="H379" s="30"/>
      <c r="I379" s="118"/>
    </row>
    <row r="380" spans="1:9" ht="20.100000000000001" customHeight="1" x14ac:dyDescent="0.25">
      <c r="A380" s="57">
        <v>375</v>
      </c>
      <c r="B380" s="27"/>
      <c r="C380" s="27"/>
      <c r="D380" s="28"/>
      <c r="E380" s="28"/>
      <c r="F380" s="29"/>
      <c r="G380" s="30"/>
      <c r="H380" s="30"/>
      <c r="I380" s="118"/>
    </row>
    <row r="381" spans="1:9" ht="20.100000000000001" customHeight="1" x14ac:dyDescent="0.25">
      <c r="A381" s="57">
        <v>376</v>
      </c>
      <c r="B381" s="27"/>
      <c r="C381" s="27"/>
      <c r="D381" s="28"/>
      <c r="E381" s="28"/>
      <c r="F381" s="29"/>
      <c r="G381" s="30"/>
      <c r="H381" s="30"/>
      <c r="I381" s="118"/>
    </row>
    <row r="382" spans="1:9" ht="20.100000000000001" customHeight="1" x14ac:dyDescent="0.25">
      <c r="A382" s="57">
        <v>377</v>
      </c>
      <c r="B382" s="27"/>
      <c r="C382" s="27"/>
      <c r="D382" s="28"/>
      <c r="E382" s="28"/>
      <c r="F382" s="29"/>
      <c r="G382" s="30"/>
      <c r="H382" s="30"/>
      <c r="I382" s="118"/>
    </row>
    <row r="383" spans="1:9" ht="20.100000000000001" customHeight="1" x14ac:dyDescent="0.25">
      <c r="A383" s="57">
        <v>378</v>
      </c>
      <c r="B383" s="27"/>
      <c r="C383" s="27"/>
      <c r="D383" s="28"/>
      <c r="E383" s="28"/>
      <c r="F383" s="29"/>
      <c r="G383" s="30"/>
      <c r="H383" s="30"/>
      <c r="I383" s="118"/>
    </row>
    <row r="384" spans="1:9" ht="20.100000000000001" customHeight="1" x14ac:dyDescent="0.25">
      <c r="A384" s="57">
        <v>379</v>
      </c>
      <c r="B384" s="27"/>
      <c r="C384" s="27"/>
      <c r="D384" s="28"/>
      <c r="E384" s="28"/>
      <c r="F384" s="29"/>
      <c r="G384" s="30"/>
      <c r="H384" s="30"/>
      <c r="I384" s="118"/>
    </row>
    <row r="385" spans="1:9" ht="20.100000000000001" customHeight="1" x14ac:dyDescent="0.25">
      <c r="A385" s="57">
        <v>380</v>
      </c>
      <c r="B385" s="27"/>
      <c r="C385" s="27"/>
      <c r="D385" s="28"/>
      <c r="E385" s="28"/>
      <c r="F385" s="29"/>
      <c r="G385" s="30"/>
      <c r="H385" s="30"/>
      <c r="I385" s="118"/>
    </row>
    <row r="386" spans="1:9" ht="20.100000000000001" customHeight="1" x14ac:dyDescent="0.25">
      <c r="A386" s="57">
        <v>381</v>
      </c>
      <c r="B386" s="27"/>
      <c r="C386" s="27"/>
      <c r="D386" s="28"/>
      <c r="E386" s="28"/>
      <c r="F386" s="29"/>
      <c r="G386" s="30"/>
      <c r="H386" s="30"/>
      <c r="I386" s="118"/>
    </row>
    <row r="387" spans="1:9" ht="20.100000000000001" customHeight="1" x14ac:dyDescent="0.25">
      <c r="A387" s="57">
        <v>382</v>
      </c>
      <c r="B387" s="27"/>
      <c r="C387" s="27"/>
      <c r="D387" s="28"/>
      <c r="E387" s="28"/>
      <c r="F387" s="29"/>
      <c r="G387" s="30"/>
      <c r="H387" s="30"/>
      <c r="I387" s="118"/>
    </row>
    <row r="388" spans="1:9" ht="20.100000000000001" customHeight="1" x14ac:dyDescent="0.25">
      <c r="A388" s="57">
        <v>383</v>
      </c>
      <c r="B388" s="27"/>
      <c r="C388" s="27"/>
      <c r="D388" s="28"/>
      <c r="E388" s="28"/>
      <c r="F388" s="29"/>
      <c r="G388" s="30"/>
      <c r="H388" s="30"/>
      <c r="I388" s="118"/>
    </row>
    <row r="389" spans="1:9" ht="20.100000000000001" customHeight="1" x14ac:dyDescent="0.25">
      <c r="A389" s="57">
        <v>384</v>
      </c>
      <c r="B389" s="27"/>
      <c r="C389" s="27"/>
      <c r="D389" s="28"/>
      <c r="E389" s="28"/>
      <c r="F389" s="29"/>
      <c r="G389" s="30"/>
      <c r="H389" s="30"/>
      <c r="I389" s="118"/>
    </row>
    <row r="390" spans="1:9" ht="20.100000000000001" customHeight="1" x14ac:dyDescent="0.25">
      <c r="A390" s="57">
        <v>385</v>
      </c>
      <c r="B390" s="27"/>
      <c r="C390" s="27"/>
      <c r="D390" s="28"/>
      <c r="E390" s="28"/>
      <c r="F390" s="29"/>
      <c r="G390" s="30"/>
      <c r="H390" s="30"/>
      <c r="I390" s="118"/>
    </row>
    <row r="391" spans="1:9" ht="20.100000000000001" customHeight="1" x14ac:dyDescent="0.25">
      <c r="A391" s="57">
        <v>386</v>
      </c>
      <c r="B391" s="27"/>
      <c r="C391" s="27"/>
      <c r="D391" s="28"/>
      <c r="E391" s="28"/>
      <c r="F391" s="29"/>
      <c r="G391" s="30"/>
      <c r="H391" s="30"/>
      <c r="I391" s="118"/>
    </row>
    <row r="392" spans="1:9" ht="20.100000000000001" customHeight="1" x14ac:dyDescent="0.25">
      <c r="A392" s="57">
        <v>387</v>
      </c>
      <c r="B392" s="27"/>
      <c r="C392" s="27"/>
      <c r="D392" s="28"/>
      <c r="E392" s="28"/>
      <c r="F392" s="29"/>
      <c r="G392" s="30"/>
      <c r="H392" s="30"/>
      <c r="I392" s="118"/>
    </row>
    <row r="393" spans="1:9" ht="20.100000000000001" customHeight="1" x14ac:dyDescent="0.25">
      <c r="A393" s="57">
        <v>388</v>
      </c>
      <c r="B393" s="27"/>
      <c r="C393" s="27"/>
      <c r="D393" s="28"/>
      <c r="E393" s="28"/>
      <c r="F393" s="29"/>
      <c r="G393" s="30"/>
      <c r="H393" s="30"/>
      <c r="I393" s="118"/>
    </row>
    <row r="394" spans="1:9" ht="20.100000000000001" customHeight="1" x14ac:dyDescent="0.25">
      <c r="A394" s="57">
        <v>389</v>
      </c>
      <c r="B394" s="27"/>
      <c r="C394" s="27"/>
      <c r="D394" s="28"/>
      <c r="E394" s="28"/>
      <c r="F394" s="29"/>
      <c r="G394" s="30"/>
      <c r="H394" s="30"/>
      <c r="I394" s="118"/>
    </row>
    <row r="395" spans="1:9" ht="20.100000000000001" customHeight="1" x14ac:dyDescent="0.25">
      <c r="A395" s="57">
        <v>390</v>
      </c>
      <c r="B395" s="27"/>
      <c r="C395" s="27"/>
      <c r="D395" s="28"/>
      <c r="E395" s="28"/>
      <c r="F395" s="29"/>
      <c r="G395" s="30"/>
      <c r="H395" s="30"/>
      <c r="I395" s="118"/>
    </row>
    <row r="396" spans="1:9" ht="20.100000000000001" customHeight="1" x14ac:dyDescent="0.25">
      <c r="A396" s="57">
        <v>391</v>
      </c>
      <c r="B396" s="27"/>
      <c r="C396" s="27"/>
      <c r="D396" s="28"/>
      <c r="E396" s="28"/>
      <c r="F396" s="29"/>
      <c r="G396" s="30"/>
      <c r="H396" s="30"/>
      <c r="I396" s="118"/>
    </row>
    <row r="397" spans="1:9" ht="20.100000000000001" customHeight="1" x14ac:dyDescent="0.25">
      <c r="A397" s="57">
        <v>392</v>
      </c>
      <c r="B397" s="27"/>
      <c r="C397" s="27"/>
      <c r="D397" s="28"/>
      <c r="E397" s="28"/>
      <c r="F397" s="29"/>
      <c r="G397" s="30"/>
      <c r="H397" s="30"/>
      <c r="I397" s="118"/>
    </row>
    <row r="398" spans="1:9" ht="20.100000000000001" customHeight="1" x14ac:dyDescent="0.25">
      <c r="A398" s="57">
        <v>393</v>
      </c>
      <c r="B398" s="27"/>
      <c r="C398" s="27"/>
      <c r="D398" s="28"/>
      <c r="E398" s="28"/>
      <c r="F398" s="29"/>
      <c r="G398" s="30"/>
      <c r="H398" s="30"/>
      <c r="I398" s="118"/>
    </row>
    <row r="399" spans="1:9" ht="20.100000000000001" customHeight="1" x14ac:dyDescent="0.25">
      <c r="A399" s="57">
        <v>394</v>
      </c>
      <c r="B399" s="27"/>
      <c r="C399" s="27"/>
      <c r="D399" s="28"/>
      <c r="E399" s="28"/>
      <c r="F399" s="29"/>
      <c r="G399" s="30"/>
      <c r="H399" s="30"/>
      <c r="I399" s="118"/>
    </row>
    <row r="400" spans="1:9" ht="20.100000000000001" customHeight="1" x14ac:dyDescent="0.25">
      <c r="A400" s="57">
        <v>395</v>
      </c>
      <c r="B400" s="27"/>
      <c r="C400" s="27"/>
      <c r="D400" s="28"/>
      <c r="E400" s="28"/>
      <c r="F400" s="29"/>
      <c r="G400" s="30"/>
      <c r="H400" s="30"/>
      <c r="I400" s="118"/>
    </row>
    <row r="401" spans="1:9" ht="20.100000000000001" customHeight="1" x14ac:dyDescent="0.25">
      <c r="A401" s="57">
        <v>396</v>
      </c>
      <c r="B401" s="27"/>
      <c r="C401" s="27"/>
      <c r="D401" s="28"/>
      <c r="E401" s="28"/>
      <c r="F401" s="29"/>
      <c r="G401" s="30"/>
      <c r="H401" s="30"/>
      <c r="I401" s="118"/>
    </row>
    <row r="402" spans="1:9" ht="20.100000000000001" customHeight="1" x14ac:dyDescent="0.25">
      <c r="A402" s="57">
        <v>397</v>
      </c>
      <c r="B402" s="27"/>
      <c r="C402" s="27"/>
      <c r="D402" s="28"/>
      <c r="E402" s="28"/>
      <c r="F402" s="29"/>
      <c r="G402" s="30"/>
      <c r="H402" s="30"/>
      <c r="I402" s="118"/>
    </row>
    <row r="403" spans="1:9" ht="20.100000000000001" customHeight="1" x14ac:dyDescent="0.25">
      <c r="A403" s="57">
        <v>398</v>
      </c>
      <c r="B403" s="27"/>
      <c r="C403" s="27"/>
      <c r="D403" s="28"/>
      <c r="E403" s="28"/>
      <c r="F403" s="29"/>
      <c r="G403" s="30"/>
      <c r="H403" s="30"/>
      <c r="I403" s="118"/>
    </row>
    <row r="404" spans="1:9" ht="20.100000000000001" customHeight="1" x14ac:dyDescent="0.25">
      <c r="A404" s="57">
        <v>399</v>
      </c>
      <c r="B404" s="27"/>
      <c r="C404" s="27"/>
      <c r="D404" s="28"/>
      <c r="E404" s="28"/>
      <c r="F404" s="29"/>
      <c r="G404" s="30"/>
      <c r="H404" s="30"/>
      <c r="I404" s="118"/>
    </row>
    <row r="405" spans="1:9" ht="20.100000000000001" customHeight="1" x14ac:dyDescent="0.25">
      <c r="A405" s="57">
        <v>400</v>
      </c>
      <c r="B405" s="27"/>
      <c r="C405" s="27"/>
      <c r="D405" s="28"/>
      <c r="E405" s="28"/>
      <c r="F405" s="29"/>
      <c r="G405" s="30"/>
      <c r="H405" s="30"/>
      <c r="I405" s="118"/>
    </row>
    <row r="406" spans="1:9" ht="20.100000000000001" customHeight="1" x14ac:dyDescent="0.25">
      <c r="A406" s="57">
        <v>401</v>
      </c>
      <c r="B406" s="27"/>
      <c r="C406" s="27"/>
      <c r="D406" s="28"/>
      <c r="E406" s="28"/>
      <c r="F406" s="29"/>
      <c r="G406" s="30"/>
      <c r="H406" s="30"/>
      <c r="I406" s="118"/>
    </row>
    <row r="407" spans="1:9" ht="20.100000000000001" customHeight="1" x14ac:dyDescent="0.25">
      <c r="A407" s="57">
        <v>402</v>
      </c>
      <c r="B407" s="27"/>
      <c r="C407" s="27"/>
      <c r="D407" s="28"/>
      <c r="E407" s="28"/>
      <c r="F407" s="29"/>
      <c r="G407" s="30"/>
      <c r="H407" s="30"/>
      <c r="I407" s="118"/>
    </row>
    <row r="408" spans="1:9" ht="20.100000000000001" customHeight="1" x14ac:dyDescent="0.25">
      <c r="A408" s="57">
        <v>403</v>
      </c>
      <c r="B408" s="27"/>
      <c r="C408" s="27"/>
      <c r="D408" s="28"/>
      <c r="E408" s="28"/>
      <c r="F408" s="29"/>
      <c r="G408" s="30"/>
      <c r="H408" s="30"/>
      <c r="I408" s="118"/>
    </row>
    <row r="409" spans="1:9" ht="20.100000000000001" customHeight="1" x14ac:dyDescent="0.25">
      <c r="A409" s="57">
        <v>404</v>
      </c>
      <c r="B409" s="27"/>
      <c r="C409" s="27"/>
      <c r="D409" s="28"/>
      <c r="E409" s="28"/>
      <c r="F409" s="29"/>
      <c r="G409" s="30"/>
      <c r="H409" s="30"/>
      <c r="I409" s="118"/>
    </row>
    <row r="410" spans="1:9" ht="20.100000000000001" customHeight="1" x14ac:dyDescent="0.25">
      <c r="A410" s="57">
        <v>405</v>
      </c>
      <c r="B410" s="27"/>
      <c r="C410" s="27"/>
      <c r="D410" s="28"/>
      <c r="E410" s="28"/>
      <c r="F410" s="29"/>
      <c r="G410" s="30"/>
      <c r="H410" s="30"/>
      <c r="I410" s="118"/>
    </row>
    <row r="411" spans="1:9" ht="20.100000000000001" customHeight="1" x14ac:dyDescent="0.25">
      <c r="A411" s="57">
        <v>406</v>
      </c>
      <c r="B411" s="27"/>
      <c r="C411" s="27"/>
      <c r="D411" s="28"/>
      <c r="E411" s="28"/>
      <c r="F411" s="29"/>
      <c r="G411" s="30"/>
      <c r="H411" s="30"/>
      <c r="I411" s="118"/>
    </row>
    <row r="412" spans="1:9" ht="20.100000000000001" customHeight="1" x14ac:dyDescent="0.25">
      <c r="A412" s="57">
        <v>407</v>
      </c>
      <c r="B412" s="27"/>
      <c r="C412" s="27"/>
      <c r="D412" s="28"/>
      <c r="E412" s="28"/>
      <c r="F412" s="29"/>
      <c r="G412" s="30"/>
      <c r="H412" s="30"/>
      <c r="I412" s="118"/>
    </row>
    <row r="413" spans="1:9" ht="20.100000000000001" customHeight="1" x14ac:dyDescent="0.25">
      <c r="A413" s="57">
        <v>408</v>
      </c>
      <c r="B413" s="27"/>
      <c r="C413" s="27"/>
      <c r="D413" s="28"/>
      <c r="E413" s="28"/>
      <c r="F413" s="29"/>
      <c r="G413" s="30"/>
      <c r="H413" s="30"/>
      <c r="I413" s="118"/>
    </row>
    <row r="414" spans="1:9" ht="20.100000000000001" customHeight="1" x14ac:dyDescent="0.25">
      <c r="A414" s="57">
        <v>409</v>
      </c>
      <c r="B414" s="27"/>
      <c r="C414" s="27"/>
      <c r="D414" s="28"/>
      <c r="E414" s="28"/>
      <c r="F414" s="29"/>
      <c r="G414" s="30"/>
      <c r="H414" s="30"/>
      <c r="I414" s="118"/>
    </row>
    <row r="415" spans="1:9" ht="20.100000000000001" customHeight="1" x14ac:dyDescent="0.25">
      <c r="A415" s="57">
        <v>410</v>
      </c>
      <c r="B415" s="27"/>
      <c r="C415" s="27"/>
      <c r="D415" s="28"/>
      <c r="E415" s="28"/>
      <c r="F415" s="29"/>
      <c r="G415" s="30"/>
      <c r="H415" s="30"/>
      <c r="I415" s="118"/>
    </row>
    <row r="416" spans="1:9" ht="20.100000000000001" customHeight="1" x14ac:dyDescent="0.25">
      <c r="A416" s="57">
        <v>411</v>
      </c>
      <c r="B416" s="27"/>
      <c r="C416" s="27"/>
      <c r="D416" s="28"/>
      <c r="E416" s="28"/>
      <c r="F416" s="29"/>
      <c r="G416" s="30"/>
      <c r="H416" s="30"/>
      <c r="I416" s="118"/>
    </row>
    <row r="417" spans="1:9" ht="20.100000000000001" customHeight="1" x14ac:dyDescent="0.25">
      <c r="A417" s="57">
        <v>412</v>
      </c>
      <c r="B417" s="27"/>
      <c r="C417" s="27"/>
      <c r="D417" s="28"/>
      <c r="E417" s="28"/>
      <c r="F417" s="29"/>
      <c r="G417" s="30"/>
      <c r="H417" s="30"/>
      <c r="I417" s="118"/>
    </row>
    <row r="418" spans="1:9" ht="20.100000000000001" customHeight="1" x14ac:dyDescent="0.25">
      <c r="A418" s="57">
        <v>413</v>
      </c>
      <c r="B418" s="27"/>
      <c r="C418" s="27"/>
      <c r="D418" s="28"/>
      <c r="E418" s="28"/>
      <c r="F418" s="29"/>
      <c r="G418" s="30"/>
      <c r="H418" s="30"/>
      <c r="I418" s="118"/>
    </row>
    <row r="419" spans="1:9" ht="20.100000000000001" customHeight="1" x14ac:dyDescent="0.25">
      <c r="A419" s="57">
        <v>414</v>
      </c>
      <c r="B419" s="27"/>
      <c r="C419" s="27"/>
      <c r="D419" s="28"/>
      <c r="E419" s="28"/>
      <c r="F419" s="29"/>
      <c r="G419" s="30"/>
      <c r="H419" s="30"/>
      <c r="I419" s="118"/>
    </row>
    <row r="420" spans="1:9" ht="20.100000000000001" customHeight="1" x14ac:dyDescent="0.25">
      <c r="A420" s="57">
        <v>415</v>
      </c>
      <c r="B420" s="27"/>
      <c r="C420" s="27"/>
      <c r="D420" s="28"/>
      <c r="E420" s="28"/>
      <c r="F420" s="29"/>
      <c r="G420" s="30"/>
      <c r="H420" s="30"/>
      <c r="I420" s="118"/>
    </row>
    <row r="421" spans="1:9" ht="20.100000000000001" customHeight="1" x14ac:dyDescent="0.25">
      <c r="A421" s="57">
        <v>416</v>
      </c>
      <c r="B421" s="27"/>
      <c r="C421" s="27"/>
      <c r="D421" s="28"/>
      <c r="E421" s="28"/>
      <c r="F421" s="29"/>
      <c r="G421" s="30"/>
      <c r="H421" s="30"/>
      <c r="I421" s="118"/>
    </row>
    <row r="422" spans="1:9" ht="20.100000000000001" customHeight="1" x14ac:dyDescent="0.25">
      <c r="A422" s="57">
        <v>417</v>
      </c>
      <c r="B422" s="27"/>
      <c r="C422" s="27"/>
      <c r="D422" s="28"/>
      <c r="E422" s="28"/>
      <c r="F422" s="29"/>
      <c r="G422" s="30"/>
      <c r="H422" s="30"/>
      <c r="I422" s="118"/>
    </row>
    <row r="423" spans="1:9" ht="20.100000000000001" customHeight="1" x14ac:dyDescent="0.25">
      <c r="A423" s="57">
        <v>418</v>
      </c>
      <c r="B423" s="27"/>
      <c r="C423" s="27"/>
      <c r="D423" s="28"/>
      <c r="E423" s="28"/>
      <c r="F423" s="29"/>
      <c r="G423" s="30"/>
      <c r="H423" s="30"/>
      <c r="I423" s="118"/>
    </row>
    <row r="424" spans="1:9" ht="20.100000000000001" customHeight="1" x14ac:dyDescent="0.25">
      <c r="A424" s="57">
        <v>419</v>
      </c>
      <c r="B424" s="27"/>
      <c r="C424" s="27"/>
      <c r="D424" s="28"/>
      <c r="E424" s="28"/>
      <c r="F424" s="29"/>
      <c r="G424" s="30"/>
      <c r="H424" s="30"/>
      <c r="I424" s="118"/>
    </row>
    <row r="425" spans="1:9" ht="20.100000000000001" customHeight="1" x14ac:dyDescent="0.25">
      <c r="A425" s="57">
        <v>420</v>
      </c>
      <c r="B425" s="27"/>
      <c r="C425" s="27"/>
      <c r="D425" s="28"/>
      <c r="E425" s="28"/>
      <c r="F425" s="29"/>
      <c r="G425" s="30"/>
      <c r="H425" s="30"/>
      <c r="I425" s="118"/>
    </row>
    <row r="426" spans="1:9" ht="20.100000000000001" customHeight="1" x14ac:dyDescent="0.25">
      <c r="A426" s="57">
        <v>421</v>
      </c>
      <c r="B426" s="27"/>
      <c r="C426" s="27"/>
      <c r="D426" s="28"/>
      <c r="E426" s="28"/>
      <c r="F426" s="29"/>
      <c r="G426" s="30"/>
      <c r="H426" s="30"/>
      <c r="I426" s="118"/>
    </row>
    <row r="427" spans="1:9" ht="20.100000000000001" customHeight="1" x14ac:dyDescent="0.25">
      <c r="A427" s="57">
        <v>422</v>
      </c>
      <c r="B427" s="27"/>
      <c r="C427" s="27"/>
      <c r="D427" s="28"/>
      <c r="E427" s="28"/>
      <c r="F427" s="29"/>
      <c r="G427" s="30"/>
      <c r="H427" s="30"/>
      <c r="I427" s="118"/>
    </row>
    <row r="428" spans="1:9" ht="20.100000000000001" customHeight="1" x14ac:dyDescent="0.25">
      <c r="A428" s="57">
        <v>423</v>
      </c>
      <c r="B428" s="27"/>
      <c r="C428" s="27"/>
      <c r="D428" s="28"/>
      <c r="E428" s="28"/>
      <c r="F428" s="29"/>
      <c r="G428" s="30"/>
      <c r="H428" s="30"/>
      <c r="I428" s="118"/>
    </row>
    <row r="429" spans="1:9" ht="20.100000000000001" customHeight="1" x14ac:dyDescent="0.25">
      <c r="A429" s="57">
        <v>424</v>
      </c>
      <c r="B429" s="27"/>
      <c r="C429" s="27"/>
      <c r="D429" s="28"/>
      <c r="E429" s="28"/>
      <c r="F429" s="29"/>
      <c r="G429" s="30"/>
      <c r="H429" s="30"/>
      <c r="I429" s="118"/>
    </row>
    <row r="430" spans="1:9" ht="20.100000000000001" customHeight="1" x14ac:dyDescent="0.25">
      <c r="A430" s="57">
        <v>425</v>
      </c>
      <c r="B430" s="27"/>
      <c r="C430" s="27"/>
      <c r="D430" s="28"/>
      <c r="E430" s="28"/>
      <c r="F430" s="29"/>
      <c r="G430" s="30"/>
      <c r="H430" s="30"/>
      <c r="I430" s="118"/>
    </row>
    <row r="431" spans="1:9" ht="20.100000000000001" customHeight="1" x14ac:dyDescent="0.25">
      <c r="A431" s="57">
        <v>426</v>
      </c>
      <c r="B431" s="27"/>
      <c r="C431" s="27"/>
      <c r="D431" s="28"/>
      <c r="E431" s="28"/>
      <c r="F431" s="29"/>
      <c r="G431" s="30"/>
      <c r="H431" s="30"/>
      <c r="I431" s="118"/>
    </row>
    <row r="432" spans="1:9" ht="20.100000000000001" customHeight="1" x14ac:dyDescent="0.25">
      <c r="A432" s="57">
        <v>427</v>
      </c>
      <c r="B432" s="27"/>
      <c r="C432" s="27"/>
      <c r="D432" s="28"/>
      <c r="E432" s="28"/>
      <c r="F432" s="29"/>
      <c r="G432" s="30"/>
      <c r="H432" s="30"/>
      <c r="I432" s="118"/>
    </row>
    <row r="433" spans="1:9" ht="20.100000000000001" customHeight="1" x14ac:dyDescent="0.25">
      <c r="A433" s="57">
        <v>428</v>
      </c>
      <c r="B433" s="27"/>
      <c r="C433" s="27"/>
      <c r="D433" s="28"/>
      <c r="E433" s="28"/>
      <c r="F433" s="29"/>
      <c r="G433" s="30"/>
      <c r="H433" s="30"/>
      <c r="I433" s="118"/>
    </row>
    <row r="434" spans="1:9" ht="20.100000000000001" customHeight="1" x14ac:dyDescent="0.25">
      <c r="A434" s="57">
        <v>429</v>
      </c>
      <c r="B434" s="27"/>
      <c r="C434" s="27"/>
      <c r="D434" s="28"/>
      <c r="E434" s="28"/>
      <c r="F434" s="29"/>
      <c r="G434" s="30"/>
      <c r="H434" s="30"/>
      <c r="I434" s="118"/>
    </row>
    <row r="435" spans="1:9" ht="20.100000000000001" customHeight="1" x14ac:dyDescent="0.25">
      <c r="A435" s="57">
        <v>430</v>
      </c>
      <c r="B435" s="27"/>
      <c r="C435" s="27"/>
      <c r="D435" s="28"/>
      <c r="E435" s="28"/>
      <c r="F435" s="29"/>
      <c r="G435" s="30"/>
      <c r="H435" s="30"/>
      <c r="I435" s="118"/>
    </row>
    <row r="436" spans="1:9" ht="20.100000000000001" customHeight="1" x14ac:dyDescent="0.25">
      <c r="A436" s="57">
        <v>431</v>
      </c>
      <c r="B436" s="27"/>
      <c r="C436" s="27"/>
      <c r="D436" s="28"/>
      <c r="E436" s="28"/>
      <c r="F436" s="29"/>
      <c r="G436" s="30"/>
      <c r="H436" s="30"/>
      <c r="I436" s="118"/>
    </row>
    <row r="437" spans="1:9" ht="20.100000000000001" customHeight="1" x14ac:dyDescent="0.25">
      <c r="A437" s="57">
        <v>432</v>
      </c>
      <c r="B437" s="27"/>
      <c r="C437" s="27"/>
      <c r="D437" s="28"/>
      <c r="E437" s="28"/>
      <c r="F437" s="29"/>
      <c r="G437" s="30"/>
      <c r="H437" s="30"/>
      <c r="I437" s="118"/>
    </row>
    <row r="438" spans="1:9" ht="20.100000000000001" customHeight="1" x14ac:dyDescent="0.25">
      <c r="A438" s="57">
        <v>433</v>
      </c>
      <c r="B438" s="27"/>
      <c r="C438" s="27"/>
      <c r="D438" s="28"/>
      <c r="E438" s="28"/>
      <c r="F438" s="29"/>
      <c r="G438" s="30"/>
      <c r="H438" s="30"/>
      <c r="I438" s="118"/>
    </row>
    <row r="439" spans="1:9" ht="20.100000000000001" customHeight="1" x14ac:dyDescent="0.25">
      <c r="A439" s="57">
        <v>434</v>
      </c>
      <c r="B439" s="27"/>
      <c r="C439" s="27"/>
      <c r="D439" s="28"/>
      <c r="E439" s="28"/>
      <c r="F439" s="29"/>
      <c r="G439" s="30"/>
      <c r="H439" s="30"/>
      <c r="I439" s="118"/>
    </row>
    <row r="440" spans="1:9" ht="20.100000000000001" customHeight="1" x14ac:dyDescent="0.25">
      <c r="A440" s="57">
        <v>435</v>
      </c>
      <c r="B440" s="27"/>
      <c r="C440" s="27"/>
      <c r="D440" s="28"/>
      <c r="E440" s="28"/>
      <c r="F440" s="29"/>
      <c r="G440" s="30"/>
      <c r="H440" s="30"/>
      <c r="I440" s="118"/>
    </row>
    <row r="441" spans="1:9" ht="20.100000000000001" customHeight="1" x14ac:dyDescent="0.25">
      <c r="A441" s="57">
        <v>436</v>
      </c>
      <c r="B441" s="27"/>
      <c r="C441" s="27"/>
      <c r="D441" s="28"/>
      <c r="E441" s="28"/>
      <c r="F441" s="29"/>
      <c r="G441" s="30"/>
      <c r="H441" s="30"/>
      <c r="I441" s="118"/>
    </row>
    <row r="442" spans="1:9" ht="20.100000000000001" customHeight="1" x14ac:dyDescent="0.25">
      <c r="A442" s="57">
        <v>437</v>
      </c>
      <c r="B442" s="27"/>
      <c r="C442" s="27"/>
      <c r="D442" s="28"/>
      <c r="E442" s="28"/>
      <c r="F442" s="29"/>
      <c r="G442" s="30"/>
      <c r="H442" s="30"/>
      <c r="I442" s="118"/>
    </row>
    <row r="443" spans="1:9" ht="20.100000000000001" customHeight="1" x14ac:dyDescent="0.25">
      <c r="A443" s="57">
        <v>438</v>
      </c>
      <c r="B443" s="27"/>
      <c r="C443" s="27"/>
      <c r="D443" s="28"/>
      <c r="E443" s="28"/>
      <c r="F443" s="29"/>
      <c r="G443" s="30"/>
      <c r="H443" s="30"/>
      <c r="I443" s="118"/>
    </row>
    <row r="444" spans="1:9" ht="20.100000000000001" customHeight="1" x14ac:dyDescent="0.25">
      <c r="A444" s="57">
        <v>439</v>
      </c>
      <c r="B444" s="27"/>
      <c r="C444" s="27"/>
      <c r="D444" s="28"/>
      <c r="E444" s="28"/>
      <c r="F444" s="29"/>
      <c r="G444" s="30"/>
      <c r="H444" s="30"/>
      <c r="I444" s="118"/>
    </row>
    <row r="445" spans="1:9" ht="20.100000000000001" customHeight="1" x14ac:dyDescent="0.25">
      <c r="A445" s="57">
        <v>440</v>
      </c>
      <c r="B445" s="27"/>
      <c r="C445" s="27"/>
      <c r="D445" s="28"/>
      <c r="E445" s="28"/>
      <c r="F445" s="29"/>
      <c r="G445" s="30"/>
      <c r="H445" s="30"/>
      <c r="I445" s="118"/>
    </row>
    <row r="446" spans="1:9" ht="20.100000000000001" customHeight="1" x14ac:dyDescent="0.25">
      <c r="A446" s="57">
        <v>441</v>
      </c>
      <c r="B446" s="27"/>
      <c r="C446" s="27"/>
      <c r="D446" s="28"/>
      <c r="E446" s="28"/>
      <c r="F446" s="29"/>
      <c r="G446" s="30"/>
      <c r="H446" s="30"/>
      <c r="I446" s="118"/>
    </row>
    <row r="447" spans="1:9" ht="20.100000000000001" customHeight="1" x14ac:dyDescent="0.25">
      <c r="A447" s="57">
        <v>442</v>
      </c>
      <c r="B447" s="27"/>
      <c r="C447" s="27"/>
      <c r="D447" s="28"/>
      <c r="E447" s="28"/>
      <c r="F447" s="29"/>
      <c r="G447" s="30"/>
      <c r="H447" s="30"/>
      <c r="I447" s="118"/>
    </row>
    <row r="448" spans="1:9" ht="20.100000000000001" customHeight="1" x14ac:dyDescent="0.25">
      <c r="A448" s="57">
        <v>443</v>
      </c>
      <c r="B448" s="27"/>
      <c r="C448" s="27"/>
      <c r="D448" s="28"/>
      <c r="E448" s="28"/>
      <c r="F448" s="29"/>
      <c r="G448" s="30"/>
      <c r="H448" s="30"/>
      <c r="I448" s="118"/>
    </row>
    <row r="449" spans="1:9" ht="20.100000000000001" customHeight="1" x14ac:dyDescent="0.25">
      <c r="A449" s="57">
        <v>444</v>
      </c>
      <c r="B449" s="27"/>
      <c r="C449" s="27"/>
      <c r="D449" s="28"/>
      <c r="E449" s="28"/>
      <c r="F449" s="29"/>
      <c r="G449" s="30"/>
      <c r="H449" s="30"/>
      <c r="I449" s="118"/>
    </row>
    <row r="450" spans="1:9" ht="20.100000000000001" customHeight="1" x14ac:dyDescent="0.25">
      <c r="A450" s="57">
        <v>445</v>
      </c>
      <c r="B450" s="27"/>
      <c r="C450" s="27"/>
      <c r="D450" s="28"/>
      <c r="E450" s="28"/>
      <c r="F450" s="29"/>
      <c r="G450" s="30"/>
      <c r="H450" s="30"/>
      <c r="I450" s="118"/>
    </row>
    <row r="451" spans="1:9" ht="20.100000000000001" customHeight="1" x14ac:dyDescent="0.25">
      <c r="A451" s="57">
        <v>446</v>
      </c>
      <c r="B451" s="27"/>
      <c r="C451" s="27"/>
      <c r="D451" s="28"/>
      <c r="E451" s="28"/>
      <c r="F451" s="29"/>
      <c r="G451" s="30"/>
      <c r="H451" s="30"/>
      <c r="I451" s="118"/>
    </row>
    <row r="452" spans="1:9" ht="20.100000000000001" customHeight="1" x14ac:dyDescent="0.25">
      <c r="A452" s="57">
        <v>447</v>
      </c>
      <c r="B452" s="27"/>
      <c r="C452" s="27"/>
      <c r="D452" s="28"/>
      <c r="E452" s="28"/>
      <c r="F452" s="29"/>
      <c r="G452" s="30"/>
      <c r="H452" s="30"/>
      <c r="I452" s="118"/>
    </row>
    <row r="453" spans="1:9" ht="20.100000000000001" customHeight="1" x14ac:dyDescent="0.25">
      <c r="A453" s="57">
        <v>448</v>
      </c>
      <c r="B453" s="27"/>
      <c r="C453" s="27"/>
      <c r="D453" s="28"/>
      <c r="E453" s="28"/>
      <c r="F453" s="29"/>
      <c r="G453" s="30"/>
      <c r="H453" s="30"/>
      <c r="I453" s="118"/>
    </row>
    <row r="454" spans="1:9" ht="20.100000000000001" customHeight="1" x14ac:dyDescent="0.25">
      <c r="A454" s="57">
        <v>449</v>
      </c>
      <c r="B454" s="27"/>
      <c r="C454" s="27"/>
      <c r="D454" s="28"/>
      <c r="E454" s="28"/>
      <c r="F454" s="29"/>
      <c r="G454" s="30"/>
      <c r="H454" s="30"/>
      <c r="I454" s="118"/>
    </row>
    <row r="455" spans="1:9" ht="20.100000000000001" customHeight="1" x14ac:dyDescent="0.25">
      <c r="A455" s="57">
        <v>450</v>
      </c>
      <c r="B455" s="27"/>
      <c r="C455" s="27"/>
      <c r="D455" s="28"/>
      <c r="E455" s="28"/>
      <c r="F455" s="29"/>
      <c r="G455" s="30"/>
      <c r="H455" s="30"/>
      <c r="I455" s="118"/>
    </row>
    <row r="456" spans="1:9" ht="20.100000000000001" customHeight="1" x14ac:dyDescent="0.25">
      <c r="A456" s="57">
        <v>451</v>
      </c>
      <c r="B456" s="27"/>
      <c r="C456" s="27"/>
      <c r="D456" s="28"/>
      <c r="E456" s="28"/>
      <c r="F456" s="29"/>
      <c r="G456" s="30"/>
      <c r="H456" s="30"/>
      <c r="I456" s="118"/>
    </row>
    <row r="457" spans="1:9" ht="20.100000000000001" customHeight="1" x14ac:dyDescent="0.25">
      <c r="A457" s="57">
        <v>452</v>
      </c>
      <c r="B457" s="27"/>
      <c r="C457" s="27"/>
      <c r="D457" s="28"/>
      <c r="E457" s="28"/>
      <c r="F457" s="29"/>
      <c r="G457" s="30"/>
      <c r="H457" s="30"/>
      <c r="I457" s="118"/>
    </row>
    <row r="458" spans="1:9" ht="20.100000000000001" customHeight="1" x14ac:dyDescent="0.25">
      <c r="A458" s="57">
        <v>453</v>
      </c>
      <c r="B458" s="27"/>
      <c r="C458" s="27"/>
      <c r="D458" s="28"/>
      <c r="E458" s="28"/>
      <c r="F458" s="29"/>
      <c r="G458" s="30"/>
      <c r="H458" s="30"/>
      <c r="I458" s="118"/>
    </row>
    <row r="459" spans="1:9" ht="20.100000000000001" customHeight="1" x14ac:dyDescent="0.25">
      <c r="A459" s="57">
        <v>454</v>
      </c>
      <c r="B459" s="27"/>
      <c r="C459" s="27"/>
      <c r="D459" s="28"/>
      <c r="E459" s="28"/>
      <c r="F459" s="29"/>
      <c r="G459" s="30"/>
      <c r="H459" s="30"/>
      <c r="I459" s="118"/>
    </row>
    <row r="460" spans="1:9" ht="20.100000000000001" customHeight="1" x14ac:dyDescent="0.25">
      <c r="A460" s="57">
        <v>455</v>
      </c>
      <c r="B460" s="27"/>
      <c r="C460" s="27"/>
      <c r="D460" s="28"/>
      <c r="E460" s="28"/>
      <c r="F460" s="29"/>
      <c r="G460" s="30"/>
      <c r="H460" s="30"/>
      <c r="I460" s="118"/>
    </row>
    <row r="461" spans="1:9" ht="20.100000000000001" customHeight="1" x14ac:dyDescent="0.25">
      <c r="A461" s="57">
        <v>456</v>
      </c>
      <c r="B461" s="27"/>
      <c r="C461" s="27"/>
      <c r="D461" s="28"/>
      <c r="E461" s="28"/>
      <c r="F461" s="29"/>
      <c r="G461" s="30"/>
      <c r="H461" s="30"/>
      <c r="I461" s="118"/>
    </row>
    <row r="462" spans="1:9" ht="20.100000000000001" customHeight="1" x14ac:dyDescent="0.25">
      <c r="A462" s="57">
        <v>457</v>
      </c>
      <c r="B462" s="27"/>
      <c r="C462" s="27"/>
      <c r="D462" s="28"/>
      <c r="E462" s="28"/>
      <c r="F462" s="29"/>
      <c r="G462" s="30"/>
      <c r="H462" s="30"/>
      <c r="I462" s="118"/>
    </row>
    <row r="463" spans="1:9" ht="20.100000000000001" customHeight="1" x14ac:dyDescent="0.25">
      <c r="A463" s="57">
        <v>458</v>
      </c>
      <c r="B463" s="27"/>
      <c r="C463" s="27"/>
      <c r="D463" s="28"/>
      <c r="E463" s="28"/>
      <c r="F463" s="29"/>
      <c r="G463" s="30"/>
      <c r="H463" s="30"/>
      <c r="I463" s="118"/>
    </row>
    <row r="464" spans="1:9" ht="20.100000000000001" customHeight="1" x14ac:dyDescent="0.25">
      <c r="A464" s="57">
        <v>459</v>
      </c>
      <c r="B464" s="27"/>
      <c r="C464" s="27"/>
      <c r="D464" s="28"/>
      <c r="E464" s="28"/>
      <c r="F464" s="29"/>
      <c r="G464" s="30"/>
      <c r="H464" s="30"/>
      <c r="I464" s="118"/>
    </row>
    <row r="465" spans="1:9" ht="20.100000000000001" customHeight="1" x14ac:dyDescent="0.25">
      <c r="A465" s="57">
        <v>460</v>
      </c>
      <c r="B465" s="27"/>
      <c r="C465" s="27"/>
      <c r="D465" s="28"/>
      <c r="E465" s="28"/>
      <c r="F465" s="29"/>
      <c r="G465" s="30"/>
      <c r="H465" s="30"/>
      <c r="I465" s="118"/>
    </row>
    <row r="466" spans="1:9" ht="20.100000000000001" customHeight="1" x14ac:dyDescent="0.25">
      <c r="A466" s="57">
        <v>461</v>
      </c>
      <c r="B466" s="27"/>
      <c r="C466" s="27"/>
      <c r="D466" s="28"/>
      <c r="E466" s="28"/>
      <c r="F466" s="29"/>
      <c r="G466" s="30"/>
      <c r="H466" s="30"/>
      <c r="I466" s="118"/>
    </row>
    <row r="467" spans="1:9" ht="20.100000000000001" customHeight="1" x14ac:dyDescent="0.25">
      <c r="A467" s="57">
        <v>462</v>
      </c>
      <c r="B467" s="27"/>
      <c r="C467" s="27"/>
      <c r="D467" s="28"/>
      <c r="E467" s="28"/>
      <c r="F467" s="29"/>
      <c r="G467" s="30"/>
      <c r="H467" s="30"/>
      <c r="I467" s="118"/>
    </row>
    <row r="468" spans="1:9" ht="20.100000000000001" customHeight="1" x14ac:dyDescent="0.25">
      <c r="A468" s="57">
        <v>463</v>
      </c>
      <c r="B468" s="27"/>
      <c r="C468" s="27"/>
      <c r="D468" s="28"/>
      <c r="E468" s="28"/>
      <c r="F468" s="29"/>
      <c r="G468" s="30"/>
      <c r="H468" s="30"/>
      <c r="I468" s="118"/>
    </row>
    <row r="469" spans="1:9" ht="20.100000000000001" customHeight="1" x14ac:dyDescent="0.25">
      <c r="A469" s="57">
        <v>464</v>
      </c>
      <c r="B469" s="27"/>
      <c r="C469" s="27"/>
      <c r="D469" s="28"/>
      <c r="E469" s="28"/>
      <c r="F469" s="29"/>
      <c r="G469" s="30"/>
      <c r="H469" s="30"/>
      <c r="I469" s="118"/>
    </row>
    <row r="470" spans="1:9" ht="20.100000000000001" customHeight="1" x14ac:dyDescent="0.25">
      <c r="A470" s="57">
        <v>465</v>
      </c>
      <c r="B470" s="27"/>
      <c r="C470" s="27"/>
      <c r="D470" s="28"/>
      <c r="E470" s="28"/>
      <c r="F470" s="29"/>
      <c r="G470" s="30"/>
      <c r="H470" s="30"/>
      <c r="I470" s="118"/>
    </row>
    <row r="471" spans="1:9" ht="20.100000000000001" customHeight="1" x14ac:dyDescent="0.25">
      <c r="A471" s="57">
        <v>466</v>
      </c>
      <c r="B471" s="27"/>
      <c r="C471" s="27"/>
      <c r="D471" s="28"/>
      <c r="E471" s="28"/>
      <c r="F471" s="29"/>
      <c r="G471" s="30"/>
      <c r="H471" s="30"/>
      <c r="I471" s="118"/>
    </row>
    <row r="472" spans="1:9" ht="20.100000000000001" customHeight="1" x14ac:dyDescent="0.25">
      <c r="A472" s="57">
        <v>467</v>
      </c>
      <c r="B472" s="27"/>
      <c r="C472" s="27"/>
      <c r="D472" s="28"/>
      <c r="E472" s="28"/>
      <c r="F472" s="29"/>
      <c r="G472" s="30"/>
      <c r="H472" s="30"/>
      <c r="I472" s="118"/>
    </row>
    <row r="473" spans="1:9" ht="20.100000000000001" customHeight="1" x14ac:dyDescent="0.25">
      <c r="A473" s="57">
        <v>468</v>
      </c>
      <c r="B473" s="27"/>
      <c r="C473" s="27"/>
      <c r="D473" s="28"/>
      <c r="E473" s="28"/>
      <c r="F473" s="29"/>
      <c r="G473" s="30"/>
      <c r="H473" s="30"/>
      <c r="I473" s="118"/>
    </row>
    <row r="474" spans="1:9" ht="20.100000000000001" customHeight="1" x14ac:dyDescent="0.25">
      <c r="A474" s="57">
        <v>469</v>
      </c>
      <c r="B474" s="27"/>
      <c r="C474" s="27"/>
      <c r="D474" s="28"/>
      <c r="E474" s="28"/>
      <c r="F474" s="29"/>
      <c r="G474" s="30"/>
      <c r="H474" s="30"/>
      <c r="I474" s="118"/>
    </row>
    <row r="475" spans="1:9" ht="20.100000000000001" customHeight="1" x14ac:dyDescent="0.25">
      <c r="A475" s="57">
        <v>470</v>
      </c>
      <c r="B475" s="27"/>
      <c r="C475" s="27"/>
      <c r="D475" s="28"/>
      <c r="E475" s="28"/>
      <c r="F475" s="29"/>
      <c r="G475" s="30"/>
      <c r="H475" s="30"/>
      <c r="I475" s="118"/>
    </row>
    <row r="476" spans="1:9" ht="20.100000000000001" customHeight="1" x14ac:dyDescent="0.25">
      <c r="A476" s="57">
        <v>471</v>
      </c>
      <c r="B476" s="27"/>
      <c r="C476" s="27"/>
      <c r="D476" s="28"/>
      <c r="E476" s="28"/>
      <c r="F476" s="29"/>
      <c r="G476" s="30"/>
      <c r="H476" s="30"/>
      <c r="I476" s="118"/>
    </row>
    <row r="477" spans="1:9" ht="20.100000000000001" customHeight="1" x14ac:dyDescent="0.25">
      <c r="A477" s="57">
        <v>472</v>
      </c>
      <c r="B477" s="27"/>
      <c r="C477" s="27"/>
      <c r="D477" s="28"/>
      <c r="E477" s="28"/>
      <c r="F477" s="29"/>
      <c r="G477" s="30"/>
      <c r="H477" s="30"/>
      <c r="I477" s="118"/>
    </row>
    <row r="478" spans="1:9" ht="20.100000000000001" customHeight="1" x14ac:dyDescent="0.25">
      <c r="A478" s="57">
        <v>473</v>
      </c>
      <c r="B478" s="27"/>
      <c r="C478" s="27"/>
      <c r="D478" s="28"/>
      <c r="E478" s="28"/>
      <c r="F478" s="29"/>
      <c r="G478" s="30"/>
      <c r="H478" s="30"/>
      <c r="I478" s="118"/>
    </row>
    <row r="479" spans="1:9" ht="20.100000000000001" customHeight="1" x14ac:dyDescent="0.25">
      <c r="A479" s="57">
        <v>474</v>
      </c>
      <c r="B479" s="27"/>
      <c r="C479" s="27"/>
      <c r="D479" s="28"/>
      <c r="E479" s="28"/>
      <c r="F479" s="29"/>
      <c r="G479" s="30"/>
      <c r="H479" s="30"/>
      <c r="I479" s="118"/>
    </row>
    <row r="480" spans="1:9" ht="20.100000000000001" customHeight="1" x14ac:dyDescent="0.25">
      <c r="A480" s="57">
        <v>475</v>
      </c>
      <c r="B480" s="27"/>
      <c r="C480" s="27"/>
      <c r="D480" s="28"/>
      <c r="E480" s="28"/>
      <c r="F480" s="29"/>
      <c r="G480" s="30"/>
      <c r="H480" s="30"/>
      <c r="I480" s="118"/>
    </row>
    <row r="481" spans="1:9" ht="20.100000000000001" customHeight="1" x14ac:dyDescent="0.25">
      <c r="A481" s="57">
        <v>476</v>
      </c>
      <c r="B481" s="27"/>
      <c r="C481" s="27"/>
      <c r="D481" s="28"/>
      <c r="E481" s="28"/>
      <c r="F481" s="29"/>
      <c r="G481" s="30"/>
      <c r="H481" s="30"/>
      <c r="I481" s="118"/>
    </row>
    <row r="482" spans="1:9" ht="20.100000000000001" customHeight="1" x14ac:dyDescent="0.25">
      <c r="A482" s="57">
        <v>477</v>
      </c>
      <c r="B482" s="27"/>
      <c r="C482" s="27"/>
      <c r="D482" s="28"/>
      <c r="E482" s="28"/>
      <c r="F482" s="29"/>
      <c r="G482" s="30"/>
      <c r="H482" s="30"/>
      <c r="I482" s="118"/>
    </row>
    <row r="483" spans="1:9" ht="20.100000000000001" customHeight="1" x14ac:dyDescent="0.25">
      <c r="A483" s="57">
        <v>478</v>
      </c>
      <c r="B483" s="27"/>
      <c r="C483" s="27"/>
      <c r="D483" s="28"/>
      <c r="E483" s="28"/>
      <c r="F483" s="29"/>
      <c r="G483" s="30"/>
      <c r="H483" s="30"/>
      <c r="I483" s="118"/>
    </row>
    <row r="484" spans="1:9" ht="20.100000000000001" customHeight="1" x14ac:dyDescent="0.25">
      <c r="A484" s="57">
        <v>479</v>
      </c>
      <c r="B484" s="27"/>
      <c r="C484" s="27"/>
      <c r="D484" s="28"/>
      <c r="E484" s="28"/>
      <c r="F484" s="29"/>
      <c r="G484" s="30"/>
      <c r="H484" s="30"/>
      <c r="I484" s="118"/>
    </row>
    <row r="485" spans="1:9" ht="20.100000000000001" customHeight="1" x14ac:dyDescent="0.25">
      <c r="A485" s="57">
        <v>480</v>
      </c>
      <c r="B485" s="27"/>
      <c r="C485" s="27"/>
      <c r="D485" s="28"/>
      <c r="E485" s="28"/>
      <c r="F485" s="29"/>
      <c r="G485" s="30"/>
      <c r="H485" s="30"/>
      <c r="I485" s="118"/>
    </row>
    <row r="486" spans="1:9" ht="20.100000000000001" customHeight="1" x14ac:dyDescent="0.25">
      <c r="A486" s="57">
        <v>481</v>
      </c>
      <c r="B486" s="27"/>
      <c r="C486" s="27"/>
      <c r="D486" s="28"/>
      <c r="E486" s="28"/>
      <c r="F486" s="29"/>
      <c r="G486" s="30"/>
      <c r="H486" s="30"/>
      <c r="I486" s="118"/>
    </row>
    <row r="487" spans="1:9" ht="20.100000000000001" customHeight="1" x14ac:dyDescent="0.25">
      <c r="A487" s="57">
        <v>482</v>
      </c>
      <c r="B487" s="27"/>
      <c r="C487" s="27"/>
      <c r="D487" s="28"/>
      <c r="E487" s="28"/>
      <c r="F487" s="29"/>
      <c r="G487" s="30"/>
      <c r="H487" s="30"/>
      <c r="I487" s="118"/>
    </row>
    <row r="488" spans="1:9" ht="20.100000000000001" customHeight="1" x14ac:dyDescent="0.25">
      <c r="A488" s="57">
        <v>483</v>
      </c>
      <c r="B488" s="27"/>
      <c r="C488" s="27"/>
      <c r="D488" s="28"/>
      <c r="E488" s="28"/>
      <c r="F488" s="29"/>
      <c r="G488" s="30"/>
      <c r="H488" s="30"/>
      <c r="I488" s="118"/>
    </row>
    <row r="489" spans="1:9" ht="20.100000000000001" customHeight="1" x14ac:dyDescent="0.25">
      <c r="A489" s="57">
        <v>484</v>
      </c>
      <c r="B489" s="27"/>
      <c r="C489" s="27"/>
      <c r="D489" s="28"/>
      <c r="E489" s="28"/>
      <c r="F489" s="29"/>
      <c r="G489" s="30"/>
      <c r="H489" s="30"/>
      <c r="I489" s="118"/>
    </row>
    <row r="490" spans="1:9" ht="20.100000000000001" customHeight="1" x14ac:dyDescent="0.25">
      <c r="A490" s="57">
        <v>485</v>
      </c>
      <c r="B490" s="27"/>
      <c r="C490" s="27"/>
      <c r="D490" s="28"/>
      <c r="E490" s="28"/>
      <c r="F490" s="29"/>
      <c r="G490" s="30"/>
      <c r="H490" s="30"/>
      <c r="I490" s="118"/>
    </row>
    <row r="491" spans="1:9" ht="20.100000000000001" customHeight="1" x14ac:dyDescent="0.25">
      <c r="A491" s="57">
        <v>486</v>
      </c>
      <c r="B491" s="27"/>
      <c r="C491" s="27"/>
      <c r="D491" s="28"/>
      <c r="E491" s="28"/>
      <c r="F491" s="29"/>
      <c r="G491" s="30"/>
      <c r="H491" s="30"/>
      <c r="I491" s="118"/>
    </row>
    <row r="492" spans="1:9" ht="20.100000000000001" customHeight="1" x14ac:dyDescent="0.25">
      <c r="A492" s="57">
        <v>487</v>
      </c>
      <c r="B492" s="27"/>
      <c r="C492" s="27"/>
      <c r="D492" s="28"/>
      <c r="E492" s="28"/>
      <c r="F492" s="29"/>
      <c r="G492" s="30"/>
      <c r="H492" s="30"/>
      <c r="I492" s="118"/>
    </row>
    <row r="493" spans="1:9" ht="20.100000000000001" customHeight="1" x14ac:dyDescent="0.25">
      <c r="A493" s="57">
        <v>488</v>
      </c>
      <c r="B493" s="27"/>
      <c r="C493" s="27"/>
      <c r="D493" s="28"/>
      <c r="E493" s="28"/>
      <c r="F493" s="29"/>
      <c r="G493" s="30"/>
      <c r="H493" s="30"/>
      <c r="I493" s="118"/>
    </row>
    <row r="494" spans="1:9" ht="20.100000000000001" customHeight="1" x14ac:dyDescent="0.25">
      <c r="A494" s="57">
        <v>489</v>
      </c>
      <c r="B494" s="27"/>
      <c r="C494" s="27"/>
      <c r="D494" s="28"/>
      <c r="E494" s="28"/>
      <c r="F494" s="29"/>
      <c r="G494" s="30"/>
      <c r="H494" s="30"/>
      <c r="I494" s="118"/>
    </row>
    <row r="495" spans="1:9" ht="20.100000000000001" customHeight="1" x14ac:dyDescent="0.25">
      <c r="A495" s="57">
        <v>490</v>
      </c>
      <c r="B495" s="27"/>
      <c r="C495" s="27"/>
      <c r="D495" s="28"/>
      <c r="E495" s="28"/>
      <c r="F495" s="29"/>
      <c r="G495" s="30"/>
      <c r="H495" s="30"/>
      <c r="I495" s="118"/>
    </row>
    <row r="496" spans="1:9" ht="20.100000000000001" customHeight="1" x14ac:dyDescent="0.25">
      <c r="A496" s="57">
        <v>491</v>
      </c>
      <c r="B496" s="27"/>
      <c r="C496" s="27"/>
      <c r="D496" s="28"/>
      <c r="E496" s="28"/>
      <c r="F496" s="29"/>
      <c r="G496" s="30"/>
      <c r="H496" s="30"/>
      <c r="I496" s="118"/>
    </row>
    <row r="497" spans="1:9" ht="20.100000000000001" customHeight="1" x14ac:dyDescent="0.25">
      <c r="A497" s="57">
        <v>492</v>
      </c>
      <c r="B497" s="27"/>
      <c r="C497" s="27"/>
      <c r="D497" s="28"/>
      <c r="E497" s="28"/>
      <c r="F497" s="29"/>
      <c r="G497" s="30"/>
      <c r="H497" s="30"/>
      <c r="I497" s="118"/>
    </row>
    <row r="498" spans="1:9" ht="20.100000000000001" customHeight="1" x14ac:dyDescent="0.25">
      <c r="A498" s="57">
        <v>493</v>
      </c>
      <c r="B498" s="27"/>
      <c r="C498" s="27"/>
      <c r="D498" s="28"/>
      <c r="E498" s="28"/>
      <c r="F498" s="29"/>
      <c r="G498" s="30"/>
      <c r="H498" s="30"/>
      <c r="I498" s="118"/>
    </row>
    <row r="499" spans="1:9" ht="20.100000000000001" customHeight="1" x14ac:dyDescent="0.25">
      <c r="A499" s="57">
        <v>494</v>
      </c>
      <c r="B499" s="27"/>
      <c r="C499" s="27"/>
      <c r="D499" s="28"/>
      <c r="E499" s="28"/>
      <c r="F499" s="29"/>
      <c r="G499" s="30"/>
      <c r="H499" s="30"/>
      <c r="I499" s="118"/>
    </row>
    <row r="500" spans="1:9" ht="20.100000000000001" customHeight="1" x14ac:dyDescent="0.25">
      <c r="A500" s="57">
        <v>495</v>
      </c>
      <c r="B500" s="27"/>
      <c r="C500" s="27"/>
      <c r="D500" s="28"/>
      <c r="E500" s="28"/>
      <c r="F500" s="29"/>
      <c r="G500" s="30"/>
      <c r="H500" s="30"/>
      <c r="I500" s="118"/>
    </row>
    <row r="501" spans="1:9" ht="20.100000000000001" customHeight="1" x14ac:dyDescent="0.25">
      <c r="A501" s="57">
        <v>496</v>
      </c>
      <c r="B501" s="27"/>
      <c r="C501" s="27"/>
      <c r="D501" s="28"/>
      <c r="E501" s="28"/>
      <c r="F501" s="29"/>
      <c r="G501" s="30"/>
      <c r="H501" s="30"/>
      <c r="I501" s="118"/>
    </row>
    <row r="502" spans="1:9" ht="20.100000000000001" customHeight="1" x14ac:dyDescent="0.25">
      <c r="A502" s="57">
        <v>497</v>
      </c>
      <c r="B502" s="27"/>
      <c r="C502" s="27"/>
      <c r="D502" s="28"/>
      <c r="E502" s="28"/>
      <c r="F502" s="29"/>
      <c r="G502" s="30"/>
      <c r="H502" s="30"/>
      <c r="I502" s="118"/>
    </row>
    <row r="503" spans="1:9" ht="20.100000000000001" customHeight="1" x14ac:dyDescent="0.25">
      <c r="A503" s="57">
        <v>498</v>
      </c>
      <c r="B503" s="27"/>
      <c r="C503" s="27"/>
      <c r="D503" s="28"/>
      <c r="E503" s="28"/>
      <c r="F503" s="29"/>
      <c r="G503" s="30"/>
      <c r="H503" s="30"/>
      <c r="I503" s="118"/>
    </row>
    <row r="504" spans="1:9" ht="20.100000000000001" customHeight="1" x14ac:dyDescent="0.25">
      <c r="A504" s="57">
        <v>499</v>
      </c>
      <c r="B504" s="27"/>
      <c r="C504" s="27"/>
      <c r="D504" s="28"/>
      <c r="E504" s="28"/>
      <c r="F504" s="29"/>
      <c r="G504" s="30"/>
      <c r="H504" s="30"/>
      <c r="I504" s="118"/>
    </row>
    <row r="505" spans="1:9" ht="20.100000000000001" customHeight="1" thickBot="1" x14ac:dyDescent="0.3">
      <c r="A505" s="58">
        <v>500</v>
      </c>
      <c r="B505" s="31"/>
      <c r="C505" s="31"/>
      <c r="D505" s="32"/>
      <c r="E505" s="32"/>
      <c r="F505" s="33"/>
      <c r="G505" s="34"/>
      <c r="H505" s="34"/>
      <c r="I505" s="119"/>
    </row>
    <row r="506" spans="1:9" s="59" customFormat="1" ht="20.100000000000001" customHeight="1" thickBot="1" x14ac:dyDescent="0.35">
      <c r="E506" s="308" t="s">
        <v>52</v>
      </c>
      <c r="F506" s="60">
        <f>SUM(F6:F505)</f>
        <v>0</v>
      </c>
      <c r="I506" s="42"/>
    </row>
  </sheetData>
  <mergeCells count="3">
    <mergeCell ref="A3:A4"/>
    <mergeCell ref="A1:I1"/>
    <mergeCell ref="A2:I2"/>
  </mergeCells>
  <conditionalFormatting sqref="B6:B7 B15:B505">
    <cfRule type="cellIs" dxfId="83" priority="5" operator="notEqual">
      <formula>$B6</formula>
    </cfRule>
  </conditionalFormatting>
  <conditionalFormatting sqref="D6:D7 D15:D505">
    <cfRule type="cellIs" dxfId="82" priority="4" operator="notEqual">
      <formula>$D6</formula>
    </cfRule>
  </conditionalFormatting>
  <conditionalFormatting sqref="H6 H12:H505 H8:H10">
    <cfRule type="cellIs" dxfId="81" priority="3" operator="notEqual">
      <formula>$H6</formula>
    </cfRule>
  </conditionalFormatting>
  <conditionalFormatting sqref="B8:B14">
    <cfRule type="cellIs" dxfId="80" priority="2" operator="notEqual">
      <formula>$B8</formula>
    </cfRule>
  </conditionalFormatting>
  <conditionalFormatting sqref="D8:D14">
    <cfRule type="cellIs" dxfId="79" priority="1" operator="notEqual">
      <formula>$D8</formula>
    </cfRule>
  </conditionalFormatting>
  <dataValidations count="1">
    <dataValidation type="decimal" operator="greaterThan" allowBlank="1" showInputMessage="1" showErrorMessage="1" sqref="F6:H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14:formula1>
            <xm:f>Listes!$A$3:$A$8</xm:f>
          </x14:formula1>
          <xm:sqref>E6:E505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J507"/>
  <sheetViews>
    <sheetView zoomScaleNormal="100" workbookViewId="0">
      <pane ySplit="4" topLeftCell="A5" activePane="bottomLeft" state="frozen"/>
      <selection activeCell="H12" sqref="H12"/>
      <selection pane="bottomLeft" sqref="A1:J1"/>
    </sheetView>
  </sheetViews>
  <sheetFormatPr baseColWidth="10" defaultColWidth="11.42578125" defaultRowHeight="15" x14ac:dyDescent="0.25"/>
  <cols>
    <col min="1" max="1" width="10.7109375" style="42" customWidth="1"/>
    <col min="2" max="2" width="50.140625" style="42" customWidth="1"/>
    <col min="3" max="3" width="30.7109375" style="42" customWidth="1"/>
    <col min="4" max="4" width="20.7109375" style="42" customWidth="1"/>
    <col min="5" max="5" width="32.7109375" style="42" bestFit="1" customWidth="1"/>
    <col min="6" max="9" width="17.7109375" style="42" customWidth="1"/>
    <col min="10" max="10" width="51.5703125" style="42" customWidth="1"/>
    <col min="11" max="16384" width="11.42578125" style="42"/>
  </cols>
  <sheetData>
    <row r="1" spans="1:10" ht="29.25" thickBot="1" x14ac:dyDescent="0.3">
      <c r="A1" s="395" t="s">
        <v>4</v>
      </c>
      <c r="B1" s="396"/>
      <c r="C1" s="396"/>
      <c r="D1" s="396"/>
      <c r="E1" s="396"/>
      <c r="F1" s="396"/>
      <c r="G1" s="396"/>
      <c r="H1" s="396"/>
      <c r="I1" s="396"/>
      <c r="J1" s="397"/>
    </row>
    <row r="2" spans="1:10" ht="45" customHeight="1" thickBot="1" x14ac:dyDescent="0.3">
      <c r="A2" s="403" t="s">
        <v>217</v>
      </c>
      <c r="B2" s="404"/>
      <c r="C2" s="404"/>
      <c r="D2" s="404"/>
      <c r="E2" s="404"/>
      <c r="F2" s="404"/>
      <c r="G2" s="404"/>
      <c r="H2" s="404"/>
      <c r="I2" s="404"/>
      <c r="J2" s="404"/>
    </row>
    <row r="3" spans="1:10" ht="30" x14ac:dyDescent="0.25">
      <c r="A3" s="393" t="s">
        <v>0</v>
      </c>
      <c r="B3" s="48" t="s">
        <v>99</v>
      </c>
      <c r="C3" s="48" t="s">
        <v>100</v>
      </c>
      <c r="D3" s="48" t="s">
        <v>101</v>
      </c>
      <c r="E3" s="48" t="s">
        <v>48</v>
      </c>
      <c r="F3" s="48" t="s">
        <v>102</v>
      </c>
      <c r="G3" s="48" t="s">
        <v>103</v>
      </c>
      <c r="H3" s="48" t="s">
        <v>104</v>
      </c>
      <c r="I3" s="70" t="s">
        <v>105</v>
      </c>
      <c r="J3" s="49" t="s">
        <v>38</v>
      </c>
    </row>
    <row r="4" spans="1:10" ht="25.5" x14ac:dyDescent="0.25">
      <c r="A4" s="394"/>
      <c r="B4" s="137" t="s">
        <v>170</v>
      </c>
      <c r="C4" s="137" t="s">
        <v>171</v>
      </c>
      <c r="D4" s="137" t="s">
        <v>176</v>
      </c>
      <c r="E4" s="137" t="s">
        <v>106</v>
      </c>
      <c r="F4" s="405" t="s">
        <v>169</v>
      </c>
      <c r="G4" s="406"/>
      <c r="H4" s="407"/>
      <c r="I4" s="138"/>
      <c r="J4" s="139" t="s">
        <v>42</v>
      </c>
    </row>
    <row r="5" spans="1:10" ht="20.100000000000001" customHeight="1" x14ac:dyDescent="0.25">
      <c r="A5" s="50" t="s">
        <v>43</v>
      </c>
      <c r="B5" s="51" t="s">
        <v>168</v>
      </c>
      <c r="C5" s="51" t="s">
        <v>167</v>
      </c>
      <c r="D5" s="51" t="s">
        <v>110</v>
      </c>
      <c r="E5" s="51" t="s">
        <v>174</v>
      </c>
      <c r="F5" s="53">
        <v>34000</v>
      </c>
      <c r="G5" s="120">
        <v>212</v>
      </c>
      <c r="H5" s="120">
        <v>204</v>
      </c>
      <c r="I5" s="71">
        <f t="shared" ref="I5:I68" si="0">IF($E5="","",IF(OR(($F5=0),($G5=0)),0,$F5/$G5*$H5))</f>
        <v>32716.981132075471</v>
      </c>
      <c r="J5" s="55"/>
    </row>
    <row r="6" spans="1:10" ht="20.100000000000001" customHeight="1" x14ac:dyDescent="0.25">
      <c r="A6" s="56">
        <v>1</v>
      </c>
      <c r="B6" s="25"/>
      <c r="C6" s="25"/>
      <c r="D6" s="25"/>
      <c r="E6" s="29"/>
      <c r="F6" s="29"/>
      <c r="G6" s="306"/>
      <c r="H6" s="306"/>
      <c r="I6" s="124" t="str">
        <f t="shared" si="0"/>
        <v/>
      </c>
      <c r="J6" s="117"/>
    </row>
    <row r="7" spans="1:10" ht="20.100000000000001" customHeight="1" x14ac:dyDescent="0.25">
      <c r="A7" s="57">
        <v>2</v>
      </c>
      <c r="B7" s="28"/>
      <c r="C7" s="28"/>
      <c r="D7" s="28"/>
      <c r="E7" s="29"/>
      <c r="F7" s="29"/>
      <c r="G7" s="306"/>
      <c r="H7" s="306"/>
      <c r="I7" s="124" t="str">
        <f t="shared" si="0"/>
        <v/>
      </c>
      <c r="J7" s="118"/>
    </row>
    <row r="8" spans="1:10" ht="20.100000000000001" customHeight="1" x14ac:dyDescent="0.25">
      <c r="A8" s="57">
        <v>3</v>
      </c>
      <c r="B8" s="28"/>
      <c r="C8" s="28"/>
      <c r="D8" s="28"/>
      <c r="E8" s="29"/>
      <c r="F8" s="29"/>
      <c r="G8" s="306"/>
      <c r="H8" s="306"/>
      <c r="I8" s="124" t="str">
        <f t="shared" si="0"/>
        <v/>
      </c>
      <c r="J8" s="118"/>
    </row>
    <row r="9" spans="1:10" ht="20.100000000000001" customHeight="1" x14ac:dyDescent="0.25">
      <c r="A9" s="57">
        <v>4</v>
      </c>
      <c r="B9" s="28"/>
      <c r="C9" s="28"/>
      <c r="D9" s="28"/>
      <c r="E9" s="29"/>
      <c r="F9" s="29"/>
      <c r="G9" s="306"/>
      <c r="H9" s="306"/>
      <c r="I9" s="124" t="str">
        <f t="shared" si="0"/>
        <v/>
      </c>
      <c r="J9" s="118"/>
    </row>
    <row r="10" spans="1:10" ht="20.100000000000001" customHeight="1" x14ac:dyDescent="0.25">
      <c r="A10" s="57">
        <v>5</v>
      </c>
      <c r="B10" s="28"/>
      <c r="C10" s="28"/>
      <c r="D10" s="28"/>
      <c r="E10" s="29"/>
      <c r="F10" s="29"/>
      <c r="G10" s="306"/>
      <c r="H10" s="306"/>
      <c r="I10" s="124" t="str">
        <f t="shared" si="0"/>
        <v/>
      </c>
      <c r="J10" s="118"/>
    </row>
    <row r="11" spans="1:10" ht="20.100000000000001" customHeight="1" x14ac:dyDescent="0.25">
      <c r="A11" s="57">
        <v>6</v>
      </c>
      <c r="B11" s="28"/>
      <c r="C11" s="28"/>
      <c r="D11" s="28"/>
      <c r="E11" s="28"/>
      <c r="F11" s="29"/>
      <c r="G11" s="306"/>
      <c r="H11" s="306"/>
      <c r="I11" s="124" t="str">
        <f t="shared" si="0"/>
        <v/>
      </c>
      <c r="J11" s="118"/>
    </row>
    <row r="12" spans="1:10" ht="20.100000000000001" customHeight="1" x14ac:dyDescent="0.25">
      <c r="A12" s="57">
        <v>7</v>
      </c>
      <c r="B12" s="28"/>
      <c r="C12" s="28"/>
      <c r="D12" s="28"/>
      <c r="E12" s="28"/>
      <c r="F12" s="29"/>
      <c r="G12" s="306"/>
      <c r="H12" s="306"/>
      <c r="I12" s="124" t="str">
        <f t="shared" si="0"/>
        <v/>
      </c>
      <c r="J12" s="118"/>
    </row>
    <row r="13" spans="1:10" ht="20.100000000000001" customHeight="1" x14ac:dyDescent="0.25">
      <c r="A13" s="57">
        <v>8</v>
      </c>
      <c r="B13" s="28"/>
      <c r="C13" s="28"/>
      <c r="D13" s="28"/>
      <c r="E13" s="28"/>
      <c r="F13" s="29"/>
      <c r="G13" s="306"/>
      <c r="H13" s="306"/>
      <c r="I13" s="124" t="str">
        <f t="shared" si="0"/>
        <v/>
      </c>
      <c r="J13" s="118"/>
    </row>
    <row r="14" spans="1:10" ht="20.100000000000001" customHeight="1" x14ac:dyDescent="0.25">
      <c r="A14" s="57">
        <v>9</v>
      </c>
      <c r="B14" s="28"/>
      <c r="C14" s="28"/>
      <c r="D14" s="28"/>
      <c r="E14" s="28"/>
      <c r="F14" s="29"/>
      <c r="G14" s="306"/>
      <c r="H14" s="306"/>
      <c r="I14" s="124" t="str">
        <f t="shared" si="0"/>
        <v/>
      </c>
      <c r="J14" s="118"/>
    </row>
    <row r="15" spans="1:10" ht="20.100000000000001" customHeight="1" x14ac:dyDescent="0.25">
      <c r="A15" s="57">
        <v>10</v>
      </c>
      <c r="B15" s="28"/>
      <c r="C15" s="28"/>
      <c r="D15" s="28"/>
      <c r="E15" s="28"/>
      <c r="F15" s="29"/>
      <c r="G15" s="306"/>
      <c r="H15" s="306"/>
      <c r="I15" s="124" t="str">
        <f t="shared" si="0"/>
        <v/>
      </c>
      <c r="J15" s="118"/>
    </row>
    <row r="16" spans="1:10" ht="20.100000000000001" customHeight="1" x14ac:dyDescent="0.25">
      <c r="A16" s="57">
        <v>11</v>
      </c>
      <c r="B16" s="27"/>
      <c r="C16" s="27"/>
      <c r="D16" s="28"/>
      <c r="E16" s="28"/>
      <c r="F16" s="29"/>
      <c r="G16" s="306"/>
      <c r="H16" s="306"/>
      <c r="I16" s="124" t="str">
        <f t="shared" si="0"/>
        <v/>
      </c>
      <c r="J16" s="118"/>
    </row>
    <row r="17" spans="1:10" ht="20.100000000000001" customHeight="1" x14ac:dyDescent="0.25">
      <c r="A17" s="57">
        <v>12</v>
      </c>
      <c r="B17" s="27"/>
      <c r="C17" s="27"/>
      <c r="D17" s="28"/>
      <c r="E17" s="28"/>
      <c r="F17" s="29"/>
      <c r="G17" s="306"/>
      <c r="H17" s="306"/>
      <c r="I17" s="124" t="str">
        <f t="shared" si="0"/>
        <v/>
      </c>
      <c r="J17" s="118"/>
    </row>
    <row r="18" spans="1:10" ht="20.100000000000001" customHeight="1" x14ac:dyDescent="0.25">
      <c r="A18" s="57">
        <v>13</v>
      </c>
      <c r="B18" s="27"/>
      <c r="C18" s="27"/>
      <c r="D18" s="28"/>
      <c r="E18" s="28"/>
      <c r="F18" s="29"/>
      <c r="G18" s="306"/>
      <c r="H18" s="306"/>
      <c r="I18" s="124" t="str">
        <f t="shared" si="0"/>
        <v/>
      </c>
      <c r="J18" s="118"/>
    </row>
    <row r="19" spans="1:10" ht="20.100000000000001" customHeight="1" x14ac:dyDescent="0.25">
      <c r="A19" s="57">
        <v>14</v>
      </c>
      <c r="B19" s="27"/>
      <c r="C19" s="27"/>
      <c r="D19" s="28"/>
      <c r="E19" s="28"/>
      <c r="F19" s="29"/>
      <c r="G19" s="306"/>
      <c r="H19" s="306"/>
      <c r="I19" s="124" t="str">
        <f t="shared" si="0"/>
        <v/>
      </c>
      <c r="J19" s="118"/>
    </row>
    <row r="20" spans="1:10" ht="20.100000000000001" customHeight="1" x14ac:dyDescent="0.25">
      <c r="A20" s="57">
        <v>15</v>
      </c>
      <c r="B20" s="27"/>
      <c r="C20" s="27"/>
      <c r="D20" s="28"/>
      <c r="E20" s="28"/>
      <c r="F20" s="29"/>
      <c r="G20" s="306"/>
      <c r="H20" s="306"/>
      <c r="I20" s="124" t="str">
        <f t="shared" si="0"/>
        <v/>
      </c>
      <c r="J20" s="118"/>
    </row>
    <row r="21" spans="1:10" ht="20.100000000000001" customHeight="1" x14ac:dyDescent="0.25">
      <c r="A21" s="57">
        <v>16</v>
      </c>
      <c r="B21" s="27"/>
      <c r="C21" s="27"/>
      <c r="D21" s="28"/>
      <c r="E21" s="28"/>
      <c r="F21" s="29"/>
      <c r="G21" s="306"/>
      <c r="H21" s="306"/>
      <c r="I21" s="124" t="str">
        <f t="shared" si="0"/>
        <v/>
      </c>
      <c r="J21" s="118"/>
    </row>
    <row r="22" spans="1:10" ht="20.100000000000001" customHeight="1" x14ac:dyDescent="0.25">
      <c r="A22" s="57">
        <v>17</v>
      </c>
      <c r="B22" s="27"/>
      <c r="C22" s="27"/>
      <c r="D22" s="28"/>
      <c r="E22" s="28"/>
      <c r="F22" s="29"/>
      <c r="G22" s="306"/>
      <c r="H22" s="306"/>
      <c r="I22" s="124" t="str">
        <f t="shared" si="0"/>
        <v/>
      </c>
      <c r="J22" s="118"/>
    </row>
    <row r="23" spans="1:10" ht="20.100000000000001" customHeight="1" x14ac:dyDescent="0.25">
      <c r="A23" s="57">
        <v>18</v>
      </c>
      <c r="B23" s="27"/>
      <c r="C23" s="27"/>
      <c r="D23" s="28"/>
      <c r="E23" s="28"/>
      <c r="F23" s="29"/>
      <c r="G23" s="306"/>
      <c r="H23" s="306"/>
      <c r="I23" s="124" t="str">
        <f t="shared" si="0"/>
        <v/>
      </c>
      <c r="J23" s="118"/>
    </row>
    <row r="24" spans="1:10" ht="20.100000000000001" customHeight="1" x14ac:dyDescent="0.25">
      <c r="A24" s="57">
        <v>19</v>
      </c>
      <c r="B24" s="27"/>
      <c r="C24" s="27"/>
      <c r="D24" s="28"/>
      <c r="E24" s="28"/>
      <c r="F24" s="29"/>
      <c r="G24" s="306"/>
      <c r="H24" s="306"/>
      <c r="I24" s="124" t="str">
        <f t="shared" si="0"/>
        <v/>
      </c>
      <c r="J24" s="118"/>
    </row>
    <row r="25" spans="1:10" ht="20.100000000000001" customHeight="1" x14ac:dyDescent="0.25">
      <c r="A25" s="57">
        <v>20</v>
      </c>
      <c r="B25" s="27"/>
      <c r="C25" s="27"/>
      <c r="D25" s="28"/>
      <c r="E25" s="28"/>
      <c r="F25" s="29"/>
      <c r="G25" s="306"/>
      <c r="H25" s="306"/>
      <c r="I25" s="124" t="str">
        <f t="shared" si="0"/>
        <v/>
      </c>
      <c r="J25" s="118"/>
    </row>
    <row r="26" spans="1:10" ht="20.100000000000001" customHeight="1" x14ac:dyDescent="0.25">
      <c r="A26" s="57">
        <v>21</v>
      </c>
      <c r="B26" s="27"/>
      <c r="C26" s="27"/>
      <c r="D26" s="28"/>
      <c r="E26" s="28"/>
      <c r="F26" s="29"/>
      <c r="G26" s="306"/>
      <c r="H26" s="306"/>
      <c r="I26" s="124" t="str">
        <f t="shared" si="0"/>
        <v/>
      </c>
      <c r="J26" s="118"/>
    </row>
    <row r="27" spans="1:10" ht="20.100000000000001" customHeight="1" x14ac:dyDescent="0.25">
      <c r="A27" s="57">
        <v>22</v>
      </c>
      <c r="B27" s="27"/>
      <c r="C27" s="27"/>
      <c r="D27" s="28"/>
      <c r="E27" s="28"/>
      <c r="F27" s="29"/>
      <c r="G27" s="306"/>
      <c r="H27" s="306"/>
      <c r="I27" s="124" t="str">
        <f t="shared" si="0"/>
        <v/>
      </c>
      <c r="J27" s="118"/>
    </row>
    <row r="28" spans="1:10" ht="20.100000000000001" customHeight="1" x14ac:dyDescent="0.25">
      <c r="A28" s="57">
        <v>23</v>
      </c>
      <c r="B28" s="27"/>
      <c r="C28" s="27"/>
      <c r="D28" s="28"/>
      <c r="E28" s="28"/>
      <c r="F28" s="29"/>
      <c r="G28" s="306"/>
      <c r="H28" s="306"/>
      <c r="I28" s="124" t="str">
        <f t="shared" si="0"/>
        <v/>
      </c>
      <c r="J28" s="118"/>
    </row>
    <row r="29" spans="1:10" ht="20.100000000000001" customHeight="1" x14ac:dyDescent="0.25">
      <c r="A29" s="57">
        <v>24</v>
      </c>
      <c r="B29" s="27"/>
      <c r="C29" s="27"/>
      <c r="D29" s="28"/>
      <c r="E29" s="28"/>
      <c r="F29" s="29"/>
      <c r="G29" s="306"/>
      <c r="H29" s="306"/>
      <c r="I29" s="124" t="str">
        <f t="shared" si="0"/>
        <v/>
      </c>
      <c r="J29" s="118"/>
    </row>
    <row r="30" spans="1:10" ht="20.100000000000001" customHeight="1" x14ac:dyDescent="0.25">
      <c r="A30" s="57">
        <v>25</v>
      </c>
      <c r="B30" s="27"/>
      <c r="C30" s="27"/>
      <c r="D30" s="28"/>
      <c r="E30" s="28"/>
      <c r="F30" s="29"/>
      <c r="G30" s="306"/>
      <c r="H30" s="306"/>
      <c r="I30" s="124" t="str">
        <f t="shared" si="0"/>
        <v/>
      </c>
      <c r="J30" s="118"/>
    </row>
    <row r="31" spans="1:10" ht="20.100000000000001" customHeight="1" x14ac:dyDescent="0.25">
      <c r="A31" s="57">
        <v>26</v>
      </c>
      <c r="B31" s="27"/>
      <c r="C31" s="27"/>
      <c r="D31" s="28"/>
      <c r="E31" s="28"/>
      <c r="F31" s="29"/>
      <c r="G31" s="306"/>
      <c r="H31" s="306"/>
      <c r="I31" s="124" t="str">
        <f t="shared" si="0"/>
        <v/>
      </c>
      <c r="J31" s="118"/>
    </row>
    <row r="32" spans="1:10" ht="20.100000000000001" customHeight="1" x14ac:dyDescent="0.25">
      <c r="A32" s="57">
        <v>27</v>
      </c>
      <c r="B32" s="27"/>
      <c r="C32" s="27"/>
      <c r="D32" s="28"/>
      <c r="E32" s="28"/>
      <c r="F32" s="29"/>
      <c r="G32" s="306"/>
      <c r="H32" s="306"/>
      <c r="I32" s="124" t="str">
        <f t="shared" si="0"/>
        <v/>
      </c>
      <c r="J32" s="118"/>
    </row>
    <row r="33" spans="1:10" ht="20.100000000000001" customHeight="1" x14ac:dyDescent="0.25">
      <c r="A33" s="57">
        <v>28</v>
      </c>
      <c r="B33" s="27"/>
      <c r="C33" s="27"/>
      <c r="D33" s="28"/>
      <c r="E33" s="28"/>
      <c r="F33" s="29"/>
      <c r="G33" s="306"/>
      <c r="H33" s="306"/>
      <c r="I33" s="124" t="str">
        <f t="shared" si="0"/>
        <v/>
      </c>
      <c r="J33" s="118"/>
    </row>
    <row r="34" spans="1:10" ht="20.100000000000001" customHeight="1" x14ac:dyDescent="0.25">
      <c r="A34" s="57">
        <v>29</v>
      </c>
      <c r="B34" s="27"/>
      <c r="C34" s="27"/>
      <c r="D34" s="28"/>
      <c r="E34" s="28"/>
      <c r="F34" s="29"/>
      <c r="G34" s="306"/>
      <c r="H34" s="306"/>
      <c r="I34" s="124" t="str">
        <f t="shared" si="0"/>
        <v/>
      </c>
      <c r="J34" s="118"/>
    </row>
    <row r="35" spans="1:10" ht="20.100000000000001" customHeight="1" x14ac:dyDescent="0.25">
      <c r="A35" s="57">
        <v>30</v>
      </c>
      <c r="B35" s="27"/>
      <c r="C35" s="27"/>
      <c r="D35" s="28"/>
      <c r="E35" s="28"/>
      <c r="F35" s="29"/>
      <c r="G35" s="306"/>
      <c r="H35" s="306"/>
      <c r="I35" s="124" t="str">
        <f t="shared" si="0"/>
        <v/>
      </c>
      <c r="J35" s="118"/>
    </row>
    <row r="36" spans="1:10" ht="20.100000000000001" customHeight="1" x14ac:dyDescent="0.25">
      <c r="A36" s="57">
        <v>31</v>
      </c>
      <c r="B36" s="27"/>
      <c r="C36" s="27"/>
      <c r="D36" s="28"/>
      <c r="E36" s="28"/>
      <c r="F36" s="29"/>
      <c r="G36" s="306"/>
      <c r="H36" s="306"/>
      <c r="I36" s="124" t="str">
        <f t="shared" si="0"/>
        <v/>
      </c>
      <c r="J36" s="118"/>
    </row>
    <row r="37" spans="1:10" ht="20.100000000000001" customHeight="1" x14ac:dyDescent="0.25">
      <c r="A37" s="57">
        <v>32</v>
      </c>
      <c r="B37" s="27"/>
      <c r="C37" s="27"/>
      <c r="D37" s="28"/>
      <c r="E37" s="28"/>
      <c r="F37" s="29"/>
      <c r="G37" s="306"/>
      <c r="H37" s="306"/>
      <c r="I37" s="124" t="str">
        <f t="shared" si="0"/>
        <v/>
      </c>
      <c r="J37" s="118"/>
    </row>
    <row r="38" spans="1:10" ht="20.100000000000001" customHeight="1" x14ac:dyDescent="0.25">
      <c r="A38" s="57">
        <v>33</v>
      </c>
      <c r="B38" s="27"/>
      <c r="C38" s="27"/>
      <c r="D38" s="28"/>
      <c r="E38" s="28"/>
      <c r="F38" s="29"/>
      <c r="G38" s="306"/>
      <c r="H38" s="306"/>
      <c r="I38" s="124" t="str">
        <f t="shared" si="0"/>
        <v/>
      </c>
      <c r="J38" s="118"/>
    </row>
    <row r="39" spans="1:10" ht="20.100000000000001" customHeight="1" x14ac:dyDescent="0.25">
      <c r="A39" s="57">
        <v>34</v>
      </c>
      <c r="B39" s="27"/>
      <c r="C39" s="27"/>
      <c r="D39" s="28"/>
      <c r="E39" s="28"/>
      <c r="F39" s="29"/>
      <c r="G39" s="306"/>
      <c r="H39" s="306"/>
      <c r="I39" s="124" t="str">
        <f t="shared" si="0"/>
        <v/>
      </c>
      <c r="J39" s="118"/>
    </row>
    <row r="40" spans="1:10" ht="20.100000000000001" customHeight="1" x14ac:dyDescent="0.25">
      <c r="A40" s="57">
        <v>35</v>
      </c>
      <c r="B40" s="27"/>
      <c r="C40" s="27"/>
      <c r="D40" s="28"/>
      <c r="E40" s="28"/>
      <c r="F40" s="29"/>
      <c r="G40" s="306"/>
      <c r="H40" s="306"/>
      <c r="I40" s="124" t="str">
        <f t="shared" si="0"/>
        <v/>
      </c>
      <c r="J40" s="118"/>
    </row>
    <row r="41" spans="1:10" ht="20.100000000000001" customHeight="1" x14ac:dyDescent="0.25">
      <c r="A41" s="57">
        <v>36</v>
      </c>
      <c r="B41" s="27"/>
      <c r="C41" s="27"/>
      <c r="D41" s="28"/>
      <c r="E41" s="28"/>
      <c r="F41" s="29"/>
      <c r="G41" s="306"/>
      <c r="H41" s="306"/>
      <c r="I41" s="124" t="str">
        <f t="shared" si="0"/>
        <v/>
      </c>
      <c r="J41" s="118"/>
    </row>
    <row r="42" spans="1:10" ht="20.100000000000001" customHeight="1" x14ac:dyDescent="0.25">
      <c r="A42" s="57">
        <v>37</v>
      </c>
      <c r="B42" s="27"/>
      <c r="C42" s="27"/>
      <c r="D42" s="28"/>
      <c r="E42" s="28"/>
      <c r="F42" s="29"/>
      <c r="G42" s="306"/>
      <c r="H42" s="306"/>
      <c r="I42" s="124" t="str">
        <f t="shared" si="0"/>
        <v/>
      </c>
      <c r="J42" s="118"/>
    </row>
    <row r="43" spans="1:10" ht="20.100000000000001" customHeight="1" x14ac:dyDescent="0.25">
      <c r="A43" s="57">
        <v>38</v>
      </c>
      <c r="B43" s="27"/>
      <c r="C43" s="27"/>
      <c r="D43" s="28"/>
      <c r="E43" s="28"/>
      <c r="F43" s="29"/>
      <c r="G43" s="306"/>
      <c r="H43" s="306"/>
      <c r="I43" s="124" t="str">
        <f t="shared" si="0"/>
        <v/>
      </c>
      <c r="J43" s="118"/>
    </row>
    <row r="44" spans="1:10" ht="20.100000000000001" customHeight="1" x14ac:dyDescent="0.25">
      <c r="A44" s="57">
        <v>39</v>
      </c>
      <c r="B44" s="27"/>
      <c r="C44" s="27"/>
      <c r="D44" s="28"/>
      <c r="E44" s="28"/>
      <c r="F44" s="29"/>
      <c r="G44" s="306"/>
      <c r="H44" s="306"/>
      <c r="I44" s="124" t="str">
        <f t="shared" si="0"/>
        <v/>
      </c>
      <c r="J44" s="118"/>
    </row>
    <row r="45" spans="1:10" ht="20.100000000000001" customHeight="1" x14ac:dyDescent="0.25">
      <c r="A45" s="57">
        <v>40</v>
      </c>
      <c r="B45" s="27"/>
      <c r="C45" s="27"/>
      <c r="D45" s="28"/>
      <c r="E45" s="28"/>
      <c r="F45" s="29"/>
      <c r="G45" s="306"/>
      <c r="H45" s="306"/>
      <c r="I45" s="124" t="str">
        <f t="shared" si="0"/>
        <v/>
      </c>
      <c r="J45" s="118"/>
    </row>
    <row r="46" spans="1:10" ht="20.100000000000001" customHeight="1" x14ac:dyDescent="0.25">
      <c r="A46" s="57">
        <v>41</v>
      </c>
      <c r="B46" s="27"/>
      <c r="C46" s="27"/>
      <c r="D46" s="28"/>
      <c r="E46" s="28"/>
      <c r="F46" s="29"/>
      <c r="G46" s="306"/>
      <c r="H46" s="306"/>
      <c r="I46" s="124" t="str">
        <f t="shared" si="0"/>
        <v/>
      </c>
      <c r="J46" s="118"/>
    </row>
    <row r="47" spans="1:10" ht="20.100000000000001" customHeight="1" x14ac:dyDescent="0.25">
      <c r="A47" s="57">
        <v>42</v>
      </c>
      <c r="B47" s="27"/>
      <c r="C47" s="27"/>
      <c r="D47" s="28"/>
      <c r="E47" s="28"/>
      <c r="F47" s="29"/>
      <c r="G47" s="306"/>
      <c r="H47" s="306"/>
      <c r="I47" s="124" t="str">
        <f t="shared" si="0"/>
        <v/>
      </c>
      <c r="J47" s="118"/>
    </row>
    <row r="48" spans="1:10" ht="20.100000000000001" customHeight="1" x14ac:dyDescent="0.25">
      <c r="A48" s="57">
        <v>43</v>
      </c>
      <c r="B48" s="27"/>
      <c r="C48" s="27"/>
      <c r="D48" s="28"/>
      <c r="E48" s="28"/>
      <c r="F48" s="29"/>
      <c r="G48" s="306"/>
      <c r="H48" s="306"/>
      <c r="I48" s="124" t="str">
        <f t="shared" si="0"/>
        <v/>
      </c>
      <c r="J48" s="118"/>
    </row>
    <row r="49" spans="1:10" ht="20.100000000000001" customHeight="1" x14ac:dyDescent="0.25">
      <c r="A49" s="57">
        <v>44</v>
      </c>
      <c r="B49" s="27"/>
      <c r="C49" s="27"/>
      <c r="D49" s="28"/>
      <c r="E49" s="28"/>
      <c r="F49" s="29"/>
      <c r="G49" s="306"/>
      <c r="H49" s="306"/>
      <c r="I49" s="124" t="str">
        <f t="shared" si="0"/>
        <v/>
      </c>
      <c r="J49" s="118"/>
    </row>
    <row r="50" spans="1:10" ht="20.100000000000001" customHeight="1" x14ac:dyDescent="0.25">
      <c r="A50" s="57">
        <v>45</v>
      </c>
      <c r="B50" s="27"/>
      <c r="C50" s="27"/>
      <c r="D50" s="28"/>
      <c r="E50" s="28"/>
      <c r="F50" s="29"/>
      <c r="G50" s="306"/>
      <c r="H50" s="306"/>
      <c r="I50" s="124" t="str">
        <f t="shared" si="0"/>
        <v/>
      </c>
      <c r="J50" s="118"/>
    </row>
    <row r="51" spans="1:10" ht="20.100000000000001" customHeight="1" x14ac:dyDescent="0.25">
      <c r="A51" s="57">
        <v>46</v>
      </c>
      <c r="B51" s="27"/>
      <c r="C51" s="27"/>
      <c r="D51" s="28"/>
      <c r="E51" s="28"/>
      <c r="F51" s="29"/>
      <c r="G51" s="306"/>
      <c r="H51" s="306"/>
      <c r="I51" s="124" t="str">
        <f t="shared" si="0"/>
        <v/>
      </c>
      <c r="J51" s="118"/>
    </row>
    <row r="52" spans="1:10" ht="20.100000000000001" customHeight="1" x14ac:dyDescent="0.25">
      <c r="A52" s="57">
        <v>47</v>
      </c>
      <c r="B52" s="27"/>
      <c r="C52" s="27"/>
      <c r="D52" s="28"/>
      <c r="E52" s="28"/>
      <c r="F52" s="29"/>
      <c r="G52" s="306"/>
      <c r="H52" s="306"/>
      <c r="I52" s="124" t="str">
        <f t="shared" si="0"/>
        <v/>
      </c>
      <c r="J52" s="118"/>
    </row>
    <row r="53" spans="1:10" ht="20.100000000000001" customHeight="1" x14ac:dyDescent="0.25">
      <c r="A53" s="57">
        <v>48</v>
      </c>
      <c r="B53" s="27"/>
      <c r="C53" s="27"/>
      <c r="D53" s="28"/>
      <c r="E53" s="28"/>
      <c r="F53" s="29"/>
      <c r="G53" s="306"/>
      <c r="H53" s="306"/>
      <c r="I53" s="124" t="str">
        <f t="shared" si="0"/>
        <v/>
      </c>
      <c r="J53" s="118"/>
    </row>
    <row r="54" spans="1:10" ht="20.100000000000001" customHeight="1" x14ac:dyDescent="0.25">
      <c r="A54" s="57">
        <v>49</v>
      </c>
      <c r="B54" s="27"/>
      <c r="C54" s="27"/>
      <c r="D54" s="28"/>
      <c r="E54" s="28"/>
      <c r="F54" s="29"/>
      <c r="G54" s="306"/>
      <c r="H54" s="306"/>
      <c r="I54" s="124" t="str">
        <f t="shared" si="0"/>
        <v/>
      </c>
      <c r="J54" s="118"/>
    </row>
    <row r="55" spans="1:10" ht="20.100000000000001" customHeight="1" x14ac:dyDescent="0.25">
      <c r="A55" s="57">
        <v>50</v>
      </c>
      <c r="B55" s="27"/>
      <c r="C55" s="27"/>
      <c r="D55" s="28"/>
      <c r="E55" s="28"/>
      <c r="F55" s="29"/>
      <c r="G55" s="306"/>
      <c r="H55" s="306"/>
      <c r="I55" s="124" t="str">
        <f t="shared" si="0"/>
        <v/>
      </c>
      <c r="J55" s="118"/>
    </row>
    <row r="56" spans="1:10" ht="20.100000000000001" customHeight="1" x14ac:dyDescent="0.25">
      <c r="A56" s="57">
        <v>51</v>
      </c>
      <c r="B56" s="27"/>
      <c r="C56" s="27"/>
      <c r="D56" s="28"/>
      <c r="E56" s="28"/>
      <c r="F56" s="29"/>
      <c r="G56" s="306"/>
      <c r="H56" s="306"/>
      <c r="I56" s="124" t="str">
        <f t="shared" si="0"/>
        <v/>
      </c>
      <c r="J56" s="118"/>
    </row>
    <row r="57" spans="1:10" ht="20.100000000000001" customHeight="1" x14ac:dyDescent="0.25">
      <c r="A57" s="57">
        <v>52</v>
      </c>
      <c r="B57" s="27"/>
      <c r="C57" s="27"/>
      <c r="D57" s="28"/>
      <c r="E57" s="28"/>
      <c r="F57" s="29"/>
      <c r="G57" s="306"/>
      <c r="H57" s="306"/>
      <c r="I57" s="124" t="str">
        <f t="shared" si="0"/>
        <v/>
      </c>
      <c r="J57" s="118"/>
    </row>
    <row r="58" spans="1:10" ht="20.100000000000001" customHeight="1" x14ac:dyDescent="0.25">
      <c r="A58" s="57">
        <v>53</v>
      </c>
      <c r="B58" s="27"/>
      <c r="C58" s="27"/>
      <c r="D58" s="28"/>
      <c r="E58" s="28"/>
      <c r="F58" s="29"/>
      <c r="G58" s="306"/>
      <c r="H58" s="306"/>
      <c r="I58" s="124" t="str">
        <f t="shared" si="0"/>
        <v/>
      </c>
      <c r="J58" s="118"/>
    </row>
    <row r="59" spans="1:10" ht="20.100000000000001" customHeight="1" x14ac:dyDescent="0.25">
      <c r="A59" s="57">
        <v>54</v>
      </c>
      <c r="B59" s="27"/>
      <c r="C59" s="27"/>
      <c r="D59" s="28"/>
      <c r="E59" s="28"/>
      <c r="F59" s="29"/>
      <c r="G59" s="306"/>
      <c r="H59" s="306"/>
      <c r="I59" s="124" t="str">
        <f t="shared" si="0"/>
        <v/>
      </c>
      <c r="J59" s="118"/>
    </row>
    <row r="60" spans="1:10" ht="20.100000000000001" customHeight="1" x14ac:dyDescent="0.25">
      <c r="A60" s="57">
        <v>55</v>
      </c>
      <c r="B60" s="27"/>
      <c r="C60" s="27"/>
      <c r="D60" s="28"/>
      <c r="E60" s="28"/>
      <c r="F60" s="29"/>
      <c r="G60" s="306"/>
      <c r="H60" s="306"/>
      <c r="I60" s="124" t="str">
        <f t="shared" si="0"/>
        <v/>
      </c>
      <c r="J60" s="118"/>
    </row>
    <row r="61" spans="1:10" ht="20.100000000000001" customHeight="1" x14ac:dyDescent="0.25">
      <c r="A61" s="57">
        <v>56</v>
      </c>
      <c r="B61" s="27"/>
      <c r="C61" s="27"/>
      <c r="D61" s="28"/>
      <c r="E61" s="28"/>
      <c r="F61" s="29"/>
      <c r="G61" s="306"/>
      <c r="H61" s="306"/>
      <c r="I61" s="124" t="str">
        <f t="shared" si="0"/>
        <v/>
      </c>
      <c r="J61" s="118"/>
    </row>
    <row r="62" spans="1:10" ht="20.100000000000001" customHeight="1" x14ac:dyDescent="0.25">
      <c r="A62" s="57">
        <v>57</v>
      </c>
      <c r="B62" s="27"/>
      <c r="C62" s="27"/>
      <c r="D62" s="28"/>
      <c r="E62" s="28"/>
      <c r="F62" s="29"/>
      <c r="G62" s="306"/>
      <c r="H62" s="306"/>
      <c r="I62" s="124" t="str">
        <f t="shared" si="0"/>
        <v/>
      </c>
      <c r="J62" s="118"/>
    </row>
    <row r="63" spans="1:10" ht="20.100000000000001" customHeight="1" x14ac:dyDescent="0.25">
      <c r="A63" s="57">
        <v>58</v>
      </c>
      <c r="B63" s="27"/>
      <c r="C63" s="27"/>
      <c r="D63" s="28"/>
      <c r="E63" s="28"/>
      <c r="F63" s="29"/>
      <c r="G63" s="306"/>
      <c r="H63" s="306"/>
      <c r="I63" s="124" t="str">
        <f t="shared" si="0"/>
        <v/>
      </c>
      <c r="J63" s="118"/>
    </row>
    <row r="64" spans="1:10" ht="20.100000000000001" customHeight="1" x14ac:dyDescent="0.25">
      <c r="A64" s="57">
        <v>59</v>
      </c>
      <c r="B64" s="27"/>
      <c r="C64" s="27"/>
      <c r="D64" s="28"/>
      <c r="E64" s="28"/>
      <c r="F64" s="29"/>
      <c r="G64" s="306"/>
      <c r="H64" s="306"/>
      <c r="I64" s="124" t="str">
        <f t="shared" si="0"/>
        <v/>
      </c>
      <c r="J64" s="118"/>
    </row>
    <row r="65" spans="1:10" ht="20.100000000000001" customHeight="1" x14ac:dyDescent="0.25">
      <c r="A65" s="57">
        <v>60</v>
      </c>
      <c r="B65" s="27"/>
      <c r="C65" s="27"/>
      <c r="D65" s="28"/>
      <c r="E65" s="28"/>
      <c r="F65" s="29"/>
      <c r="G65" s="306"/>
      <c r="H65" s="306"/>
      <c r="I65" s="124" t="str">
        <f t="shared" si="0"/>
        <v/>
      </c>
      <c r="J65" s="118"/>
    </row>
    <row r="66" spans="1:10" ht="20.100000000000001" customHeight="1" x14ac:dyDescent="0.25">
      <c r="A66" s="57">
        <v>61</v>
      </c>
      <c r="B66" s="27"/>
      <c r="C66" s="27"/>
      <c r="D66" s="28"/>
      <c r="E66" s="28"/>
      <c r="F66" s="29"/>
      <c r="G66" s="306"/>
      <c r="H66" s="306"/>
      <c r="I66" s="124" t="str">
        <f t="shared" si="0"/>
        <v/>
      </c>
      <c r="J66" s="118"/>
    </row>
    <row r="67" spans="1:10" ht="20.100000000000001" customHeight="1" x14ac:dyDescent="0.25">
      <c r="A67" s="57">
        <v>62</v>
      </c>
      <c r="B67" s="27"/>
      <c r="C67" s="27"/>
      <c r="D67" s="28"/>
      <c r="E67" s="28"/>
      <c r="F67" s="29"/>
      <c r="G67" s="306"/>
      <c r="H67" s="306"/>
      <c r="I67" s="124" t="str">
        <f t="shared" si="0"/>
        <v/>
      </c>
      <c r="J67" s="118"/>
    </row>
    <row r="68" spans="1:10" ht="20.100000000000001" customHeight="1" x14ac:dyDescent="0.25">
      <c r="A68" s="57">
        <v>63</v>
      </c>
      <c r="B68" s="27"/>
      <c r="C68" s="27"/>
      <c r="D68" s="28"/>
      <c r="E68" s="28"/>
      <c r="F68" s="29"/>
      <c r="G68" s="306"/>
      <c r="H68" s="306"/>
      <c r="I68" s="124" t="str">
        <f t="shared" si="0"/>
        <v/>
      </c>
      <c r="J68" s="118"/>
    </row>
    <row r="69" spans="1:10" ht="20.100000000000001" customHeight="1" x14ac:dyDescent="0.25">
      <c r="A69" s="57">
        <v>64</v>
      </c>
      <c r="B69" s="27"/>
      <c r="C69" s="27"/>
      <c r="D69" s="28"/>
      <c r="E69" s="28"/>
      <c r="F69" s="29"/>
      <c r="G69" s="306"/>
      <c r="H69" s="306"/>
      <c r="I69" s="124" t="str">
        <f t="shared" ref="I69:I132" si="1">IF($E69="","",IF(OR(($F69=0),($G69=0)),0,$F69/$G69*$H69))</f>
        <v/>
      </c>
      <c r="J69" s="118"/>
    </row>
    <row r="70" spans="1:10" ht="20.100000000000001" customHeight="1" x14ac:dyDescent="0.25">
      <c r="A70" s="57">
        <v>65</v>
      </c>
      <c r="B70" s="27"/>
      <c r="C70" s="27"/>
      <c r="D70" s="28"/>
      <c r="E70" s="28"/>
      <c r="F70" s="29"/>
      <c r="G70" s="306"/>
      <c r="H70" s="306"/>
      <c r="I70" s="124" t="str">
        <f t="shared" si="1"/>
        <v/>
      </c>
      <c r="J70" s="118"/>
    </row>
    <row r="71" spans="1:10" ht="20.100000000000001" customHeight="1" x14ac:dyDescent="0.25">
      <c r="A71" s="57">
        <v>66</v>
      </c>
      <c r="B71" s="27"/>
      <c r="C71" s="27"/>
      <c r="D71" s="28"/>
      <c r="E71" s="28"/>
      <c r="F71" s="29"/>
      <c r="G71" s="306"/>
      <c r="H71" s="306"/>
      <c r="I71" s="124" t="str">
        <f t="shared" si="1"/>
        <v/>
      </c>
      <c r="J71" s="118"/>
    </row>
    <row r="72" spans="1:10" ht="20.100000000000001" customHeight="1" x14ac:dyDescent="0.25">
      <c r="A72" s="57">
        <v>67</v>
      </c>
      <c r="B72" s="27"/>
      <c r="C72" s="27"/>
      <c r="D72" s="28"/>
      <c r="E72" s="28"/>
      <c r="F72" s="29"/>
      <c r="G72" s="306"/>
      <c r="H72" s="306"/>
      <c r="I72" s="124" t="str">
        <f t="shared" si="1"/>
        <v/>
      </c>
      <c r="J72" s="118"/>
    </row>
    <row r="73" spans="1:10" ht="20.100000000000001" customHeight="1" x14ac:dyDescent="0.25">
      <c r="A73" s="57">
        <v>68</v>
      </c>
      <c r="B73" s="27"/>
      <c r="C73" s="27"/>
      <c r="D73" s="28"/>
      <c r="E73" s="28"/>
      <c r="F73" s="29"/>
      <c r="G73" s="306"/>
      <c r="H73" s="306"/>
      <c r="I73" s="124" t="str">
        <f t="shared" si="1"/>
        <v/>
      </c>
      <c r="J73" s="118"/>
    </row>
    <row r="74" spans="1:10" ht="20.100000000000001" customHeight="1" x14ac:dyDescent="0.25">
      <c r="A74" s="57">
        <v>69</v>
      </c>
      <c r="B74" s="27"/>
      <c r="C74" s="27"/>
      <c r="D74" s="28"/>
      <c r="E74" s="28"/>
      <c r="F74" s="29"/>
      <c r="G74" s="306"/>
      <c r="H74" s="306"/>
      <c r="I74" s="124" t="str">
        <f t="shared" si="1"/>
        <v/>
      </c>
      <c r="J74" s="118"/>
    </row>
    <row r="75" spans="1:10" ht="20.100000000000001" customHeight="1" x14ac:dyDescent="0.25">
      <c r="A75" s="57">
        <v>70</v>
      </c>
      <c r="B75" s="27"/>
      <c r="C75" s="27"/>
      <c r="D75" s="28"/>
      <c r="E75" s="28"/>
      <c r="F75" s="29"/>
      <c r="G75" s="306"/>
      <c r="H75" s="306"/>
      <c r="I75" s="124" t="str">
        <f t="shared" si="1"/>
        <v/>
      </c>
      <c r="J75" s="118"/>
    </row>
    <row r="76" spans="1:10" ht="20.100000000000001" customHeight="1" x14ac:dyDescent="0.25">
      <c r="A76" s="57">
        <v>71</v>
      </c>
      <c r="B76" s="27"/>
      <c r="C76" s="27"/>
      <c r="D76" s="28"/>
      <c r="E76" s="28"/>
      <c r="F76" s="29"/>
      <c r="G76" s="306"/>
      <c r="H76" s="306"/>
      <c r="I76" s="124" t="str">
        <f t="shared" si="1"/>
        <v/>
      </c>
      <c r="J76" s="118"/>
    </row>
    <row r="77" spans="1:10" ht="20.100000000000001" customHeight="1" x14ac:dyDescent="0.25">
      <c r="A77" s="57">
        <v>72</v>
      </c>
      <c r="B77" s="27"/>
      <c r="C77" s="27"/>
      <c r="D77" s="28"/>
      <c r="E77" s="28"/>
      <c r="F77" s="29"/>
      <c r="G77" s="306"/>
      <c r="H77" s="306"/>
      <c r="I77" s="124" t="str">
        <f t="shared" si="1"/>
        <v/>
      </c>
      <c r="J77" s="118"/>
    </row>
    <row r="78" spans="1:10" ht="20.100000000000001" customHeight="1" x14ac:dyDescent="0.25">
      <c r="A78" s="57">
        <v>73</v>
      </c>
      <c r="B78" s="27"/>
      <c r="C78" s="27"/>
      <c r="D78" s="28"/>
      <c r="E78" s="28"/>
      <c r="F78" s="29"/>
      <c r="G78" s="306"/>
      <c r="H78" s="306"/>
      <c r="I78" s="124" t="str">
        <f t="shared" si="1"/>
        <v/>
      </c>
      <c r="J78" s="118"/>
    </row>
    <row r="79" spans="1:10" ht="20.100000000000001" customHeight="1" x14ac:dyDescent="0.25">
      <c r="A79" s="57">
        <v>74</v>
      </c>
      <c r="B79" s="27"/>
      <c r="C79" s="27"/>
      <c r="D79" s="28"/>
      <c r="E79" s="28"/>
      <c r="F79" s="29"/>
      <c r="G79" s="306"/>
      <c r="H79" s="306"/>
      <c r="I79" s="124" t="str">
        <f t="shared" si="1"/>
        <v/>
      </c>
      <c r="J79" s="118"/>
    </row>
    <row r="80" spans="1:10" ht="20.100000000000001" customHeight="1" x14ac:dyDescent="0.25">
      <c r="A80" s="57">
        <v>75</v>
      </c>
      <c r="B80" s="27"/>
      <c r="C80" s="27"/>
      <c r="D80" s="28"/>
      <c r="E80" s="28"/>
      <c r="F80" s="29"/>
      <c r="G80" s="306"/>
      <c r="H80" s="306"/>
      <c r="I80" s="124" t="str">
        <f t="shared" si="1"/>
        <v/>
      </c>
      <c r="J80" s="118"/>
    </row>
    <row r="81" spans="1:10" ht="20.100000000000001" customHeight="1" x14ac:dyDescent="0.25">
      <c r="A81" s="57">
        <v>76</v>
      </c>
      <c r="B81" s="27"/>
      <c r="C81" s="27"/>
      <c r="D81" s="28"/>
      <c r="E81" s="28"/>
      <c r="F81" s="29"/>
      <c r="G81" s="306"/>
      <c r="H81" s="306"/>
      <c r="I81" s="124" t="str">
        <f t="shared" si="1"/>
        <v/>
      </c>
      <c r="J81" s="118"/>
    </row>
    <row r="82" spans="1:10" ht="20.100000000000001" customHeight="1" x14ac:dyDescent="0.25">
      <c r="A82" s="57">
        <v>77</v>
      </c>
      <c r="B82" s="27"/>
      <c r="C82" s="27"/>
      <c r="D82" s="28"/>
      <c r="E82" s="28"/>
      <c r="F82" s="29"/>
      <c r="G82" s="306"/>
      <c r="H82" s="306"/>
      <c r="I82" s="124" t="str">
        <f t="shared" si="1"/>
        <v/>
      </c>
      <c r="J82" s="118"/>
    </row>
    <row r="83" spans="1:10" ht="20.100000000000001" customHeight="1" x14ac:dyDescent="0.25">
      <c r="A83" s="57">
        <v>78</v>
      </c>
      <c r="B83" s="27"/>
      <c r="C83" s="27"/>
      <c r="D83" s="28"/>
      <c r="E83" s="28"/>
      <c r="F83" s="29"/>
      <c r="G83" s="306"/>
      <c r="H83" s="306"/>
      <c r="I83" s="124" t="str">
        <f t="shared" si="1"/>
        <v/>
      </c>
      <c r="J83" s="118"/>
    </row>
    <row r="84" spans="1:10" ht="20.100000000000001" customHeight="1" x14ac:dyDescent="0.25">
      <c r="A84" s="57">
        <v>79</v>
      </c>
      <c r="B84" s="27"/>
      <c r="C84" s="27"/>
      <c r="D84" s="28"/>
      <c r="E84" s="28"/>
      <c r="F84" s="29"/>
      <c r="G84" s="306"/>
      <c r="H84" s="306"/>
      <c r="I84" s="124" t="str">
        <f t="shared" si="1"/>
        <v/>
      </c>
      <c r="J84" s="118"/>
    </row>
    <row r="85" spans="1:10" ht="20.100000000000001" customHeight="1" x14ac:dyDescent="0.25">
      <c r="A85" s="57">
        <v>80</v>
      </c>
      <c r="B85" s="27"/>
      <c r="C85" s="27"/>
      <c r="D85" s="28"/>
      <c r="E85" s="28"/>
      <c r="F85" s="29"/>
      <c r="G85" s="306"/>
      <c r="H85" s="306"/>
      <c r="I85" s="124" t="str">
        <f t="shared" si="1"/>
        <v/>
      </c>
      <c r="J85" s="118"/>
    </row>
    <row r="86" spans="1:10" ht="20.100000000000001" customHeight="1" x14ac:dyDescent="0.25">
      <c r="A86" s="57">
        <v>81</v>
      </c>
      <c r="B86" s="27"/>
      <c r="C86" s="27"/>
      <c r="D86" s="28"/>
      <c r="E86" s="28"/>
      <c r="F86" s="29"/>
      <c r="G86" s="306"/>
      <c r="H86" s="306"/>
      <c r="I86" s="124" t="str">
        <f t="shared" si="1"/>
        <v/>
      </c>
      <c r="J86" s="118"/>
    </row>
    <row r="87" spans="1:10" ht="20.100000000000001" customHeight="1" x14ac:dyDescent="0.25">
      <c r="A87" s="57">
        <v>82</v>
      </c>
      <c r="B87" s="27"/>
      <c r="C87" s="27"/>
      <c r="D87" s="28"/>
      <c r="E87" s="28"/>
      <c r="F87" s="29"/>
      <c r="G87" s="306"/>
      <c r="H87" s="306"/>
      <c r="I87" s="124" t="str">
        <f t="shared" si="1"/>
        <v/>
      </c>
      <c r="J87" s="118"/>
    </row>
    <row r="88" spans="1:10" ht="20.100000000000001" customHeight="1" x14ac:dyDescent="0.25">
      <c r="A88" s="57">
        <v>83</v>
      </c>
      <c r="B88" s="27"/>
      <c r="C88" s="27"/>
      <c r="D88" s="28"/>
      <c r="E88" s="28"/>
      <c r="F88" s="29"/>
      <c r="G88" s="306"/>
      <c r="H88" s="306"/>
      <c r="I88" s="124" t="str">
        <f t="shared" si="1"/>
        <v/>
      </c>
      <c r="J88" s="118"/>
    </row>
    <row r="89" spans="1:10" ht="20.100000000000001" customHeight="1" x14ac:dyDescent="0.25">
      <c r="A89" s="57">
        <v>84</v>
      </c>
      <c r="B89" s="27"/>
      <c r="C89" s="27"/>
      <c r="D89" s="28"/>
      <c r="E89" s="28"/>
      <c r="F89" s="29"/>
      <c r="G89" s="306"/>
      <c r="H89" s="306"/>
      <c r="I89" s="124" t="str">
        <f t="shared" si="1"/>
        <v/>
      </c>
      <c r="J89" s="118"/>
    </row>
    <row r="90" spans="1:10" ht="20.100000000000001" customHeight="1" x14ac:dyDescent="0.25">
      <c r="A90" s="57">
        <v>85</v>
      </c>
      <c r="B90" s="27"/>
      <c r="C90" s="27"/>
      <c r="D90" s="28"/>
      <c r="E90" s="28"/>
      <c r="F90" s="29"/>
      <c r="G90" s="306"/>
      <c r="H90" s="306"/>
      <c r="I90" s="124" t="str">
        <f t="shared" si="1"/>
        <v/>
      </c>
      <c r="J90" s="118"/>
    </row>
    <row r="91" spans="1:10" ht="20.100000000000001" customHeight="1" x14ac:dyDescent="0.25">
      <c r="A91" s="57">
        <v>86</v>
      </c>
      <c r="B91" s="27"/>
      <c r="C91" s="27"/>
      <c r="D91" s="28"/>
      <c r="E91" s="28"/>
      <c r="F91" s="29"/>
      <c r="G91" s="306"/>
      <c r="H91" s="306"/>
      <c r="I91" s="124" t="str">
        <f t="shared" si="1"/>
        <v/>
      </c>
      <c r="J91" s="118"/>
    </row>
    <row r="92" spans="1:10" ht="20.100000000000001" customHeight="1" x14ac:dyDescent="0.25">
      <c r="A92" s="57">
        <v>87</v>
      </c>
      <c r="B92" s="27"/>
      <c r="C92" s="27"/>
      <c r="D92" s="28"/>
      <c r="E92" s="28"/>
      <c r="F92" s="29"/>
      <c r="G92" s="306"/>
      <c r="H92" s="306"/>
      <c r="I92" s="124" t="str">
        <f t="shared" si="1"/>
        <v/>
      </c>
      <c r="J92" s="118"/>
    </row>
    <row r="93" spans="1:10" ht="20.100000000000001" customHeight="1" x14ac:dyDescent="0.25">
      <c r="A93" s="57">
        <v>88</v>
      </c>
      <c r="B93" s="27"/>
      <c r="C93" s="27"/>
      <c r="D93" s="28"/>
      <c r="E93" s="28"/>
      <c r="F93" s="29"/>
      <c r="G93" s="306"/>
      <c r="H93" s="306"/>
      <c r="I93" s="124" t="str">
        <f t="shared" si="1"/>
        <v/>
      </c>
      <c r="J93" s="118"/>
    </row>
    <row r="94" spans="1:10" ht="20.100000000000001" customHeight="1" x14ac:dyDescent="0.25">
      <c r="A94" s="57">
        <v>89</v>
      </c>
      <c r="B94" s="27"/>
      <c r="C94" s="27"/>
      <c r="D94" s="28"/>
      <c r="E94" s="28"/>
      <c r="F94" s="29"/>
      <c r="G94" s="306"/>
      <c r="H94" s="306"/>
      <c r="I94" s="124" t="str">
        <f t="shared" si="1"/>
        <v/>
      </c>
      <c r="J94" s="118"/>
    </row>
    <row r="95" spans="1:10" ht="20.100000000000001" customHeight="1" x14ac:dyDescent="0.25">
      <c r="A95" s="57">
        <v>90</v>
      </c>
      <c r="B95" s="27"/>
      <c r="C95" s="27"/>
      <c r="D95" s="28"/>
      <c r="E95" s="28"/>
      <c r="F95" s="29"/>
      <c r="G95" s="306"/>
      <c r="H95" s="306"/>
      <c r="I95" s="124" t="str">
        <f t="shared" si="1"/>
        <v/>
      </c>
      <c r="J95" s="118"/>
    </row>
    <row r="96" spans="1:10" ht="20.100000000000001" customHeight="1" x14ac:dyDescent="0.25">
      <c r="A96" s="57">
        <v>91</v>
      </c>
      <c r="B96" s="27"/>
      <c r="C96" s="27"/>
      <c r="D96" s="28"/>
      <c r="E96" s="28"/>
      <c r="F96" s="29"/>
      <c r="G96" s="306"/>
      <c r="H96" s="306"/>
      <c r="I96" s="124" t="str">
        <f t="shared" si="1"/>
        <v/>
      </c>
      <c r="J96" s="118"/>
    </row>
    <row r="97" spans="1:10" ht="20.100000000000001" customHeight="1" x14ac:dyDescent="0.25">
      <c r="A97" s="57">
        <v>92</v>
      </c>
      <c r="B97" s="27"/>
      <c r="C97" s="27"/>
      <c r="D97" s="28"/>
      <c r="E97" s="28"/>
      <c r="F97" s="29"/>
      <c r="G97" s="306"/>
      <c r="H97" s="306"/>
      <c r="I97" s="124" t="str">
        <f t="shared" si="1"/>
        <v/>
      </c>
      <c r="J97" s="118"/>
    </row>
    <row r="98" spans="1:10" ht="20.100000000000001" customHeight="1" x14ac:dyDescent="0.25">
      <c r="A98" s="57">
        <v>93</v>
      </c>
      <c r="B98" s="27"/>
      <c r="C98" s="27"/>
      <c r="D98" s="28"/>
      <c r="E98" s="28"/>
      <c r="F98" s="29"/>
      <c r="G98" s="306"/>
      <c r="H98" s="306"/>
      <c r="I98" s="124" t="str">
        <f t="shared" si="1"/>
        <v/>
      </c>
      <c r="J98" s="118"/>
    </row>
    <row r="99" spans="1:10" ht="20.100000000000001" customHeight="1" x14ac:dyDescent="0.25">
      <c r="A99" s="57">
        <v>94</v>
      </c>
      <c r="B99" s="27"/>
      <c r="C99" s="27"/>
      <c r="D99" s="28"/>
      <c r="E99" s="28"/>
      <c r="F99" s="29"/>
      <c r="G99" s="306"/>
      <c r="H99" s="306"/>
      <c r="I99" s="124" t="str">
        <f t="shared" si="1"/>
        <v/>
      </c>
      <c r="J99" s="118"/>
    </row>
    <row r="100" spans="1:10" ht="20.100000000000001" customHeight="1" x14ac:dyDescent="0.25">
      <c r="A100" s="57">
        <v>95</v>
      </c>
      <c r="B100" s="27"/>
      <c r="C100" s="27"/>
      <c r="D100" s="28"/>
      <c r="E100" s="28"/>
      <c r="F100" s="29"/>
      <c r="G100" s="306"/>
      <c r="H100" s="306"/>
      <c r="I100" s="124" t="str">
        <f t="shared" si="1"/>
        <v/>
      </c>
      <c r="J100" s="118"/>
    </row>
    <row r="101" spans="1:10" ht="20.100000000000001" customHeight="1" x14ac:dyDescent="0.25">
      <c r="A101" s="57">
        <v>96</v>
      </c>
      <c r="B101" s="27"/>
      <c r="C101" s="27"/>
      <c r="D101" s="28"/>
      <c r="E101" s="28"/>
      <c r="F101" s="29"/>
      <c r="G101" s="306"/>
      <c r="H101" s="306"/>
      <c r="I101" s="124" t="str">
        <f t="shared" si="1"/>
        <v/>
      </c>
      <c r="J101" s="118"/>
    </row>
    <row r="102" spans="1:10" ht="20.100000000000001" customHeight="1" x14ac:dyDescent="0.25">
      <c r="A102" s="57">
        <v>97</v>
      </c>
      <c r="B102" s="27"/>
      <c r="C102" s="27"/>
      <c r="D102" s="28"/>
      <c r="E102" s="28"/>
      <c r="F102" s="29"/>
      <c r="G102" s="306"/>
      <c r="H102" s="306"/>
      <c r="I102" s="124" t="str">
        <f t="shared" si="1"/>
        <v/>
      </c>
      <c r="J102" s="118"/>
    </row>
    <row r="103" spans="1:10" ht="20.100000000000001" customHeight="1" x14ac:dyDescent="0.25">
      <c r="A103" s="57">
        <v>98</v>
      </c>
      <c r="B103" s="27"/>
      <c r="C103" s="27"/>
      <c r="D103" s="28"/>
      <c r="E103" s="28"/>
      <c r="F103" s="29"/>
      <c r="G103" s="306"/>
      <c r="H103" s="306"/>
      <c r="I103" s="124" t="str">
        <f t="shared" si="1"/>
        <v/>
      </c>
      <c r="J103" s="118"/>
    </row>
    <row r="104" spans="1:10" ht="20.100000000000001" customHeight="1" x14ac:dyDescent="0.25">
      <c r="A104" s="57">
        <v>99</v>
      </c>
      <c r="B104" s="27"/>
      <c r="C104" s="27"/>
      <c r="D104" s="28"/>
      <c r="E104" s="28"/>
      <c r="F104" s="29"/>
      <c r="G104" s="306"/>
      <c r="H104" s="306"/>
      <c r="I104" s="124" t="str">
        <f t="shared" si="1"/>
        <v/>
      </c>
      <c r="J104" s="118"/>
    </row>
    <row r="105" spans="1:10" ht="20.100000000000001" customHeight="1" x14ac:dyDescent="0.25">
      <c r="A105" s="57">
        <v>100</v>
      </c>
      <c r="B105" s="27"/>
      <c r="C105" s="27"/>
      <c r="D105" s="28"/>
      <c r="E105" s="28"/>
      <c r="F105" s="29"/>
      <c r="G105" s="306"/>
      <c r="H105" s="306"/>
      <c r="I105" s="124" t="str">
        <f t="shared" si="1"/>
        <v/>
      </c>
      <c r="J105" s="118"/>
    </row>
    <row r="106" spans="1:10" ht="20.100000000000001" customHeight="1" x14ac:dyDescent="0.25">
      <c r="A106" s="57">
        <v>101</v>
      </c>
      <c r="B106" s="27"/>
      <c r="C106" s="27"/>
      <c r="D106" s="28"/>
      <c r="E106" s="28"/>
      <c r="F106" s="29"/>
      <c r="G106" s="306"/>
      <c r="H106" s="306"/>
      <c r="I106" s="124" t="str">
        <f t="shared" si="1"/>
        <v/>
      </c>
      <c r="J106" s="118"/>
    </row>
    <row r="107" spans="1:10" ht="20.100000000000001" customHeight="1" x14ac:dyDescent="0.25">
      <c r="A107" s="57">
        <v>102</v>
      </c>
      <c r="B107" s="27"/>
      <c r="C107" s="27"/>
      <c r="D107" s="28"/>
      <c r="E107" s="28"/>
      <c r="F107" s="29"/>
      <c r="G107" s="306"/>
      <c r="H107" s="306"/>
      <c r="I107" s="124" t="str">
        <f t="shared" si="1"/>
        <v/>
      </c>
      <c r="J107" s="118"/>
    </row>
    <row r="108" spans="1:10" ht="20.100000000000001" customHeight="1" x14ac:dyDescent="0.25">
      <c r="A108" s="57">
        <v>103</v>
      </c>
      <c r="B108" s="27"/>
      <c r="C108" s="27"/>
      <c r="D108" s="28"/>
      <c r="E108" s="28"/>
      <c r="F108" s="29"/>
      <c r="G108" s="306"/>
      <c r="H108" s="306"/>
      <c r="I108" s="124" t="str">
        <f t="shared" si="1"/>
        <v/>
      </c>
      <c r="J108" s="118"/>
    </row>
    <row r="109" spans="1:10" ht="20.100000000000001" customHeight="1" x14ac:dyDescent="0.25">
      <c r="A109" s="57">
        <v>104</v>
      </c>
      <c r="B109" s="27"/>
      <c r="C109" s="27"/>
      <c r="D109" s="28"/>
      <c r="E109" s="28"/>
      <c r="F109" s="29"/>
      <c r="G109" s="306"/>
      <c r="H109" s="306"/>
      <c r="I109" s="124" t="str">
        <f t="shared" si="1"/>
        <v/>
      </c>
      <c r="J109" s="118"/>
    </row>
    <row r="110" spans="1:10" ht="20.100000000000001" customHeight="1" x14ac:dyDescent="0.25">
      <c r="A110" s="57">
        <v>105</v>
      </c>
      <c r="B110" s="27"/>
      <c r="C110" s="27"/>
      <c r="D110" s="28"/>
      <c r="E110" s="28"/>
      <c r="F110" s="29"/>
      <c r="G110" s="306"/>
      <c r="H110" s="306"/>
      <c r="I110" s="124" t="str">
        <f t="shared" si="1"/>
        <v/>
      </c>
      <c r="J110" s="118"/>
    </row>
    <row r="111" spans="1:10" ht="20.100000000000001" customHeight="1" x14ac:dyDescent="0.25">
      <c r="A111" s="57">
        <v>106</v>
      </c>
      <c r="B111" s="27"/>
      <c r="C111" s="27"/>
      <c r="D111" s="28"/>
      <c r="E111" s="28"/>
      <c r="F111" s="29"/>
      <c r="G111" s="306"/>
      <c r="H111" s="306"/>
      <c r="I111" s="124" t="str">
        <f t="shared" si="1"/>
        <v/>
      </c>
      <c r="J111" s="118"/>
    </row>
    <row r="112" spans="1:10" ht="20.100000000000001" customHeight="1" x14ac:dyDescent="0.25">
      <c r="A112" s="57">
        <v>107</v>
      </c>
      <c r="B112" s="27"/>
      <c r="C112" s="27"/>
      <c r="D112" s="28"/>
      <c r="E112" s="28"/>
      <c r="F112" s="29"/>
      <c r="G112" s="306"/>
      <c r="H112" s="306"/>
      <c r="I112" s="124" t="str">
        <f t="shared" si="1"/>
        <v/>
      </c>
      <c r="J112" s="118"/>
    </row>
    <row r="113" spans="1:10" ht="20.100000000000001" customHeight="1" x14ac:dyDescent="0.25">
      <c r="A113" s="57">
        <v>108</v>
      </c>
      <c r="B113" s="27"/>
      <c r="C113" s="27"/>
      <c r="D113" s="28"/>
      <c r="E113" s="28"/>
      <c r="F113" s="29"/>
      <c r="G113" s="306"/>
      <c r="H113" s="306"/>
      <c r="I113" s="124" t="str">
        <f t="shared" si="1"/>
        <v/>
      </c>
      <c r="J113" s="118"/>
    </row>
    <row r="114" spans="1:10" ht="20.100000000000001" customHeight="1" x14ac:dyDescent="0.25">
      <c r="A114" s="57">
        <v>109</v>
      </c>
      <c r="B114" s="27"/>
      <c r="C114" s="27"/>
      <c r="D114" s="28"/>
      <c r="E114" s="28"/>
      <c r="F114" s="29"/>
      <c r="G114" s="306"/>
      <c r="H114" s="306"/>
      <c r="I114" s="124" t="str">
        <f t="shared" si="1"/>
        <v/>
      </c>
      <c r="J114" s="118"/>
    </row>
    <row r="115" spans="1:10" ht="20.100000000000001" customHeight="1" x14ac:dyDescent="0.25">
      <c r="A115" s="57">
        <v>110</v>
      </c>
      <c r="B115" s="27"/>
      <c r="C115" s="27"/>
      <c r="D115" s="28"/>
      <c r="E115" s="28"/>
      <c r="F115" s="29"/>
      <c r="G115" s="306"/>
      <c r="H115" s="306"/>
      <c r="I115" s="124" t="str">
        <f t="shared" si="1"/>
        <v/>
      </c>
      <c r="J115" s="118"/>
    </row>
    <row r="116" spans="1:10" ht="20.100000000000001" customHeight="1" x14ac:dyDescent="0.25">
      <c r="A116" s="57">
        <v>111</v>
      </c>
      <c r="B116" s="27"/>
      <c r="C116" s="27"/>
      <c r="D116" s="28"/>
      <c r="E116" s="28"/>
      <c r="F116" s="29"/>
      <c r="G116" s="306"/>
      <c r="H116" s="306"/>
      <c r="I116" s="124" t="str">
        <f t="shared" si="1"/>
        <v/>
      </c>
      <c r="J116" s="118"/>
    </row>
    <row r="117" spans="1:10" ht="20.100000000000001" customHeight="1" x14ac:dyDescent="0.25">
      <c r="A117" s="57">
        <v>112</v>
      </c>
      <c r="B117" s="27"/>
      <c r="C117" s="27"/>
      <c r="D117" s="28"/>
      <c r="E117" s="28"/>
      <c r="F117" s="29"/>
      <c r="G117" s="306"/>
      <c r="H117" s="306"/>
      <c r="I117" s="124" t="str">
        <f t="shared" si="1"/>
        <v/>
      </c>
      <c r="J117" s="118"/>
    </row>
    <row r="118" spans="1:10" ht="20.100000000000001" customHeight="1" x14ac:dyDescent="0.25">
      <c r="A118" s="57">
        <v>113</v>
      </c>
      <c r="B118" s="27"/>
      <c r="C118" s="27"/>
      <c r="D118" s="28"/>
      <c r="E118" s="28"/>
      <c r="F118" s="29"/>
      <c r="G118" s="306"/>
      <c r="H118" s="306"/>
      <c r="I118" s="124" t="str">
        <f t="shared" si="1"/>
        <v/>
      </c>
      <c r="J118" s="118"/>
    </row>
    <row r="119" spans="1:10" ht="20.100000000000001" customHeight="1" x14ac:dyDescent="0.25">
      <c r="A119" s="57">
        <v>114</v>
      </c>
      <c r="B119" s="27"/>
      <c r="C119" s="27"/>
      <c r="D119" s="28"/>
      <c r="E119" s="28"/>
      <c r="F119" s="29"/>
      <c r="G119" s="306"/>
      <c r="H119" s="306"/>
      <c r="I119" s="124" t="str">
        <f t="shared" si="1"/>
        <v/>
      </c>
      <c r="J119" s="118"/>
    </row>
    <row r="120" spans="1:10" ht="20.100000000000001" customHeight="1" x14ac:dyDescent="0.25">
      <c r="A120" s="57">
        <v>115</v>
      </c>
      <c r="B120" s="27"/>
      <c r="C120" s="27"/>
      <c r="D120" s="28"/>
      <c r="E120" s="28"/>
      <c r="F120" s="29"/>
      <c r="G120" s="306"/>
      <c r="H120" s="306"/>
      <c r="I120" s="124" t="str">
        <f t="shared" si="1"/>
        <v/>
      </c>
      <c r="J120" s="118"/>
    </row>
    <row r="121" spans="1:10" ht="20.100000000000001" customHeight="1" x14ac:dyDescent="0.25">
      <c r="A121" s="57">
        <v>116</v>
      </c>
      <c r="B121" s="27"/>
      <c r="C121" s="27"/>
      <c r="D121" s="28"/>
      <c r="E121" s="28"/>
      <c r="F121" s="29"/>
      <c r="G121" s="306"/>
      <c r="H121" s="306"/>
      <c r="I121" s="124" t="str">
        <f t="shared" si="1"/>
        <v/>
      </c>
      <c r="J121" s="118"/>
    </row>
    <row r="122" spans="1:10" ht="20.100000000000001" customHeight="1" x14ac:dyDescent="0.25">
      <c r="A122" s="57">
        <v>117</v>
      </c>
      <c r="B122" s="27"/>
      <c r="C122" s="27"/>
      <c r="D122" s="28"/>
      <c r="E122" s="28"/>
      <c r="F122" s="29"/>
      <c r="G122" s="306"/>
      <c r="H122" s="306"/>
      <c r="I122" s="124" t="str">
        <f t="shared" si="1"/>
        <v/>
      </c>
      <c r="J122" s="118"/>
    </row>
    <row r="123" spans="1:10" ht="20.100000000000001" customHeight="1" x14ac:dyDescent="0.25">
      <c r="A123" s="57">
        <v>118</v>
      </c>
      <c r="B123" s="27"/>
      <c r="C123" s="27"/>
      <c r="D123" s="28"/>
      <c r="E123" s="28"/>
      <c r="F123" s="29"/>
      <c r="G123" s="306"/>
      <c r="H123" s="306"/>
      <c r="I123" s="124" t="str">
        <f t="shared" si="1"/>
        <v/>
      </c>
      <c r="J123" s="118"/>
    </row>
    <row r="124" spans="1:10" ht="20.100000000000001" customHeight="1" x14ac:dyDescent="0.25">
      <c r="A124" s="57">
        <v>119</v>
      </c>
      <c r="B124" s="27"/>
      <c r="C124" s="27"/>
      <c r="D124" s="28"/>
      <c r="E124" s="28"/>
      <c r="F124" s="29"/>
      <c r="G124" s="306"/>
      <c r="H124" s="306"/>
      <c r="I124" s="124" t="str">
        <f t="shared" si="1"/>
        <v/>
      </c>
      <c r="J124" s="118"/>
    </row>
    <row r="125" spans="1:10" ht="20.100000000000001" customHeight="1" x14ac:dyDescent="0.25">
      <c r="A125" s="57">
        <v>120</v>
      </c>
      <c r="B125" s="27"/>
      <c r="C125" s="27"/>
      <c r="D125" s="28"/>
      <c r="E125" s="28"/>
      <c r="F125" s="29"/>
      <c r="G125" s="306"/>
      <c r="H125" s="306"/>
      <c r="I125" s="124" t="str">
        <f t="shared" si="1"/>
        <v/>
      </c>
      <c r="J125" s="118"/>
    </row>
    <row r="126" spans="1:10" ht="20.100000000000001" customHeight="1" x14ac:dyDescent="0.25">
      <c r="A126" s="57">
        <v>121</v>
      </c>
      <c r="B126" s="27"/>
      <c r="C126" s="27"/>
      <c r="D126" s="28"/>
      <c r="E126" s="28"/>
      <c r="F126" s="29"/>
      <c r="G126" s="306"/>
      <c r="H126" s="306"/>
      <c r="I126" s="124" t="str">
        <f t="shared" si="1"/>
        <v/>
      </c>
      <c r="J126" s="118"/>
    </row>
    <row r="127" spans="1:10" ht="20.100000000000001" customHeight="1" x14ac:dyDescent="0.25">
      <c r="A127" s="57">
        <v>122</v>
      </c>
      <c r="B127" s="27"/>
      <c r="C127" s="27"/>
      <c r="D127" s="28"/>
      <c r="E127" s="28"/>
      <c r="F127" s="29"/>
      <c r="G127" s="306"/>
      <c r="H127" s="306"/>
      <c r="I127" s="124" t="str">
        <f t="shared" si="1"/>
        <v/>
      </c>
      <c r="J127" s="118"/>
    </row>
    <row r="128" spans="1:10" ht="20.100000000000001" customHeight="1" x14ac:dyDescent="0.25">
      <c r="A128" s="57">
        <v>123</v>
      </c>
      <c r="B128" s="27"/>
      <c r="C128" s="27"/>
      <c r="D128" s="28"/>
      <c r="E128" s="28"/>
      <c r="F128" s="29"/>
      <c r="G128" s="306"/>
      <c r="H128" s="306"/>
      <c r="I128" s="124" t="str">
        <f t="shared" si="1"/>
        <v/>
      </c>
      <c r="J128" s="118"/>
    </row>
    <row r="129" spans="1:10" ht="20.100000000000001" customHeight="1" x14ac:dyDescent="0.25">
      <c r="A129" s="57">
        <v>124</v>
      </c>
      <c r="B129" s="27"/>
      <c r="C129" s="27"/>
      <c r="D129" s="28"/>
      <c r="E129" s="28"/>
      <c r="F129" s="29"/>
      <c r="G129" s="306"/>
      <c r="H129" s="306"/>
      <c r="I129" s="124" t="str">
        <f t="shared" si="1"/>
        <v/>
      </c>
      <c r="J129" s="118"/>
    </row>
    <row r="130" spans="1:10" ht="20.100000000000001" customHeight="1" x14ac:dyDescent="0.25">
      <c r="A130" s="57">
        <v>125</v>
      </c>
      <c r="B130" s="27"/>
      <c r="C130" s="27"/>
      <c r="D130" s="28"/>
      <c r="E130" s="28"/>
      <c r="F130" s="29"/>
      <c r="G130" s="306"/>
      <c r="H130" s="306"/>
      <c r="I130" s="124" t="str">
        <f t="shared" si="1"/>
        <v/>
      </c>
      <c r="J130" s="118"/>
    </row>
    <row r="131" spans="1:10" ht="20.100000000000001" customHeight="1" x14ac:dyDescent="0.25">
      <c r="A131" s="57">
        <v>126</v>
      </c>
      <c r="B131" s="27"/>
      <c r="C131" s="27"/>
      <c r="D131" s="28"/>
      <c r="E131" s="28"/>
      <c r="F131" s="29"/>
      <c r="G131" s="306"/>
      <c r="H131" s="306"/>
      <c r="I131" s="124" t="str">
        <f t="shared" si="1"/>
        <v/>
      </c>
      <c r="J131" s="118"/>
    </row>
    <row r="132" spans="1:10" ht="20.100000000000001" customHeight="1" x14ac:dyDescent="0.25">
      <c r="A132" s="57">
        <v>127</v>
      </c>
      <c r="B132" s="27"/>
      <c r="C132" s="27"/>
      <c r="D132" s="28"/>
      <c r="E132" s="28"/>
      <c r="F132" s="29"/>
      <c r="G132" s="306"/>
      <c r="H132" s="306"/>
      <c r="I132" s="124" t="str">
        <f t="shared" si="1"/>
        <v/>
      </c>
      <c r="J132" s="118"/>
    </row>
    <row r="133" spans="1:10" ht="20.100000000000001" customHeight="1" x14ac:dyDescent="0.25">
      <c r="A133" s="57">
        <v>128</v>
      </c>
      <c r="B133" s="27"/>
      <c r="C133" s="27"/>
      <c r="D133" s="28"/>
      <c r="E133" s="28"/>
      <c r="F133" s="29"/>
      <c r="G133" s="306"/>
      <c r="H133" s="306"/>
      <c r="I133" s="124" t="str">
        <f t="shared" ref="I133:I196" si="2">IF($E133="","",IF(OR(($F133=0),($G133=0)),0,$F133/$G133*$H133))</f>
        <v/>
      </c>
      <c r="J133" s="118"/>
    </row>
    <row r="134" spans="1:10" ht="20.100000000000001" customHeight="1" x14ac:dyDescent="0.25">
      <c r="A134" s="57">
        <v>129</v>
      </c>
      <c r="B134" s="27"/>
      <c r="C134" s="27"/>
      <c r="D134" s="28"/>
      <c r="E134" s="28"/>
      <c r="F134" s="29"/>
      <c r="G134" s="306"/>
      <c r="H134" s="306"/>
      <c r="I134" s="124" t="str">
        <f t="shared" si="2"/>
        <v/>
      </c>
      <c r="J134" s="118"/>
    </row>
    <row r="135" spans="1:10" ht="20.100000000000001" customHeight="1" x14ac:dyDescent="0.25">
      <c r="A135" s="57">
        <v>130</v>
      </c>
      <c r="B135" s="27"/>
      <c r="C135" s="27"/>
      <c r="D135" s="28"/>
      <c r="E135" s="28"/>
      <c r="F135" s="29"/>
      <c r="G135" s="306"/>
      <c r="H135" s="306"/>
      <c r="I135" s="124" t="str">
        <f t="shared" si="2"/>
        <v/>
      </c>
      <c r="J135" s="118"/>
    </row>
    <row r="136" spans="1:10" ht="20.100000000000001" customHeight="1" x14ac:dyDescent="0.25">
      <c r="A136" s="57">
        <v>131</v>
      </c>
      <c r="B136" s="27"/>
      <c r="C136" s="27"/>
      <c r="D136" s="28"/>
      <c r="E136" s="28"/>
      <c r="F136" s="29"/>
      <c r="G136" s="306"/>
      <c r="H136" s="306"/>
      <c r="I136" s="124" t="str">
        <f t="shared" si="2"/>
        <v/>
      </c>
      <c r="J136" s="118"/>
    </row>
    <row r="137" spans="1:10" ht="20.100000000000001" customHeight="1" x14ac:dyDescent="0.25">
      <c r="A137" s="57">
        <v>132</v>
      </c>
      <c r="B137" s="27"/>
      <c r="C137" s="27"/>
      <c r="D137" s="28"/>
      <c r="E137" s="28"/>
      <c r="F137" s="29"/>
      <c r="G137" s="306"/>
      <c r="H137" s="306"/>
      <c r="I137" s="124" t="str">
        <f t="shared" si="2"/>
        <v/>
      </c>
      <c r="J137" s="118"/>
    </row>
    <row r="138" spans="1:10" ht="20.100000000000001" customHeight="1" x14ac:dyDescent="0.25">
      <c r="A138" s="57">
        <v>133</v>
      </c>
      <c r="B138" s="27"/>
      <c r="C138" s="27"/>
      <c r="D138" s="28"/>
      <c r="E138" s="28"/>
      <c r="F138" s="29"/>
      <c r="G138" s="306"/>
      <c r="H138" s="306"/>
      <c r="I138" s="124" t="str">
        <f t="shared" si="2"/>
        <v/>
      </c>
      <c r="J138" s="118"/>
    </row>
    <row r="139" spans="1:10" ht="20.100000000000001" customHeight="1" x14ac:dyDescent="0.25">
      <c r="A139" s="57">
        <v>134</v>
      </c>
      <c r="B139" s="27"/>
      <c r="C139" s="27"/>
      <c r="D139" s="28"/>
      <c r="E139" s="28"/>
      <c r="F139" s="29"/>
      <c r="G139" s="306"/>
      <c r="H139" s="306"/>
      <c r="I139" s="124" t="str">
        <f t="shared" si="2"/>
        <v/>
      </c>
      <c r="J139" s="118"/>
    </row>
    <row r="140" spans="1:10" ht="20.100000000000001" customHeight="1" x14ac:dyDescent="0.25">
      <c r="A140" s="57">
        <v>135</v>
      </c>
      <c r="B140" s="27"/>
      <c r="C140" s="27"/>
      <c r="D140" s="28"/>
      <c r="E140" s="28"/>
      <c r="F140" s="29"/>
      <c r="G140" s="306"/>
      <c r="H140" s="306"/>
      <c r="I140" s="124" t="str">
        <f t="shared" si="2"/>
        <v/>
      </c>
      <c r="J140" s="118"/>
    </row>
    <row r="141" spans="1:10" ht="20.100000000000001" customHeight="1" x14ac:dyDescent="0.25">
      <c r="A141" s="57">
        <v>136</v>
      </c>
      <c r="B141" s="27"/>
      <c r="C141" s="27"/>
      <c r="D141" s="28"/>
      <c r="E141" s="28"/>
      <c r="F141" s="29"/>
      <c r="G141" s="306"/>
      <c r="H141" s="306"/>
      <c r="I141" s="124" t="str">
        <f t="shared" si="2"/>
        <v/>
      </c>
      <c r="J141" s="118"/>
    </row>
    <row r="142" spans="1:10" ht="20.100000000000001" customHeight="1" x14ac:dyDescent="0.25">
      <c r="A142" s="57">
        <v>137</v>
      </c>
      <c r="B142" s="27"/>
      <c r="C142" s="27"/>
      <c r="D142" s="28"/>
      <c r="E142" s="28"/>
      <c r="F142" s="29"/>
      <c r="G142" s="306"/>
      <c r="H142" s="306"/>
      <c r="I142" s="124" t="str">
        <f t="shared" si="2"/>
        <v/>
      </c>
      <c r="J142" s="118"/>
    </row>
    <row r="143" spans="1:10" ht="20.100000000000001" customHeight="1" x14ac:dyDescent="0.25">
      <c r="A143" s="57">
        <v>138</v>
      </c>
      <c r="B143" s="27"/>
      <c r="C143" s="27"/>
      <c r="D143" s="28"/>
      <c r="E143" s="28"/>
      <c r="F143" s="29"/>
      <c r="G143" s="306"/>
      <c r="H143" s="306"/>
      <c r="I143" s="124" t="str">
        <f t="shared" si="2"/>
        <v/>
      </c>
      <c r="J143" s="118"/>
    </row>
    <row r="144" spans="1:10" ht="20.100000000000001" customHeight="1" x14ac:dyDescent="0.25">
      <c r="A144" s="57">
        <v>139</v>
      </c>
      <c r="B144" s="27"/>
      <c r="C144" s="27"/>
      <c r="D144" s="28"/>
      <c r="E144" s="28"/>
      <c r="F144" s="29"/>
      <c r="G144" s="306"/>
      <c r="H144" s="306"/>
      <c r="I144" s="124" t="str">
        <f t="shared" si="2"/>
        <v/>
      </c>
      <c r="J144" s="118"/>
    </row>
    <row r="145" spans="1:10" ht="20.100000000000001" customHeight="1" x14ac:dyDescent="0.25">
      <c r="A145" s="57">
        <v>140</v>
      </c>
      <c r="B145" s="27"/>
      <c r="C145" s="27"/>
      <c r="D145" s="28"/>
      <c r="E145" s="28"/>
      <c r="F145" s="29"/>
      <c r="G145" s="306"/>
      <c r="H145" s="306"/>
      <c r="I145" s="124" t="str">
        <f t="shared" si="2"/>
        <v/>
      </c>
      <c r="J145" s="118"/>
    </row>
    <row r="146" spans="1:10" ht="20.100000000000001" customHeight="1" x14ac:dyDescent="0.25">
      <c r="A146" s="57">
        <v>141</v>
      </c>
      <c r="B146" s="27"/>
      <c r="C146" s="27"/>
      <c r="D146" s="28"/>
      <c r="E146" s="28"/>
      <c r="F146" s="29"/>
      <c r="G146" s="306"/>
      <c r="H146" s="306"/>
      <c r="I146" s="124" t="str">
        <f t="shared" si="2"/>
        <v/>
      </c>
      <c r="J146" s="118"/>
    </row>
    <row r="147" spans="1:10" ht="20.100000000000001" customHeight="1" x14ac:dyDescent="0.25">
      <c r="A147" s="57">
        <v>142</v>
      </c>
      <c r="B147" s="27"/>
      <c r="C147" s="27"/>
      <c r="D147" s="28"/>
      <c r="E147" s="28"/>
      <c r="F147" s="29"/>
      <c r="G147" s="306"/>
      <c r="H147" s="306"/>
      <c r="I147" s="124" t="str">
        <f t="shared" si="2"/>
        <v/>
      </c>
      <c r="J147" s="118"/>
    </row>
    <row r="148" spans="1:10" ht="20.100000000000001" customHeight="1" x14ac:dyDescent="0.25">
      <c r="A148" s="57">
        <v>143</v>
      </c>
      <c r="B148" s="27"/>
      <c r="C148" s="27"/>
      <c r="D148" s="28"/>
      <c r="E148" s="28"/>
      <c r="F148" s="29"/>
      <c r="G148" s="306"/>
      <c r="H148" s="306"/>
      <c r="I148" s="124" t="str">
        <f t="shared" si="2"/>
        <v/>
      </c>
      <c r="J148" s="118"/>
    </row>
    <row r="149" spans="1:10" ht="20.100000000000001" customHeight="1" x14ac:dyDescent="0.25">
      <c r="A149" s="57">
        <v>144</v>
      </c>
      <c r="B149" s="27"/>
      <c r="C149" s="27"/>
      <c r="D149" s="28"/>
      <c r="E149" s="28"/>
      <c r="F149" s="29"/>
      <c r="G149" s="306"/>
      <c r="H149" s="306"/>
      <c r="I149" s="124" t="str">
        <f t="shared" si="2"/>
        <v/>
      </c>
      <c r="J149" s="118"/>
    </row>
    <row r="150" spans="1:10" ht="20.100000000000001" customHeight="1" x14ac:dyDescent="0.25">
      <c r="A150" s="57">
        <v>145</v>
      </c>
      <c r="B150" s="27"/>
      <c r="C150" s="27"/>
      <c r="D150" s="28"/>
      <c r="E150" s="28"/>
      <c r="F150" s="29"/>
      <c r="G150" s="306"/>
      <c r="H150" s="306"/>
      <c r="I150" s="124" t="str">
        <f t="shared" si="2"/>
        <v/>
      </c>
      <c r="J150" s="118"/>
    </row>
    <row r="151" spans="1:10" ht="20.100000000000001" customHeight="1" x14ac:dyDescent="0.25">
      <c r="A151" s="57">
        <v>146</v>
      </c>
      <c r="B151" s="27"/>
      <c r="C151" s="27"/>
      <c r="D151" s="28"/>
      <c r="E151" s="28"/>
      <c r="F151" s="29"/>
      <c r="G151" s="306"/>
      <c r="H151" s="306"/>
      <c r="I151" s="124" t="str">
        <f t="shared" si="2"/>
        <v/>
      </c>
      <c r="J151" s="118"/>
    </row>
    <row r="152" spans="1:10" ht="20.100000000000001" customHeight="1" x14ac:dyDescent="0.25">
      <c r="A152" s="57">
        <v>147</v>
      </c>
      <c r="B152" s="27"/>
      <c r="C152" s="27"/>
      <c r="D152" s="28"/>
      <c r="E152" s="28"/>
      <c r="F152" s="29"/>
      <c r="G152" s="306"/>
      <c r="H152" s="306"/>
      <c r="I152" s="124" t="str">
        <f t="shared" si="2"/>
        <v/>
      </c>
      <c r="J152" s="118"/>
    </row>
    <row r="153" spans="1:10" ht="20.100000000000001" customHeight="1" x14ac:dyDescent="0.25">
      <c r="A153" s="57">
        <v>148</v>
      </c>
      <c r="B153" s="27"/>
      <c r="C153" s="27"/>
      <c r="D153" s="28"/>
      <c r="E153" s="28"/>
      <c r="F153" s="29"/>
      <c r="G153" s="306"/>
      <c r="H153" s="306"/>
      <c r="I153" s="124" t="str">
        <f t="shared" si="2"/>
        <v/>
      </c>
      <c r="J153" s="118"/>
    </row>
    <row r="154" spans="1:10" ht="20.100000000000001" customHeight="1" x14ac:dyDescent="0.25">
      <c r="A154" s="57">
        <v>149</v>
      </c>
      <c r="B154" s="27"/>
      <c r="C154" s="27"/>
      <c r="D154" s="28"/>
      <c r="E154" s="28"/>
      <c r="F154" s="29"/>
      <c r="G154" s="306"/>
      <c r="H154" s="306"/>
      <c r="I154" s="124" t="str">
        <f t="shared" si="2"/>
        <v/>
      </c>
      <c r="J154" s="118"/>
    </row>
    <row r="155" spans="1:10" ht="20.100000000000001" customHeight="1" x14ac:dyDescent="0.25">
      <c r="A155" s="57">
        <v>150</v>
      </c>
      <c r="B155" s="27"/>
      <c r="C155" s="27"/>
      <c r="D155" s="28"/>
      <c r="E155" s="28"/>
      <c r="F155" s="29"/>
      <c r="G155" s="306"/>
      <c r="H155" s="306"/>
      <c r="I155" s="124" t="str">
        <f t="shared" si="2"/>
        <v/>
      </c>
      <c r="J155" s="118"/>
    </row>
    <row r="156" spans="1:10" ht="20.100000000000001" customHeight="1" x14ac:dyDescent="0.25">
      <c r="A156" s="57">
        <v>151</v>
      </c>
      <c r="B156" s="27"/>
      <c r="C156" s="27"/>
      <c r="D156" s="28"/>
      <c r="E156" s="28"/>
      <c r="F156" s="29"/>
      <c r="G156" s="306"/>
      <c r="H156" s="306"/>
      <c r="I156" s="124" t="str">
        <f t="shared" si="2"/>
        <v/>
      </c>
      <c r="J156" s="118"/>
    </row>
    <row r="157" spans="1:10" ht="20.100000000000001" customHeight="1" x14ac:dyDescent="0.25">
      <c r="A157" s="57">
        <v>152</v>
      </c>
      <c r="B157" s="27"/>
      <c r="C157" s="27"/>
      <c r="D157" s="28"/>
      <c r="E157" s="28"/>
      <c r="F157" s="29"/>
      <c r="G157" s="306"/>
      <c r="H157" s="306"/>
      <c r="I157" s="124" t="str">
        <f t="shared" si="2"/>
        <v/>
      </c>
      <c r="J157" s="118"/>
    </row>
    <row r="158" spans="1:10" ht="20.100000000000001" customHeight="1" x14ac:dyDescent="0.25">
      <c r="A158" s="57">
        <v>153</v>
      </c>
      <c r="B158" s="27"/>
      <c r="C158" s="27"/>
      <c r="D158" s="28"/>
      <c r="E158" s="28"/>
      <c r="F158" s="29"/>
      <c r="G158" s="306"/>
      <c r="H158" s="306"/>
      <c r="I158" s="124" t="str">
        <f t="shared" si="2"/>
        <v/>
      </c>
      <c r="J158" s="118"/>
    </row>
    <row r="159" spans="1:10" ht="20.100000000000001" customHeight="1" x14ac:dyDescent="0.25">
      <c r="A159" s="57">
        <v>154</v>
      </c>
      <c r="B159" s="27"/>
      <c r="C159" s="27"/>
      <c r="D159" s="28"/>
      <c r="E159" s="28"/>
      <c r="F159" s="29"/>
      <c r="G159" s="306"/>
      <c r="H159" s="306"/>
      <c r="I159" s="124" t="str">
        <f t="shared" si="2"/>
        <v/>
      </c>
      <c r="J159" s="118"/>
    </row>
    <row r="160" spans="1:10" ht="20.100000000000001" customHeight="1" x14ac:dyDescent="0.25">
      <c r="A160" s="57">
        <v>155</v>
      </c>
      <c r="B160" s="27"/>
      <c r="C160" s="27"/>
      <c r="D160" s="28"/>
      <c r="E160" s="28"/>
      <c r="F160" s="29"/>
      <c r="G160" s="306"/>
      <c r="H160" s="306"/>
      <c r="I160" s="124" t="str">
        <f t="shared" si="2"/>
        <v/>
      </c>
      <c r="J160" s="118"/>
    </row>
    <row r="161" spans="1:10" ht="20.100000000000001" customHeight="1" x14ac:dyDescent="0.25">
      <c r="A161" s="57">
        <v>156</v>
      </c>
      <c r="B161" s="27"/>
      <c r="C161" s="27"/>
      <c r="D161" s="28"/>
      <c r="E161" s="28"/>
      <c r="F161" s="29"/>
      <c r="G161" s="306"/>
      <c r="H161" s="306"/>
      <c r="I161" s="124" t="str">
        <f t="shared" si="2"/>
        <v/>
      </c>
      <c r="J161" s="118"/>
    </row>
    <row r="162" spans="1:10" ht="20.100000000000001" customHeight="1" x14ac:dyDescent="0.25">
      <c r="A162" s="57">
        <v>157</v>
      </c>
      <c r="B162" s="27"/>
      <c r="C162" s="27"/>
      <c r="D162" s="28"/>
      <c r="E162" s="28"/>
      <c r="F162" s="29"/>
      <c r="G162" s="306"/>
      <c r="H162" s="306"/>
      <c r="I162" s="124" t="str">
        <f t="shared" si="2"/>
        <v/>
      </c>
      <c r="J162" s="118"/>
    </row>
    <row r="163" spans="1:10" ht="20.100000000000001" customHeight="1" x14ac:dyDescent="0.25">
      <c r="A163" s="57">
        <v>158</v>
      </c>
      <c r="B163" s="27"/>
      <c r="C163" s="27"/>
      <c r="D163" s="28"/>
      <c r="E163" s="28"/>
      <c r="F163" s="29"/>
      <c r="G163" s="306"/>
      <c r="H163" s="306"/>
      <c r="I163" s="124" t="str">
        <f t="shared" si="2"/>
        <v/>
      </c>
      <c r="J163" s="118"/>
    </row>
    <row r="164" spans="1:10" ht="20.100000000000001" customHeight="1" x14ac:dyDescent="0.25">
      <c r="A164" s="57">
        <v>159</v>
      </c>
      <c r="B164" s="27"/>
      <c r="C164" s="27"/>
      <c r="D164" s="28"/>
      <c r="E164" s="28"/>
      <c r="F164" s="29"/>
      <c r="G164" s="306"/>
      <c r="H164" s="306"/>
      <c r="I164" s="124" t="str">
        <f t="shared" si="2"/>
        <v/>
      </c>
      <c r="J164" s="118"/>
    </row>
    <row r="165" spans="1:10" ht="20.100000000000001" customHeight="1" x14ac:dyDescent="0.25">
      <c r="A165" s="57">
        <v>160</v>
      </c>
      <c r="B165" s="27"/>
      <c r="C165" s="27"/>
      <c r="D165" s="28"/>
      <c r="E165" s="28"/>
      <c r="F165" s="29"/>
      <c r="G165" s="306"/>
      <c r="H165" s="306"/>
      <c r="I165" s="124" t="str">
        <f t="shared" si="2"/>
        <v/>
      </c>
      <c r="J165" s="118"/>
    </row>
    <row r="166" spans="1:10" ht="20.100000000000001" customHeight="1" x14ac:dyDescent="0.25">
      <c r="A166" s="57">
        <v>161</v>
      </c>
      <c r="B166" s="27"/>
      <c r="C166" s="27"/>
      <c r="D166" s="28"/>
      <c r="E166" s="28"/>
      <c r="F166" s="29"/>
      <c r="G166" s="306"/>
      <c r="H166" s="306"/>
      <c r="I166" s="124" t="str">
        <f t="shared" si="2"/>
        <v/>
      </c>
      <c r="J166" s="118"/>
    </row>
    <row r="167" spans="1:10" ht="20.100000000000001" customHeight="1" x14ac:dyDescent="0.25">
      <c r="A167" s="57">
        <v>162</v>
      </c>
      <c r="B167" s="27"/>
      <c r="C167" s="27"/>
      <c r="D167" s="28"/>
      <c r="E167" s="28"/>
      <c r="F167" s="29"/>
      <c r="G167" s="306"/>
      <c r="H167" s="306"/>
      <c r="I167" s="124" t="str">
        <f t="shared" si="2"/>
        <v/>
      </c>
      <c r="J167" s="118"/>
    </row>
    <row r="168" spans="1:10" ht="20.100000000000001" customHeight="1" x14ac:dyDescent="0.25">
      <c r="A168" s="57">
        <v>163</v>
      </c>
      <c r="B168" s="27"/>
      <c r="C168" s="27"/>
      <c r="D168" s="28"/>
      <c r="E168" s="28"/>
      <c r="F168" s="29"/>
      <c r="G168" s="306"/>
      <c r="H168" s="306"/>
      <c r="I168" s="124" t="str">
        <f t="shared" si="2"/>
        <v/>
      </c>
      <c r="J168" s="118"/>
    </row>
    <row r="169" spans="1:10" ht="20.100000000000001" customHeight="1" x14ac:dyDescent="0.25">
      <c r="A169" s="57">
        <v>164</v>
      </c>
      <c r="B169" s="27"/>
      <c r="C169" s="27"/>
      <c r="D169" s="28"/>
      <c r="E169" s="28"/>
      <c r="F169" s="29"/>
      <c r="G169" s="306"/>
      <c r="H169" s="306"/>
      <c r="I169" s="124" t="str">
        <f t="shared" si="2"/>
        <v/>
      </c>
      <c r="J169" s="118"/>
    </row>
    <row r="170" spans="1:10" ht="20.100000000000001" customHeight="1" x14ac:dyDescent="0.25">
      <c r="A170" s="57">
        <v>165</v>
      </c>
      <c r="B170" s="27"/>
      <c r="C170" s="27"/>
      <c r="D170" s="28"/>
      <c r="E170" s="28"/>
      <c r="F170" s="29"/>
      <c r="G170" s="306"/>
      <c r="H170" s="306"/>
      <c r="I170" s="124" t="str">
        <f t="shared" si="2"/>
        <v/>
      </c>
      <c r="J170" s="118"/>
    </row>
    <row r="171" spans="1:10" ht="20.100000000000001" customHeight="1" x14ac:dyDescent="0.25">
      <c r="A171" s="57">
        <v>166</v>
      </c>
      <c r="B171" s="27"/>
      <c r="C171" s="27"/>
      <c r="D171" s="28"/>
      <c r="E171" s="28"/>
      <c r="F171" s="29"/>
      <c r="G171" s="306"/>
      <c r="H171" s="306"/>
      <c r="I171" s="124" t="str">
        <f t="shared" si="2"/>
        <v/>
      </c>
      <c r="J171" s="118"/>
    </row>
    <row r="172" spans="1:10" ht="20.100000000000001" customHeight="1" x14ac:dyDescent="0.25">
      <c r="A172" s="57">
        <v>167</v>
      </c>
      <c r="B172" s="27"/>
      <c r="C172" s="27"/>
      <c r="D172" s="28"/>
      <c r="E172" s="28"/>
      <c r="F172" s="29"/>
      <c r="G172" s="306"/>
      <c r="H172" s="306"/>
      <c r="I172" s="124" t="str">
        <f t="shared" si="2"/>
        <v/>
      </c>
      <c r="J172" s="118"/>
    </row>
    <row r="173" spans="1:10" ht="20.100000000000001" customHeight="1" x14ac:dyDescent="0.25">
      <c r="A173" s="57">
        <v>168</v>
      </c>
      <c r="B173" s="27"/>
      <c r="C173" s="27"/>
      <c r="D173" s="28"/>
      <c r="E173" s="28"/>
      <c r="F173" s="29"/>
      <c r="G173" s="306"/>
      <c r="H173" s="306"/>
      <c r="I173" s="124" t="str">
        <f t="shared" si="2"/>
        <v/>
      </c>
      <c r="J173" s="118"/>
    </row>
    <row r="174" spans="1:10" ht="20.100000000000001" customHeight="1" x14ac:dyDescent="0.25">
      <c r="A174" s="57">
        <v>169</v>
      </c>
      <c r="B174" s="27"/>
      <c r="C174" s="27"/>
      <c r="D174" s="28"/>
      <c r="E174" s="28"/>
      <c r="F174" s="29"/>
      <c r="G174" s="306"/>
      <c r="H174" s="306"/>
      <c r="I174" s="124" t="str">
        <f t="shared" si="2"/>
        <v/>
      </c>
      <c r="J174" s="118"/>
    </row>
    <row r="175" spans="1:10" ht="20.100000000000001" customHeight="1" x14ac:dyDescent="0.25">
      <c r="A175" s="57">
        <v>170</v>
      </c>
      <c r="B175" s="27"/>
      <c r="C175" s="27"/>
      <c r="D175" s="28"/>
      <c r="E175" s="28"/>
      <c r="F175" s="29"/>
      <c r="G175" s="306"/>
      <c r="H175" s="306"/>
      <c r="I175" s="124" t="str">
        <f t="shared" si="2"/>
        <v/>
      </c>
      <c r="J175" s="118"/>
    </row>
    <row r="176" spans="1:10" ht="20.100000000000001" customHeight="1" x14ac:dyDescent="0.25">
      <c r="A176" s="57">
        <v>171</v>
      </c>
      <c r="B176" s="27"/>
      <c r="C176" s="27"/>
      <c r="D176" s="28"/>
      <c r="E176" s="28"/>
      <c r="F176" s="29"/>
      <c r="G176" s="306"/>
      <c r="H176" s="306"/>
      <c r="I176" s="124" t="str">
        <f t="shared" si="2"/>
        <v/>
      </c>
      <c r="J176" s="118"/>
    </row>
    <row r="177" spans="1:10" ht="20.100000000000001" customHeight="1" x14ac:dyDescent="0.25">
      <c r="A177" s="57">
        <v>172</v>
      </c>
      <c r="B177" s="27"/>
      <c r="C177" s="27"/>
      <c r="D177" s="28"/>
      <c r="E177" s="28"/>
      <c r="F177" s="29"/>
      <c r="G177" s="306"/>
      <c r="H177" s="306"/>
      <c r="I177" s="124" t="str">
        <f t="shared" si="2"/>
        <v/>
      </c>
      <c r="J177" s="118"/>
    </row>
    <row r="178" spans="1:10" ht="20.100000000000001" customHeight="1" x14ac:dyDescent="0.25">
      <c r="A178" s="57">
        <v>173</v>
      </c>
      <c r="B178" s="27"/>
      <c r="C178" s="27"/>
      <c r="D178" s="28"/>
      <c r="E178" s="28"/>
      <c r="F178" s="29"/>
      <c r="G178" s="306"/>
      <c r="H178" s="306"/>
      <c r="I178" s="124" t="str">
        <f t="shared" si="2"/>
        <v/>
      </c>
      <c r="J178" s="118"/>
    </row>
    <row r="179" spans="1:10" ht="20.100000000000001" customHeight="1" x14ac:dyDescent="0.25">
      <c r="A179" s="57">
        <v>174</v>
      </c>
      <c r="B179" s="27"/>
      <c r="C179" s="27"/>
      <c r="D179" s="28"/>
      <c r="E179" s="28"/>
      <c r="F179" s="29"/>
      <c r="G179" s="306"/>
      <c r="H179" s="306"/>
      <c r="I179" s="124" t="str">
        <f t="shared" si="2"/>
        <v/>
      </c>
      <c r="J179" s="118"/>
    </row>
    <row r="180" spans="1:10" ht="20.100000000000001" customHeight="1" x14ac:dyDescent="0.25">
      <c r="A180" s="57">
        <v>175</v>
      </c>
      <c r="B180" s="27"/>
      <c r="C180" s="27"/>
      <c r="D180" s="28"/>
      <c r="E180" s="28"/>
      <c r="F180" s="29"/>
      <c r="G180" s="306"/>
      <c r="H180" s="306"/>
      <c r="I180" s="124" t="str">
        <f t="shared" si="2"/>
        <v/>
      </c>
      <c r="J180" s="118"/>
    </row>
    <row r="181" spans="1:10" ht="20.100000000000001" customHeight="1" x14ac:dyDescent="0.25">
      <c r="A181" s="57">
        <v>176</v>
      </c>
      <c r="B181" s="27"/>
      <c r="C181" s="27"/>
      <c r="D181" s="28"/>
      <c r="E181" s="28"/>
      <c r="F181" s="29"/>
      <c r="G181" s="306"/>
      <c r="H181" s="306"/>
      <c r="I181" s="124" t="str">
        <f t="shared" si="2"/>
        <v/>
      </c>
      <c r="J181" s="118"/>
    </row>
    <row r="182" spans="1:10" ht="20.100000000000001" customHeight="1" x14ac:dyDescent="0.25">
      <c r="A182" s="57">
        <v>177</v>
      </c>
      <c r="B182" s="27"/>
      <c r="C182" s="27"/>
      <c r="D182" s="28"/>
      <c r="E182" s="28"/>
      <c r="F182" s="29"/>
      <c r="G182" s="306"/>
      <c r="H182" s="306"/>
      <c r="I182" s="124" t="str">
        <f t="shared" si="2"/>
        <v/>
      </c>
      <c r="J182" s="118"/>
    </row>
    <row r="183" spans="1:10" ht="20.100000000000001" customHeight="1" x14ac:dyDescent="0.25">
      <c r="A183" s="57">
        <v>178</v>
      </c>
      <c r="B183" s="27"/>
      <c r="C183" s="27"/>
      <c r="D183" s="28"/>
      <c r="E183" s="28"/>
      <c r="F183" s="29"/>
      <c r="G183" s="306"/>
      <c r="H183" s="306"/>
      <c r="I183" s="124" t="str">
        <f t="shared" si="2"/>
        <v/>
      </c>
      <c r="J183" s="118"/>
    </row>
    <row r="184" spans="1:10" ht="20.100000000000001" customHeight="1" x14ac:dyDescent="0.25">
      <c r="A184" s="57">
        <v>179</v>
      </c>
      <c r="B184" s="27"/>
      <c r="C184" s="27"/>
      <c r="D184" s="28"/>
      <c r="E184" s="28"/>
      <c r="F184" s="29"/>
      <c r="G184" s="306"/>
      <c r="H184" s="306"/>
      <c r="I184" s="124" t="str">
        <f t="shared" si="2"/>
        <v/>
      </c>
      <c r="J184" s="118"/>
    </row>
    <row r="185" spans="1:10" ht="20.100000000000001" customHeight="1" x14ac:dyDescent="0.25">
      <c r="A185" s="57">
        <v>180</v>
      </c>
      <c r="B185" s="27"/>
      <c r="C185" s="27"/>
      <c r="D185" s="28"/>
      <c r="E185" s="28"/>
      <c r="F185" s="29"/>
      <c r="G185" s="306"/>
      <c r="H185" s="306"/>
      <c r="I185" s="124" t="str">
        <f t="shared" si="2"/>
        <v/>
      </c>
      <c r="J185" s="118"/>
    </row>
    <row r="186" spans="1:10" ht="20.100000000000001" customHeight="1" x14ac:dyDescent="0.25">
      <c r="A186" s="57">
        <v>181</v>
      </c>
      <c r="B186" s="27"/>
      <c r="C186" s="27"/>
      <c r="D186" s="28"/>
      <c r="E186" s="28"/>
      <c r="F186" s="29"/>
      <c r="G186" s="306"/>
      <c r="H186" s="306"/>
      <c r="I186" s="124" t="str">
        <f t="shared" si="2"/>
        <v/>
      </c>
      <c r="J186" s="118"/>
    </row>
    <row r="187" spans="1:10" ht="20.100000000000001" customHeight="1" x14ac:dyDescent="0.25">
      <c r="A187" s="57">
        <v>182</v>
      </c>
      <c r="B187" s="27"/>
      <c r="C187" s="27"/>
      <c r="D187" s="28"/>
      <c r="E187" s="28"/>
      <c r="F187" s="29"/>
      <c r="G187" s="306"/>
      <c r="H187" s="306"/>
      <c r="I187" s="124" t="str">
        <f t="shared" si="2"/>
        <v/>
      </c>
      <c r="J187" s="118"/>
    </row>
    <row r="188" spans="1:10" ht="20.100000000000001" customHeight="1" x14ac:dyDescent="0.25">
      <c r="A188" s="57">
        <v>183</v>
      </c>
      <c r="B188" s="27"/>
      <c r="C188" s="27"/>
      <c r="D188" s="28"/>
      <c r="E188" s="28"/>
      <c r="F188" s="29"/>
      <c r="G188" s="306"/>
      <c r="H188" s="306"/>
      <c r="I188" s="124" t="str">
        <f t="shared" si="2"/>
        <v/>
      </c>
      <c r="J188" s="118"/>
    </row>
    <row r="189" spans="1:10" ht="20.100000000000001" customHeight="1" x14ac:dyDescent="0.25">
      <c r="A189" s="57">
        <v>184</v>
      </c>
      <c r="B189" s="27"/>
      <c r="C189" s="27"/>
      <c r="D189" s="28"/>
      <c r="E189" s="28"/>
      <c r="F189" s="29"/>
      <c r="G189" s="306"/>
      <c r="H189" s="306"/>
      <c r="I189" s="124" t="str">
        <f t="shared" si="2"/>
        <v/>
      </c>
      <c r="J189" s="118"/>
    </row>
    <row r="190" spans="1:10" ht="20.100000000000001" customHeight="1" x14ac:dyDescent="0.25">
      <c r="A190" s="57">
        <v>185</v>
      </c>
      <c r="B190" s="27"/>
      <c r="C190" s="27"/>
      <c r="D190" s="28"/>
      <c r="E190" s="28"/>
      <c r="F190" s="29"/>
      <c r="G190" s="306"/>
      <c r="H190" s="306"/>
      <c r="I190" s="124" t="str">
        <f t="shared" si="2"/>
        <v/>
      </c>
      <c r="J190" s="118"/>
    </row>
    <row r="191" spans="1:10" ht="20.100000000000001" customHeight="1" x14ac:dyDescent="0.25">
      <c r="A191" s="57">
        <v>186</v>
      </c>
      <c r="B191" s="27"/>
      <c r="C191" s="27"/>
      <c r="D191" s="28"/>
      <c r="E191" s="28"/>
      <c r="F191" s="29"/>
      <c r="G191" s="306"/>
      <c r="H191" s="306"/>
      <c r="I191" s="124" t="str">
        <f t="shared" si="2"/>
        <v/>
      </c>
      <c r="J191" s="118"/>
    </row>
    <row r="192" spans="1:10" ht="20.100000000000001" customHeight="1" x14ac:dyDescent="0.25">
      <c r="A192" s="57">
        <v>187</v>
      </c>
      <c r="B192" s="27"/>
      <c r="C192" s="27"/>
      <c r="D192" s="28"/>
      <c r="E192" s="28"/>
      <c r="F192" s="29"/>
      <c r="G192" s="306"/>
      <c r="H192" s="306"/>
      <c r="I192" s="124" t="str">
        <f t="shared" si="2"/>
        <v/>
      </c>
      <c r="J192" s="118"/>
    </row>
    <row r="193" spans="1:10" ht="20.100000000000001" customHeight="1" x14ac:dyDescent="0.25">
      <c r="A193" s="57">
        <v>188</v>
      </c>
      <c r="B193" s="27"/>
      <c r="C193" s="27"/>
      <c r="D193" s="28"/>
      <c r="E193" s="28"/>
      <c r="F193" s="29"/>
      <c r="G193" s="306"/>
      <c r="H193" s="306"/>
      <c r="I193" s="124" t="str">
        <f t="shared" si="2"/>
        <v/>
      </c>
      <c r="J193" s="118"/>
    </row>
    <row r="194" spans="1:10" ht="20.100000000000001" customHeight="1" x14ac:dyDescent="0.25">
      <c r="A194" s="57">
        <v>189</v>
      </c>
      <c r="B194" s="27"/>
      <c r="C194" s="27"/>
      <c r="D194" s="28"/>
      <c r="E194" s="28"/>
      <c r="F194" s="29"/>
      <c r="G194" s="306"/>
      <c r="H194" s="306"/>
      <c r="I194" s="124" t="str">
        <f t="shared" si="2"/>
        <v/>
      </c>
      <c r="J194" s="118"/>
    </row>
    <row r="195" spans="1:10" ht="20.100000000000001" customHeight="1" x14ac:dyDescent="0.25">
      <c r="A195" s="57">
        <v>190</v>
      </c>
      <c r="B195" s="27"/>
      <c r="C195" s="27"/>
      <c r="D195" s="28"/>
      <c r="E195" s="28"/>
      <c r="F195" s="29"/>
      <c r="G195" s="306"/>
      <c r="H195" s="306"/>
      <c r="I195" s="124" t="str">
        <f t="shared" si="2"/>
        <v/>
      </c>
      <c r="J195" s="118"/>
    </row>
    <row r="196" spans="1:10" ht="20.100000000000001" customHeight="1" x14ac:dyDescent="0.25">
      <c r="A196" s="57">
        <v>191</v>
      </c>
      <c r="B196" s="27"/>
      <c r="C196" s="27"/>
      <c r="D196" s="28"/>
      <c r="E196" s="28"/>
      <c r="F196" s="29"/>
      <c r="G196" s="306"/>
      <c r="H196" s="306"/>
      <c r="I196" s="124" t="str">
        <f t="shared" si="2"/>
        <v/>
      </c>
      <c r="J196" s="118"/>
    </row>
    <row r="197" spans="1:10" ht="20.100000000000001" customHeight="1" x14ac:dyDescent="0.25">
      <c r="A197" s="57">
        <v>192</v>
      </c>
      <c r="B197" s="27"/>
      <c r="C197" s="27"/>
      <c r="D197" s="28"/>
      <c r="E197" s="28"/>
      <c r="F197" s="29"/>
      <c r="G197" s="306"/>
      <c r="H197" s="306"/>
      <c r="I197" s="124" t="str">
        <f t="shared" ref="I197:I260" si="3">IF($E197="","",IF(OR(($F197=0),($G197=0)),0,$F197/$G197*$H197))</f>
        <v/>
      </c>
      <c r="J197" s="118"/>
    </row>
    <row r="198" spans="1:10" ht="20.100000000000001" customHeight="1" x14ac:dyDescent="0.25">
      <c r="A198" s="57">
        <v>193</v>
      </c>
      <c r="B198" s="27"/>
      <c r="C198" s="27"/>
      <c r="D198" s="28"/>
      <c r="E198" s="28"/>
      <c r="F198" s="29"/>
      <c r="G198" s="306"/>
      <c r="H198" s="306"/>
      <c r="I198" s="124" t="str">
        <f t="shared" si="3"/>
        <v/>
      </c>
      <c r="J198" s="118"/>
    </row>
    <row r="199" spans="1:10" ht="20.100000000000001" customHeight="1" x14ac:dyDescent="0.25">
      <c r="A199" s="57">
        <v>194</v>
      </c>
      <c r="B199" s="27"/>
      <c r="C199" s="27"/>
      <c r="D199" s="28"/>
      <c r="E199" s="28"/>
      <c r="F199" s="29"/>
      <c r="G199" s="306"/>
      <c r="H199" s="306"/>
      <c r="I199" s="124" t="str">
        <f t="shared" si="3"/>
        <v/>
      </c>
      <c r="J199" s="118"/>
    </row>
    <row r="200" spans="1:10" ht="20.100000000000001" customHeight="1" x14ac:dyDescent="0.25">
      <c r="A200" s="57">
        <v>195</v>
      </c>
      <c r="B200" s="27"/>
      <c r="C200" s="27"/>
      <c r="D200" s="28"/>
      <c r="E200" s="28"/>
      <c r="F200" s="29"/>
      <c r="G200" s="306"/>
      <c r="H200" s="306"/>
      <c r="I200" s="124" t="str">
        <f t="shared" si="3"/>
        <v/>
      </c>
      <c r="J200" s="118"/>
    </row>
    <row r="201" spans="1:10" ht="20.100000000000001" customHeight="1" x14ac:dyDescent="0.25">
      <c r="A201" s="57">
        <v>196</v>
      </c>
      <c r="B201" s="27"/>
      <c r="C201" s="27"/>
      <c r="D201" s="28"/>
      <c r="E201" s="28"/>
      <c r="F201" s="29"/>
      <c r="G201" s="306"/>
      <c r="H201" s="306"/>
      <c r="I201" s="124" t="str">
        <f t="shared" si="3"/>
        <v/>
      </c>
      <c r="J201" s="118"/>
    </row>
    <row r="202" spans="1:10" ht="20.100000000000001" customHeight="1" x14ac:dyDescent="0.25">
      <c r="A202" s="57">
        <v>197</v>
      </c>
      <c r="B202" s="27"/>
      <c r="C202" s="27"/>
      <c r="D202" s="28"/>
      <c r="E202" s="28"/>
      <c r="F202" s="29"/>
      <c r="G202" s="306"/>
      <c r="H202" s="306"/>
      <c r="I202" s="124" t="str">
        <f t="shared" si="3"/>
        <v/>
      </c>
      <c r="J202" s="118"/>
    </row>
    <row r="203" spans="1:10" ht="20.100000000000001" customHeight="1" x14ac:dyDescent="0.25">
      <c r="A203" s="57">
        <v>198</v>
      </c>
      <c r="B203" s="27"/>
      <c r="C203" s="27"/>
      <c r="D203" s="28"/>
      <c r="E203" s="28"/>
      <c r="F203" s="29"/>
      <c r="G203" s="306"/>
      <c r="H203" s="306"/>
      <c r="I203" s="124" t="str">
        <f t="shared" si="3"/>
        <v/>
      </c>
      <c r="J203" s="118"/>
    </row>
    <row r="204" spans="1:10" ht="20.100000000000001" customHeight="1" x14ac:dyDescent="0.25">
      <c r="A204" s="57">
        <v>199</v>
      </c>
      <c r="B204" s="27"/>
      <c r="C204" s="27"/>
      <c r="D204" s="28"/>
      <c r="E204" s="28"/>
      <c r="F204" s="29"/>
      <c r="G204" s="306"/>
      <c r="H204" s="306"/>
      <c r="I204" s="124" t="str">
        <f t="shared" si="3"/>
        <v/>
      </c>
      <c r="J204" s="118"/>
    </row>
    <row r="205" spans="1:10" ht="20.100000000000001" customHeight="1" x14ac:dyDescent="0.25">
      <c r="A205" s="57">
        <v>200</v>
      </c>
      <c r="B205" s="27"/>
      <c r="C205" s="27"/>
      <c r="D205" s="28"/>
      <c r="E205" s="28"/>
      <c r="F205" s="29"/>
      <c r="G205" s="306"/>
      <c r="H205" s="306"/>
      <c r="I205" s="124" t="str">
        <f t="shared" si="3"/>
        <v/>
      </c>
      <c r="J205" s="118"/>
    </row>
    <row r="206" spans="1:10" ht="20.100000000000001" customHeight="1" x14ac:dyDescent="0.25">
      <c r="A206" s="57">
        <v>201</v>
      </c>
      <c r="B206" s="27"/>
      <c r="C206" s="27"/>
      <c r="D206" s="28"/>
      <c r="E206" s="28"/>
      <c r="F206" s="29"/>
      <c r="G206" s="306"/>
      <c r="H206" s="306"/>
      <c r="I206" s="124" t="str">
        <f t="shared" si="3"/>
        <v/>
      </c>
      <c r="J206" s="118"/>
    </row>
    <row r="207" spans="1:10" ht="20.100000000000001" customHeight="1" x14ac:dyDescent="0.25">
      <c r="A207" s="57">
        <v>202</v>
      </c>
      <c r="B207" s="27"/>
      <c r="C207" s="27"/>
      <c r="D207" s="28"/>
      <c r="E207" s="28"/>
      <c r="F207" s="29"/>
      <c r="G207" s="306"/>
      <c r="H207" s="306"/>
      <c r="I207" s="124" t="str">
        <f t="shared" si="3"/>
        <v/>
      </c>
      <c r="J207" s="118"/>
    </row>
    <row r="208" spans="1:10" ht="20.100000000000001" customHeight="1" x14ac:dyDescent="0.25">
      <c r="A208" s="57">
        <v>203</v>
      </c>
      <c r="B208" s="27"/>
      <c r="C208" s="27"/>
      <c r="D208" s="28"/>
      <c r="E208" s="28"/>
      <c r="F208" s="29"/>
      <c r="G208" s="306"/>
      <c r="H208" s="306"/>
      <c r="I208" s="124" t="str">
        <f t="shared" si="3"/>
        <v/>
      </c>
      <c r="J208" s="118"/>
    </row>
    <row r="209" spans="1:10" ht="20.100000000000001" customHeight="1" x14ac:dyDescent="0.25">
      <c r="A209" s="57">
        <v>204</v>
      </c>
      <c r="B209" s="27"/>
      <c r="C209" s="27"/>
      <c r="D209" s="28"/>
      <c r="E209" s="28"/>
      <c r="F209" s="29"/>
      <c r="G209" s="306"/>
      <c r="H209" s="306"/>
      <c r="I209" s="124" t="str">
        <f t="shared" si="3"/>
        <v/>
      </c>
      <c r="J209" s="118"/>
    </row>
    <row r="210" spans="1:10" ht="20.100000000000001" customHeight="1" x14ac:dyDescent="0.25">
      <c r="A210" s="57">
        <v>205</v>
      </c>
      <c r="B210" s="27"/>
      <c r="C210" s="27"/>
      <c r="D210" s="28"/>
      <c r="E210" s="28"/>
      <c r="F210" s="29"/>
      <c r="G210" s="306"/>
      <c r="H210" s="306"/>
      <c r="I210" s="124" t="str">
        <f t="shared" si="3"/>
        <v/>
      </c>
      <c r="J210" s="118"/>
    </row>
    <row r="211" spans="1:10" ht="20.100000000000001" customHeight="1" x14ac:dyDescent="0.25">
      <c r="A211" s="57">
        <v>206</v>
      </c>
      <c r="B211" s="27"/>
      <c r="C211" s="27"/>
      <c r="D211" s="28"/>
      <c r="E211" s="28"/>
      <c r="F211" s="29"/>
      <c r="G211" s="306"/>
      <c r="H211" s="306"/>
      <c r="I211" s="124" t="str">
        <f t="shared" si="3"/>
        <v/>
      </c>
      <c r="J211" s="118"/>
    </row>
    <row r="212" spans="1:10" ht="20.100000000000001" customHeight="1" x14ac:dyDescent="0.25">
      <c r="A212" s="57">
        <v>207</v>
      </c>
      <c r="B212" s="27"/>
      <c r="C212" s="27"/>
      <c r="D212" s="28"/>
      <c r="E212" s="28"/>
      <c r="F212" s="29"/>
      <c r="G212" s="306"/>
      <c r="H212" s="306"/>
      <c r="I212" s="124" t="str">
        <f t="shared" si="3"/>
        <v/>
      </c>
      <c r="J212" s="118"/>
    </row>
    <row r="213" spans="1:10" ht="20.100000000000001" customHeight="1" x14ac:dyDescent="0.25">
      <c r="A213" s="57">
        <v>208</v>
      </c>
      <c r="B213" s="27"/>
      <c r="C213" s="27"/>
      <c r="D213" s="28"/>
      <c r="E213" s="28"/>
      <c r="F213" s="29"/>
      <c r="G213" s="306"/>
      <c r="H213" s="306"/>
      <c r="I213" s="124" t="str">
        <f t="shared" si="3"/>
        <v/>
      </c>
      <c r="J213" s="118"/>
    </row>
    <row r="214" spans="1:10" ht="20.100000000000001" customHeight="1" x14ac:dyDescent="0.25">
      <c r="A214" s="57">
        <v>209</v>
      </c>
      <c r="B214" s="27"/>
      <c r="C214" s="27"/>
      <c r="D214" s="28"/>
      <c r="E214" s="28"/>
      <c r="F214" s="29"/>
      <c r="G214" s="306"/>
      <c r="H214" s="306"/>
      <c r="I214" s="124" t="str">
        <f t="shared" si="3"/>
        <v/>
      </c>
      <c r="J214" s="118"/>
    </row>
    <row r="215" spans="1:10" ht="20.100000000000001" customHeight="1" x14ac:dyDescent="0.25">
      <c r="A215" s="57">
        <v>210</v>
      </c>
      <c r="B215" s="27"/>
      <c r="C215" s="27"/>
      <c r="D215" s="28"/>
      <c r="E215" s="28"/>
      <c r="F215" s="29"/>
      <c r="G215" s="306"/>
      <c r="H215" s="306"/>
      <c r="I215" s="124" t="str">
        <f t="shared" si="3"/>
        <v/>
      </c>
      <c r="J215" s="118"/>
    </row>
    <row r="216" spans="1:10" ht="20.100000000000001" customHeight="1" x14ac:dyDescent="0.25">
      <c r="A216" s="57">
        <v>211</v>
      </c>
      <c r="B216" s="27"/>
      <c r="C216" s="27"/>
      <c r="D216" s="28"/>
      <c r="E216" s="28"/>
      <c r="F216" s="29"/>
      <c r="G216" s="306"/>
      <c r="H216" s="306"/>
      <c r="I216" s="124" t="str">
        <f t="shared" si="3"/>
        <v/>
      </c>
      <c r="J216" s="118"/>
    </row>
    <row r="217" spans="1:10" ht="20.100000000000001" customHeight="1" x14ac:dyDescent="0.25">
      <c r="A217" s="57">
        <v>212</v>
      </c>
      <c r="B217" s="27"/>
      <c r="C217" s="27"/>
      <c r="D217" s="28"/>
      <c r="E217" s="28"/>
      <c r="F217" s="29"/>
      <c r="G217" s="306"/>
      <c r="H217" s="306"/>
      <c r="I217" s="124" t="str">
        <f t="shared" si="3"/>
        <v/>
      </c>
      <c r="J217" s="118"/>
    </row>
    <row r="218" spans="1:10" ht="20.100000000000001" customHeight="1" x14ac:dyDescent="0.25">
      <c r="A218" s="57">
        <v>213</v>
      </c>
      <c r="B218" s="27"/>
      <c r="C218" s="27"/>
      <c r="D218" s="28"/>
      <c r="E218" s="28"/>
      <c r="F218" s="29"/>
      <c r="G218" s="306"/>
      <c r="H218" s="306"/>
      <c r="I218" s="124" t="str">
        <f t="shared" si="3"/>
        <v/>
      </c>
      <c r="J218" s="118"/>
    </row>
    <row r="219" spans="1:10" ht="20.100000000000001" customHeight="1" x14ac:dyDescent="0.25">
      <c r="A219" s="57">
        <v>214</v>
      </c>
      <c r="B219" s="27"/>
      <c r="C219" s="27"/>
      <c r="D219" s="28"/>
      <c r="E219" s="28"/>
      <c r="F219" s="29"/>
      <c r="G219" s="306"/>
      <c r="H219" s="306"/>
      <c r="I219" s="124" t="str">
        <f t="shared" si="3"/>
        <v/>
      </c>
      <c r="J219" s="118"/>
    </row>
    <row r="220" spans="1:10" ht="20.100000000000001" customHeight="1" x14ac:dyDescent="0.25">
      <c r="A220" s="57">
        <v>215</v>
      </c>
      <c r="B220" s="27"/>
      <c r="C220" s="27"/>
      <c r="D220" s="28"/>
      <c r="E220" s="28"/>
      <c r="F220" s="29"/>
      <c r="G220" s="306"/>
      <c r="H220" s="306"/>
      <c r="I220" s="124" t="str">
        <f t="shared" si="3"/>
        <v/>
      </c>
      <c r="J220" s="118"/>
    </row>
    <row r="221" spans="1:10" ht="20.100000000000001" customHeight="1" x14ac:dyDescent="0.25">
      <c r="A221" s="57">
        <v>216</v>
      </c>
      <c r="B221" s="27"/>
      <c r="C221" s="27"/>
      <c r="D221" s="28"/>
      <c r="E221" s="28"/>
      <c r="F221" s="29"/>
      <c r="G221" s="306"/>
      <c r="H221" s="306"/>
      <c r="I221" s="124" t="str">
        <f t="shared" si="3"/>
        <v/>
      </c>
      <c r="J221" s="118"/>
    </row>
    <row r="222" spans="1:10" ht="20.100000000000001" customHeight="1" x14ac:dyDescent="0.25">
      <c r="A222" s="57">
        <v>217</v>
      </c>
      <c r="B222" s="27"/>
      <c r="C222" s="27"/>
      <c r="D222" s="28"/>
      <c r="E222" s="28"/>
      <c r="F222" s="29"/>
      <c r="G222" s="306"/>
      <c r="H222" s="306"/>
      <c r="I222" s="124" t="str">
        <f t="shared" si="3"/>
        <v/>
      </c>
      <c r="J222" s="118"/>
    </row>
    <row r="223" spans="1:10" ht="20.100000000000001" customHeight="1" x14ac:dyDescent="0.25">
      <c r="A223" s="57">
        <v>218</v>
      </c>
      <c r="B223" s="27"/>
      <c r="C223" s="27"/>
      <c r="D223" s="28"/>
      <c r="E223" s="28"/>
      <c r="F223" s="29"/>
      <c r="G223" s="306"/>
      <c r="H223" s="306"/>
      <c r="I223" s="124" t="str">
        <f t="shared" si="3"/>
        <v/>
      </c>
      <c r="J223" s="118"/>
    </row>
    <row r="224" spans="1:10" ht="20.100000000000001" customHeight="1" x14ac:dyDescent="0.25">
      <c r="A224" s="57">
        <v>219</v>
      </c>
      <c r="B224" s="27"/>
      <c r="C224" s="27"/>
      <c r="D224" s="28"/>
      <c r="E224" s="28"/>
      <c r="F224" s="29"/>
      <c r="G224" s="306"/>
      <c r="H224" s="306"/>
      <c r="I224" s="124" t="str">
        <f t="shared" si="3"/>
        <v/>
      </c>
      <c r="J224" s="118"/>
    </row>
    <row r="225" spans="1:10" ht="20.100000000000001" customHeight="1" x14ac:dyDescent="0.25">
      <c r="A225" s="57">
        <v>220</v>
      </c>
      <c r="B225" s="27"/>
      <c r="C225" s="27"/>
      <c r="D225" s="28"/>
      <c r="E225" s="28"/>
      <c r="F225" s="29"/>
      <c r="G225" s="306"/>
      <c r="H225" s="306"/>
      <c r="I225" s="124" t="str">
        <f t="shared" si="3"/>
        <v/>
      </c>
      <c r="J225" s="118"/>
    </row>
    <row r="226" spans="1:10" ht="20.100000000000001" customHeight="1" x14ac:dyDescent="0.25">
      <c r="A226" s="57">
        <v>221</v>
      </c>
      <c r="B226" s="27"/>
      <c r="C226" s="27"/>
      <c r="D226" s="28"/>
      <c r="E226" s="28"/>
      <c r="F226" s="29"/>
      <c r="G226" s="306"/>
      <c r="H226" s="306"/>
      <c r="I226" s="124" t="str">
        <f t="shared" si="3"/>
        <v/>
      </c>
      <c r="J226" s="118"/>
    </row>
    <row r="227" spans="1:10" ht="20.100000000000001" customHeight="1" x14ac:dyDescent="0.25">
      <c r="A227" s="57">
        <v>222</v>
      </c>
      <c r="B227" s="27"/>
      <c r="C227" s="27"/>
      <c r="D227" s="28"/>
      <c r="E227" s="28"/>
      <c r="F227" s="29"/>
      <c r="G227" s="306"/>
      <c r="H227" s="306"/>
      <c r="I227" s="124" t="str">
        <f t="shared" si="3"/>
        <v/>
      </c>
      <c r="J227" s="118"/>
    </row>
    <row r="228" spans="1:10" ht="20.100000000000001" customHeight="1" x14ac:dyDescent="0.25">
      <c r="A228" s="57">
        <v>223</v>
      </c>
      <c r="B228" s="27"/>
      <c r="C228" s="27"/>
      <c r="D228" s="28"/>
      <c r="E228" s="28"/>
      <c r="F228" s="29"/>
      <c r="G228" s="306"/>
      <c r="H228" s="306"/>
      <c r="I228" s="124" t="str">
        <f t="shared" si="3"/>
        <v/>
      </c>
      <c r="J228" s="118"/>
    </row>
    <row r="229" spans="1:10" ht="20.100000000000001" customHeight="1" x14ac:dyDescent="0.25">
      <c r="A229" s="57">
        <v>224</v>
      </c>
      <c r="B229" s="27"/>
      <c r="C229" s="27"/>
      <c r="D229" s="28"/>
      <c r="E229" s="28"/>
      <c r="F229" s="29"/>
      <c r="G229" s="306"/>
      <c r="H229" s="306"/>
      <c r="I229" s="124" t="str">
        <f t="shared" si="3"/>
        <v/>
      </c>
      <c r="J229" s="118"/>
    </row>
    <row r="230" spans="1:10" ht="20.100000000000001" customHeight="1" x14ac:dyDescent="0.25">
      <c r="A230" s="57">
        <v>225</v>
      </c>
      <c r="B230" s="27"/>
      <c r="C230" s="27"/>
      <c r="D230" s="28"/>
      <c r="E230" s="28"/>
      <c r="F230" s="29"/>
      <c r="G230" s="306"/>
      <c r="H230" s="306"/>
      <c r="I230" s="124" t="str">
        <f t="shared" si="3"/>
        <v/>
      </c>
      <c r="J230" s="118"/>
    </row>
    <row r="231" spans="1:10" ht="20.100000000000001" customHeight="1" x14ac:dyDescent="0.25">
      <c r="A231" s="57">
        <v>226</v>
      </c>
      <c r="B231" s="27"/>
      <c r="C231" s="27"/>
      <c r="D231" s="28"/>
      <c r="E231" s="28"/>
      <c r="F231" s="29"/>
      <c r="G231" s="306"/>
      <c r="H231" s="306"/>
      <c r="I231" s="124" t="str">
        <f t="shared" si="3"/>
        <v/>
      </c>
      <c r="J231" s="118"/>
    </row>
    <row r="232" spans="1:10" ht="20.100000000000001" customHeight="1" x14ac:dyDescent="0.25">
      <c r="A232" s="57">
        <v>227</v>
      </c>
      <c r="B232" s="27"/>
      <c r="C232" s="27"/>
      <c r="D232" s="28"/>
      <c r="E232" s="28"/>
      <c r="F232" s="29"/>
      <c r="G232" s="306"/>
      <c r="H232" s="306"/>
      <c r="I232" s="124" t="str">
        <f t="shared" si="3"/>
        <v/>
      </c>
      <c r="J232" s="118"/>
    </row>
    <row r="233" spans="1:10" ht="20.100000000000001" customHeight="1" x14ac:dyDescent="0.25">
      <c r="A233" s="57">
        <v>228</v>
      </c>
      <c r="B233" s="27"/>
      <c r="C233" s="27"/>
      <c r="D233" s="28"/>
      <c r="E233" s="28"/>
      <c r="F233" s="29"/>
      <c r="G233" s="306"/>
      <c r="H233" s="306"/>
      <c r="I233" s="124" t="str">
        <f t="shared" si="3"/>
        <v/>
      </c>
      <c r="J233" s="118"/>
    </row>
    <row r="234" spans="1:10" ht="20.100000000000001" customHeight="1" x14ac:dyDescent="0.25">
      <c r="A234" s="57">
        <v>229</v>
      </c>
      <c r="B234" s="27"/>
      <c r="C234" s="27"/>
      <c r="D234" s="28"/>
      <c r="E234" s="28"/>
      <c r="F234" s="29"/>
      <c r="G234" s="306"/>
      <c r="H234" s="306"/>
      <c r="I234" s="124" t="str">
        <f t="shared" si="3"/>
        <v/>
      </c>
      <c r="J234" s="118"/>
    </row>
    <row r="235" spans="1:10" ht="20.100000000000001" customHeight="1" x14ac:dyDescent="0.25">
      <c r="A235" s="57">
        <v>230</v>
      </c>
      <c r="B235" s="27"/>
      <c r="C235" s="27"/>
      <c r="D235" s="28"/>
      <c r="E235" s="28"/>
      <c r="F235" s="29"/>
      <c r="G235" s="306"/>
      <c r="H235" s="306"/>
      <c r="I235" s="124" t="str">
        <f t="shared" si="3"/>
        <v/>
      </c>
      <c r="J235" s="118"/>
    </row>
    <row r="236" spans="1:10" ht="20.100000000000001" customHeight="1" x14ac:dyDescent="0.25">
      <c r="A236" s="57">
        <v>231</v>
      </c>
      <c r="B236" s="27"/>
      <c r="C236" s="27"/>
      <c r="D236" s="28"/>
      <c r="E236" s="28"/>
      <c r="F236" s="29"/>
      <c r="G236" s="306"/>
      <c r="H236" s="306"/>
      <c r="I236" s="124" t="str">
        <f t="shared" si="3"/>
        <v/>
      </c>
      <c r="J236" s="118"/>
    </row>
    <row r="237" spans="1:10" ht="20.100000000000001" customHeight="1" x14ac:dyDescent="0.25">
      <c r="A237" s="57">
        <v>232</v>
      </c>
      <c r="B237" s="27"/>
      <c r="C237" s="27"/>
      <c r="D237" s="28"/>
      <c r="E237" s="28"/>
      <c r="F237" s="29"/>
      <c r="G237" s="306"/>
      <c r="H237" s="306"/>
      <c r="I237" s="124" t="str">
        <f t="shared" si="3"/>
        <v/>
      </c>
      <c r="J237" s="118"/>
    </row>
    <row r="238" spans="1:10" ht="20.100000000000001" customHeight="1" x14ac:dyDescent="0.25">
      <c r="A238" s="57">
        <v>233</v>
      </c>
      <c r="B238" s="27"/>
      <c r="C238" s="27"/>
      <c r="D238" s="28"/>
      <c r="E238" s="28"/>
      <c r="F238" s="29"/>
      <c r="G238" s="306"/>
      <c r="H238" s="306"/>
      <c r="I238" s="124" t="str">
        <f t="shared" si="3"/>
        <v/>
      </c>
      <c r="J238" s="118"/>
    </row>
    <row r="239" spans="1:10" ht="20.100000000000001" customHeight="1" x14ac:dyDescent="0.25">
      <c r="A239" s="57">
        <v>234</v>
      </c>
      <c r="B239" s="27"/>
      <c r="C239" s="27"/>
      <c r="D239" s="28"/>
      <c r="E239" s="28"/>
      <c r="F239" s="29"/>
      <c r="G239" s="306"/>
      <c r="H239" s="306"/>
      <c r="I239" s="124" t="str">
        <f t="shared" si="3"/>
        <v/>
      </c>
      <c r="J239" s="118"/>
    </row>
    <row r="240" spans="1:10" ht="20.100000000000001" customHeight="1" x14ac:dyDescent="0.25">
      <c r="A240" s="57">
        <v>235</v>
      </c>
      <c r="B240" s="27"/>
      <c r="C240" s="27"/>
      <c r="D240" s="28"/>
      <c r="E240" s="28"/>
      <c r="F240" s="29"/>
      <c r="G240" s="306"/>
      <c r="H240" s="306"/>
      <c r="I240" s="124" t="str">
        <f t="shared" si="3"/>
        <v/>
      </c>
      <c r="J240" s="118"/>
    </row>
    <row r="241" spans="1:10" ht="20.100000000000001" customHeight="1" x14ac:dyDescent="0.25">
      <c r="A241" s="57">
        <v>236</v>
      </c>
      <c r="B241" s="27"/>
      <c r="C241" s="27"/>
      <c r="D241" s="28"/>
      <c r="E241" s="28"/>
      <c r="F241" s="29"/>
      <c r="G241" s="306"/>
      <c r="H241" s="306"/>
      <c r="I241" s="124" t="str">
        <f t="shared" si="3"/>
        <v/>
      </c>
      <c r="J241" s="118"/>
    </row>
    <row r="242" spans="1:10" ht="20.100000000000001" customHeight="1" x14ac:dyDescent="0.25">
      <c r="A242" s="57">
        <v>237</v>
      </c>
      <c r="B242" s="27"/>
      <c r="C242" s="27"/>
      <c r="D242" s="28"/>
      <c r="E242" s="28"/>
      <c r="F242" s="29"/>
      <c r="G242" s="306"/>
      <c r="H242" s="306"/>
      <c r="I242" s="124" t="str">
        <f t="shared" si="3"/>
        <v/>
      </c>
      <c r="J242" s="118"/>
    </row>
    <row r="243" spans="1:10" ht="20.100000000000001" customHeight="1" x14ac:dyDescent="0.25">
      <c r="A243" s="57">
        <v>238</v>
      </c>
      <c r="B243" s="27"/>
      <c r="C243" s="27"/>
      <c r="D243" s="28"/>
      <c r="E243" s="28"/>
      <c r="F243" s="29"/>
      <c r="G243" s="306"/>
      <c r="H243" s="306"/>
      <c r="I243" s="124" t="str">
        <f t="shared" si="3"/>
        <v/>
      </c>
      <c r="J243" s="118"/>
    </row>
    <row r="244" spans="1:10" ht="20.100000000000001" customHeight="1" x14ac:dyDescent="0.25">
      <c r="A244" s="57">
        <v>239</v>
      </c>
      <c r="B244" s="27"/>
      <c r="C244" s="27"/>
      <c r="D244" s="28"/>
      <c r="E244" s="28"/>
      <c r="F244" s="29"/>
      <c r="G244" s="306"/>
      <c r="H244" s="306"/>
      <c r="I244" s="124" t="str">
        <f t="shared" si="3"/>
        <v/>
      </c>
      <c r="J244" s="118"/>
    </row>
    <row r="245" spans="1:10" ht="20.100000000000001" customHeight="1" x14ac:dyDescent="0.25">
      <c r="A245" s="57">
        <v>240</v>
      </c>
      <c r="B245" s="27"/>
      <c r="C245" s="27"/>
      <c r="D245" s="28"/>
      <c r="E245" s="28"/>
      <c r="F245" s="29"/>
      <c r="G245" s="306"/>
      <c r="H245" s="306"/>
      <c r="I245" s="124" t="str">
        <f t="shared" si="3"/>
        <v/>
      </c>
      <c r="J245" s="118"/>
    </row>
    <row r="246" spans="1:10" ht="20.100000000000001" customHeight="1" x14ac:dyDescent="0.25">
      <c r="A246" s="57">
        <v>241</v>
      </c>
      <c r="B246" s="27"/>
      <c r="C246" s="27"/>
      <c r="D246" s="28"/>
      <c r="E246" s="28"/>
      <c r="F246" s="29"/>
      <c r="G246" s="306"/>
      <c r="H246" s="306"/>
      <c r="I246" s="124" t="str">
        <f t="shared" si="3"/>
        <v/>
      </c>
      <c r="J246" s="118"/>
    </row>
    <row r="247" spans="1:10" ht="20.100000000000001" customHeight="1" x14ac:dyDescent="0.25">
      <c r="A247" s="57">
        <v>242</v>
      </c>
      <c r="B247" s="27"/>
      <c r="C247" s="27"/>
      <c r="D247" s="28"/>
      <c r="E247" s="28"/>
      <c r="F247" s="29"/>
      <c r="G247" s="306"/>
      <c r="H247" s="306"/>
      <c r="I247" s="124" t="str">
        <f t="shared" si="3"/>
        <v/>
      </c>
      <c r="J247" s="118"/>
    </row>
    <row r="248" spans="1:10" ht="20.100000000000001" customHeight="1" x14ac:dyDescent="0.25">
      <c r="A248" s="57">
        <v>243</v>
      </c>
      <c r="B248" s="27"/>
      <c r="C248" s="27"/>
      <c r="D248" s="28"/>
      <c r="E248" s="28"/>
      <c r="F248" s="29"/>
      <c r="G248" s="306"/>
      <c r="H248" s="306"/>
      <c r="I248" s="124" t="str">
        <f t="shared" si="3"/>
        <v/>
      </c>
      <c r="J248" s="118"/>
    </row>
    <row r="249" spans="1:10" ht="20.100000000000001" customHeight="1" x14ac:dyDescent="0.25">
      <c r="A249" s="57">
        <v>244</v>
      </c>
      <c r="B249" s="27"/>
      <c r="C249" s="27"/>
      <c r="D249" s="28"/>
      <c r="E249" s="28"/>
      <c r="F249" s="29"/>
      <c r="G249" s="306"/>
      <c r="H249" s="306"/>
      <c r="I249" s="124" t="str">
        <f t="shared" si="3"/>
        <v/>
      </c>
      <c r="J249" s="118"/>
    </row>
    <row r="250" spans="1:10" ht="20.100000000000001" customHeight="1" x14ac:dyDescent="0.25">
      <c r="A250" s="57">
        <v>245</v>
      </c>
      <c r="B250" s="27"/>
      <c r="C250" s="27"/>
      <c r="D250" s="28"/>
      <c r="E250" s="28"/>
      <c r="F250" s="29"/>
      <c r="G250" s="306"/>
      <c r="H250" s="306"/>
      <c r="I250" s="124" t="str">
        <f t="shared" si="3"/>
        <v/>
      </c>
      <c r="J250" s="118"/>
    </row>
    <row r="251" spans="1:10" ht="20.100000000000001" customHeight="1" x14ac:dyDescent="0.25">
      <c r="A251" s="57">
        <v>246</v>
      </c>
      <c r="B251" s="27"/>
      <c r="C251" s="27"/>
      <c r="D251" s="28"/>
      <c r="E251" s="28"/>
      <c r="F251" s="29"/>
      <c r="G251" s="306"/>
      <c r="H251" s="306"/>
      <c r="I251" s="124" t="str">
        <f t="shared" si="3"/>
        <v/>
      </c>
      <c r="J251" s="118"/>
    </row>
    <row r="252" spans="1:10" ht="20.100000000000001" customHeight="1" x14ac:dyDescent="0.25">
      <c r="A252" s="57">
        <v>247</v>
      </c>
      <c r="B252" s="27"/>
      <c r="C252" s="27"/>
      <c r="D252" s="28"/>
      <c r="E252" s="28"/>
      <c r="F252" s="29"/>
      <c r="G252" s="306"/>
      <c r="H252" s="306"/>
      <c r="I252" s="124" t="str">
        <f t="shared" si="3"/>
        <v/>
      </c>
      <c r="J252" s="118"/>
    </row>
    <row r="253" spans="1:10" ht="20.100000000000001" customHeight="1" x14ac:dyDescent="0.25">
      <c r="A253" s="57">
        <v>248</v>
      </c>
      <c r="B253" s="27"/>
      <c r="C253" s="27"/>
      <c r="D253" s="28"/>
      <c r="E253" s="28"/>
      <c r="F253" s="29"/>
      <c r="G253" s="306"/>
      <c r="H253" s="306"/>
      <c r="I253" s="124" t="str">
        <f t="shared" si="3"/>
        <v/>
      </c>
      <c r="J253" s="118"/>
    </row>
    <row r="254" spans="1:10" ht="20.100000000000001" customHeight="1" x14ac:dyDescent="0.25">
      <c r="A254" s="57">
        <v>249</v>
      </c>
      <c r="B254" s="27"/>
      <c r="C254" s="27"/>
      <c r="D254" s="28"/>
      <c r="E254" s="28"/>
      <c r="F254" s="29"/>
      <c r="G254" s="306"/>
      <c r="H254" s="306"/>
      <c r="I254" s="124" t="str">
        <f t="shared" si="3"/>
        <v/>
      </c>
      <c r="J254" s="118"/>
    </row>
    <row r="255" spans="1:10" ht="20.100000000000001" customHeight="1" x14ac:dyDescent="0.25">
      <c r="A255" s="57">
        <v>250</v>
      </c>
      <c r="B255" s="27"/>
      <c r="C255" s="27"/>
      <c r="D255" s="28"/>
      <c r="E255" s="28"/>
      <c r="F255" s="29"/>
      <c r="G255" s="306"/>
      <c r="H255" s="306"/>
      <c r="I255" s="124" t="str">
        <f t="shared" si="3"/>
        <v/>
      </c>
      <c r="J255" s="118"/>
    </row>
    <row r="256" spans="1:10" ht="20.100000000000001" customHeight="1" x14ac:dyDescent="0.25">
      <c r="A256" s="57">
        <v>251</v>
      </c>
      <c r="B256" s="27"/>
      <c r="C256" s="27"/>
      <c r="D256" s="28"/>
      <c r="E256" s="28"/>
      <c r="F256" s="29"/>
      <c r="G256" s="306"/>
      <c r="H256" s="306"/>
      <c r="I256" s="124" t="str">
        <f t="shared" si="3"/>
        <v/>
      </c>
      <c r="J256" s="118"/>
    </row>
    <row r="257" spans="1:10" ht="20.100000000000001" customHeight="1" x14ac:dyDescent="0.25">
      <c r="A257" s="57">
        <v>252</v>
      </c>
      <c r="B257" s="27"/>
      <c r="C257" s="27"/>
      <c r="D257" s="28"/>
      <c r="E257" s="28"/>
      <c r="F257" s="29"/>
      <c r="G257" s="306"/>
      <c r="H257" s="306"/>
      <c r="I257" s="124" t="str">
        <f t="shared" si="3"/>
        <v/>
      </c>
      <c r="J257" s="118"/>
    </row>
    <row r="258" spans="1:10" ht="20.100000000000001" customHeight="1" x14ac:dyDescent="0.25">
      <c r="A258" s="57">
        <v>253</v>
      </c>
      <c r="B258" s="27"/>
      <c r="C258" s="27"/>
      <c r="D258" s="28"/>
      <c r="E258" s="28"/>
      <c r="F258" s="29"/>
      <c r="G258" s="306"/>
      <c r="H258" s="306"/>
      <c r="I258" s="124" t="str">
        <f t="shared" si="3"/>
        <v/>
      </c>
      <c r="J258" s="118"/>
    </row>
    <row r="259" spans="1:10" ht="20.100000000000001" customHeight="1" x14ac:dyDescent="0.25">
      <c r="A259" s="57">
        <v>254</v>
      </c>
      <c r="B259" s="27"/>
      <c r="C259" s="27"/>
      <c r="D259" s="28"/>
      <c r="E259" s="28"/>
      <c r="F259" s="29"/>
      <c r="G259" s="306"/>
      <c r="H259" s="306"/>
      <c r="I259" s="124" t="str">
        <f t="shared" si="3"/>
        <v/>
      </c>
      <c r="J259" s="118"/>
    </row>
    <row r="260" spans="1:10" ht="20.100000000000001" customHeight="1" x14ac:dyDescent="0.25">
      <c r="A260" s="57">
        <v>255</v>
      </c>
      <c r="B260" s="27"/>
      <c r="C260" s="27"/>
      <c r="D260" s="28"/>
      <c r="E260" s="28"/>
      <c r="F260" s="29"/>
      <c r="G260" s="306"/>
      <c r="H260" s="306"/>
      <c r="I260" s="124" t="str">
        <f t="shared" si="3"/>
        <v/>
      </c>
      <c r="J260" s="118"/>
    </row>
    <row r="261" spans="1:10" ht="20.100000000000001" customHeight="1" x14ac:dyDescent="0.25">
      <c r="A261" s="57">
        <v>256</v>
      </c>
      <c r="B261" s="27"/>
      <c r="C261" s="27"/>
      <c r="D261" s="28"/>
      <c r="E261" s="28"/>
      <c r="F261" s="29"/>
      <c r="G261" s="306"/>
      <c r="H261" s="306"/>
      <c r="I261" s="124" t="str">
        <f t="shared" ref="I261:I324" si="4">IF($E261="","",IF(OR(($F261=0),($G261=0)),0,$F261/$G261*$H261))</f>
        <v/>
      </c>
      <c r="J261" s="118"/>
    </row>
    <row r="262" spans="1:10" ht="20.100000000000001" customHeight="1" x14ac:dyDescent="0.25">
      <c r="A262" s="57">
        <v>257</v>
      </c>
      <c r="B262" s="27"/>
      <c r="C262" s="27"/>
      <c r="D262" s="28"/>
      <c r="E262" s="28"/>
      <c r="F262" s="29"/>
      <c r="G262" s="306"/>
      <c r="H262" s="306"/>
      <c r="I262" s="124" t="str">
        <f t="shared" si="4"/>
        <v/>
      </c>
      <c r="J262" s="118"/>
    </row>
    <row r="263" spans="1:10" ht="20.100000000000001" customHeight="1" x14ac:dyDescent="0.25">
      <c r="A263" s="57">
        <v>258</v>
      </c>
      <c r="B263" s="27"/>
      <c r="C263" s="27"/>
      <c r="D263" s="28"/>
      <c r="E263" s="28"/>
      <c r="F263" s="29"/>
      <c r="G263" s="306"/>
      <c r="H263" s="306"/>
      <c r="I263" s="124" t="str">
        <f t="shared" si="4"/>
        <v/>
      </c>
      <c r="J263" s="118"/>
    </row>
    <row r="264" spans="1:10" ht="20.100000000000001" customHeight="1" x14ac:dyDescent="0.25">
      <c r="A264" s="57">
        <v>259</v>
      </c>
      <c r="B264" s="27"/>
      <c r="C264" s="27"/>
      <c r="D264" s="28"/>
      <c r="E264" s="28"/>
      <c r="F264" s="29"/>
      <c r="G264" s="306"/>
      <c r="H264" s="306"/>
      <c r="I264" s="124" t="str">
        <f t="shared" si="4"/>
        <v/>
      </c>
      <c r="J264" s="118"/>
    </row>
    <row r="265" spans="1:10" ht="20.100000000000001" customHeight="1" x14ac:dyDescent="0.25">
      <c r="A265" s="57">
        <v>260</v>
      </c>
      <c r="B265" s="27"/>
      <c r="C265" s="27"/>
      <c r="D265" s="28"/>
      <c r="E265" s="28"/>
      <c r="F265" s="29"/>
      <c r="G265" s="306"/>
      <c r="H265" s="306"/>
      <c r="I265" s="124" t="str">
        <f t="shared" si="4"/>
        <v/>
      </c>
      <c r="J265" s="118"/>
    </row>
    <row r="266" spans="1:10" ht="20.100000000000001" customHeight="1" x14ac:dyDescent="0.25">
      <c r="A266" s="57">
        <v>261</v>
      </c>
      <c r="B266" s="27"/>
      <c r="C266" s="27"/>
      <c r="D266" s="28"/>
      <c r="E266" s="28"/>
      <c r="F266" s="29"/>
      <c r="G266" s="306"/>
      <c r="H266" s="306"/>
      <c r="I266" s="124" t="str">
        <f t="shared" si="4"/>
        <v/>
      </c>
      <c r="J266" s="118"/>
    </row>
    <row r="267" spans="1:10" ht="20.100000000000001" customHeight="1" x14ac:dyDescent="0.25">
      <c r="A267" s="57">
        <v>262</v>
      </c>
      <c r="B267" s="27"/>
      <c r="C267" s="27"/>
      <c r="D267" s="28"/>
      <c r="E267" s="28"/>
      <c r="F267" s="29"/>
      <c r="G267" s="306"/>
      <c r="H267" s="306"/>
      <c r="I267" s="124" t="str">
        <f t="shared" si="4"/>
        <v/>
      </c>
      <c r="J267" s="118"/>
    </row>
    <row r="268" spans="1:10" ht="20.100000000000001" customHeight="1" x14ac:dyDescent="0.25">
      <c r="A268" s="57">
        <v>263</v>
      </c>
      <c r="B268" s="27"/>
      <c r="C268" s="27"/>
      <c r="D268" s="28"/>
      <c r="E268" s="28"/>
      <c r="F268" s="29"/>
      <c r="G268" s="306"/>
      <c r="H268" s="306"/>
      <c r="I268" s="124" t="str">
        <f t="shared" si="4"/>
        <v/>
      </c>
      <c r="J268" s="118"/>
    </row>
    <row r="269" spans="1:10" ht="20.100000000000001" customHeight="1" x14ac:dyDescent="0.25">
      <c r="A269" s="57">
        <v>264</v>
      </c>
      <c r="B269" s="27"/>
      <c r="C269" s="27"/>
      <c r="D269" s="28"/>
      <c r="E269" s="28"/>
      <c r="F269" s="29"/>
      <c r="G269" s="306"/>
      <c r="H269" s="306"/>
      <c r="I269" s="124" t="str">
        <f t="shared" si="4"/>
        <v/>
      </c>
      <c r="J269" s="118"/>
    </row>
    <row r="270" spans="1:10" ht="20.100000000000001" customHeight="1" x14ac:dyDescent="0.25">
      <c r="A270" s="57">
        <v>265</v>
      </c>
      <c r="B270" s="27"/>
      <c r="C270" s="27"/>
      <c r="D270" s="28"/>
      <c r="E270" s="28"/>
      <c r="F270" s="29"/>
      <c r="G270" s="306"/>
      <c r="H270" s="306"/>
      <c r="I270" s="124" t="str">
        <f t="shared" si="4"/>
        <v/>
      </c>
      <c r="J270" s="118"/>
    </row>
    <row r="271" spans="1:10" ht="20.100000000000001" customHeight="1" x14ac:dyDescent="0.25">
      <c r="A271" s="57">
        <v>266</v>
      </c>
      <c r="B271" s="27"/>
      <c r="C271" s="27"/>
      <c r="D271" s="28"/>
      <c r="E271" s="28"/>
      <c r="F271" s="29"/>
      <c r="G271" s="306"/>
      <c r="H271" s="306"/>
      <c r="I271" s="124" t="str">
        <f t="shared" si="4"/>
        <v/>
      </c>
      <c r="J271" s="118"/>
    </row>
    <row r="272" spans="1:10" ht="20.100000000000001" customHeight="1" x14ac:dyDescent="0.25">
      <c r="A272" s="57">
        <v>267</v>
      </c>
      <c r="B272" s="27"/>
      <c r="C272" s="27"/>
      <c r="D272" s="28"/>
      <c r="E272" s="28"/>
      <c r="F272" s="29"/>
      <c r="G272" s="306"/>
      <c r="H272" s="306"/>
      <c r="I272" s="124" t="str">
        <f t="shared" si="4"/>
        <v/>
      </c>
      <c r="J272" s="118"/>
    </row>
    <row r="273" spans="1:10" ht="20.100000000000001" customHeight="1" x14ac:dyDescent="0.25">
      <c r="A273" s="57">
        <v>268</v>
      </c>
      <c r="B273" s="27"/>
      <c r="C273" s="27"/>
      <c r="D273" s="28"/>
      <c r="E273" s="28"/>
      <c r="F273" s="29"/>
      <c r="G273" s="306"/>
      <c r="H273" s="306"/>
      <c r="I273" s="124" t="str">
        <f t="shared" si="4"/>
        <v/>
      </c>
      <c r="J273" s="118"/>
    </row>
    <row r="274" spans="1:10" ht="20.100000000000001" customHeight="1" x14ac:dyDescent="0.25">
      <c r="A274" s="57">
        <v>269</v>
      </c>
      <c r="B274" s="27"/>
      <c r="C274" s="27"/>
      <c r="D274" s="28"/>
      <c r="E274" s="28"/>
      <c r="F274" s="29"/>
      <c r="G274" s="306"/>
      <c r="H274" s="306"/>
      <c r="I274" s="124" t="str">
        <f t="shared" si="4"/>
        <v/>
      </c>
      <c r="J274" s="118"/>
    </row>
    <row r="275" spans="1:10" ht="20.100000000000001" customHeight="1" x14ac:dyDescent="0.25">
      <c r="A275" s="57">
        <v>270</v>
      </c>
      <c r="B275" s="27"/>
      <c r="C275" s="27"/>
      <c r="D275" s="28"/>
      <c r="E275" s="28"/>
      <c r="F275" s="29"/>
      <c r="G275" s="306"/>
      <c r="H275" s="306"/>
      <c r="I275" s="124" t="str">
        <f t="shared" si="4"/>
        <v/>
      </c>
      <c r="J275" s="118"/>
    </row>
    <row r="276" spans="1:10" ht="20.100000000000001" customHeight="1" x14ac:dyDescent="0.25">
      <c r="A276" s="57">
        <v>271</v>
      </c>
      <c r="B276" s="27"/>
      <c r="C276" s="27"/>
      <c r="D276" s="28"/>
      <c r="E276" s="28"/>
      <c r="F276" s="29"/>
      <c r="G276" s="306"/>
      <c r="H276" s="306"/>
      <c r="I276" s="124" t="str">
        <f t="shared" si="4"/>
        <v/>
      </c>
      <c r="J276" s="118"/>
    </row>
    <row r="277" spans="1:10" ht="20.100000000000001" customHeight="1" x14ac:dyDescent="0.25">
      <c r="A277" s="57">
        <v>272</v>
      </c>
      <c r="B277" s="27"/>
      <c r="C277" s="27"/>
      <c r="D277" s="28"/>
      <c r="E277" s="28"/>
      <c r="F277" s="29"/>
      <c r="G277" s="306"/>
      <c r="H277" s="306"/>
      <c r="I277" s="124" t="str">
        <f t="shared" si="4"/>
        <v/>
      </c>
      <c r="J277" s="118"/>
    </row>
    <row r="278" spans="1:10" ht="20.100000000000001" customHeight="1" x14ac:dyDescent="0.25">
      <c r="A278" s="57">
        <v>273</v>
      </c>
      <c r="B278" s="27"/>
      <c r="C278" s="27"/>
      <c r="D278" s="28"/>
      <c r="E278" s="28"/>
      <c r="F278" s="29"/>
      <c r="G278" s="306"/>
      <c r="H278" s="306"/>
      <c r="I278" s="124" t="str">
        <f t="shared" si="4"/>
        <v/>
      </c>
      <c r="J278" s="118"/>
    </row>
    <row r="279" spans="1:10" ht="20.100000000000001" customHeight="1" x14ac:dyDescent="0.25">
      <c r="A279" s="57">
        <v>274</v>
      </c>
      <c r="B279" s="27"/>
      <c r="C279" s="27"/>
      <c r="D279" s="28"/>
      <c r="E279" s="28"/>
      <c r="F279" s="29"/>
      <c r="G279" s="306"/>
      <c r="H279" s="306"/>
      <c r="I279" s="124" t="str">
        <f t="shared" si="4"/>
        <v/>
      </c>
      <c r="J279" s="118"/>
    </row>
    <row r="280" spans="1:10" ht="20.100000000000001" customHeight="1" x14ac:dyDescent="0.25">
      <c r="A280" s="57">
        <v>275</v>
      </c>
      <c r="B280" s="27"/>
      <c r="C280" s="27"/>
      <c r="D280" s="28"/>
      <c r="E280" s="28"/>
      <c r="F280" s="29"/>
      <c r="G280" s="306"/>
      <c r="H280" s="306"/>
      <c r="I280" s="124" t="str">
        <f t="shared" si="4"/>
        <v/>
      </c>
      <c r="J280" s="118"/>
    </row>
    <row r="281" spans="1:10" ht="20.100000000000001" customHeight="1" x14ac:dyDescent="0.25">
      <c r="A281" s="57">
        <v>276</v>
      </c>
      <c r="B281" s="27"/>
      <c r="C281" s="27"/>
      <c r="D281" s="28"/>
      <c r="E281" s="28"/>
      <c r="F281" s="29"/>
      <c r="G281" s="306"/>
      <c r="H281" s="306"/>
      <c r="I281" s="124" t="str">
        <f t="shared" si="4"/>
        <v/>
      </c>
      <c r="J281" s="118"/>
    </row>
    <row r="282" spans="1:10" ht="20.100000000000001" customHeight="1" x14ac:dyDescent="0.25">
      <c r="A282" s="57">
        <v>277</v>
      </c>
      <c r="B282" s="27"/>
      <c r="C282" s="27"/>
      <c r="D282" s="28"/>
      <c r="E282" s="28"/>
      <c r="F282" s="29"/>
      <c r="G282" s="306"/>
      <c r="H282" s="306"/>
      <c r="I282" s="124" t="str">
        <f t="shared" si="4"/>
        <v/>
      </c>
      <c r="J282" s="118"/>
    </row>
    <row r="283" spans="1:10" ht="20.100000000000001" customHeight="1" x14ac:dyDescent="0.25">
      <c r="A283" s="57">
        <v>278</v>
      </c>
      <c r="B283" s="27"/>
      <c r="C283" s="27"/>
      <c r="D283" s="28"/>
      <c r="E283" s="28"/>
      <c r="F283" s="29"/>
      <c r="G283" s="306"/>
      <c r="H283" s="306"/>
      <c r="I283" s="124" t="str">
        <f t="shared" si="4"/>
        <v/>
      </c>
      <c r="J283" s="118"/>
    </row>
    <row r="284" spans="1:10" ht="20.100000000000001" customHeight="1" x14ac:dyDescent="0.25">
      <c r="A284" s="57">
        <v>279</v>
      </c>
      <c r="B284" s="27"/>
      <c r="C284" s="27"/>
      <c r="D284" s="28"/>
      <c r="E284" s="28"/>
      <c r="F284" s="29"/>
      <c r="G284" s="306"/>
      <c r="H284" s="306"/>
      <c r="I284" s="124" t="str">
        <f t="shared" si="4"/>
        <v/>
      </c>
      <c r="J284" s="118"/>
    </row>
    <row r="285" spans="1:10" ht="20.100000000000001" customHeight="1" x14ac:dyDescent="0.25">
      <c r="A285" s="57">
        <v>280</v>
      </c>
      <c r="B285" s="27"/>
      <c r="C285" s="27"/>
      <c r="D285" s="28"/>
      <c r="E285" s="28"/>
      <c r="F285" s="29"/>
      <c r="G285" s="306"/>
      <c r="H285" s="306"/>
      <c r="I285" s="124" t="str">
        <f t="shared" si="4"/>
        <v/>
      </c>
      <c r="J285" s="118"/>
    </row>
    <row r="286" spans="1:10" ht="20.100000000000001" customHeight="1" x14ac:dyDescent="0.25">
      <c r="A286" s="57">
        <v>281</v>
      </c>
      <c r="B286" s="27"/>
      <c r="C286" s="27"/>
      <c r="D286" s="28"/>
      <c r="E286" s="28"/>
      <c r="F286" s="29"/>
      <c r="G286" s="306"/>
      <c r="H286" s="306"/>
      <c r="I286" s="124" t="str">
        <f t="shared" si="4"/>
        <v/>
      </c>
      <c r="J286" s="118"/>
    </row>
    <row r="287" spans="1:10" ht="20.100000000000001" customHeight="1" x14ac:dyDescent="0.25">
      <c r="A287" s="57">
        <v>282</v>
      </c>
      <c r="B287" s="27"/>
      <c r="C287" s="27"/>
      <c r="D287" s="28"/>
      <c r="E287" s="28"/>
      <c r="F287" s="29"/>
      <c r="G287" s="306"/>
      <c r="H287" s="306"/>
      <c r="I287" s="124" t="str">
        <f t="shared" si="4"/>
        <v/>
      </c>
      <c r="J287" s="118"/>
    </row>
    <row r="288" spans="1:10" ht="20.100000000000001" customHeight="1" x14ac:dyDescent="0.25">
      <c r="A288" s="57">
        <v>283</v>
      </c>
      <c r="B288" s="27"/>
      <c r="C288" s="27"/>
      <c r="D288" s="28"/>
      <c r="E288" s="28"/>
      <c r="F288" s="29"/>
      <c r="G288" s="306"/>
      <c r="H288" s="306"/>
      <c r="I288" s="124" t="str">
        <f t="shared" si="4"/>
        <v/>
      </c>
      <c r="J288" s="118"/>
    </row>
    <row r="289" spans="1:10" ht="20.100000000000001" customHeight="1" x14ac:dyDescent="0.25">
      <c r="A289" s="57">
        <v>284</v>
      </c>
      <c r="B289" s="27"/>
      <c r="C289" s="27"/>
      <c r="D289" s="28"/>
      <c r="E289" s="28"/>
      <c r="F289" s="29"/>
      <c r="G289" s="306"/>
      <c r="H289" s="306"/>
      <c r="I289" s="124" t="str">
        <f t="shared" si="4"/>
        <v/>
      </c>
      <c r="J289" s="118"/>
    </row>
    <row r="290" spans="1:10" ht="20.100000000000001" customHeight="1" x14ac:dyDescent="0.25">
      <c r="A290" s="57">
        <v>285</v>
      </c>
      <c r="B290" s="27"/>
      <c r="C290" s="27"/>
      <c r="D290" s="28"/>
      <c r="E290" s="28"/>
      <c r="F290" s="29"/>
      <c r="G290" s="306"/>
      <c r="H290" s="306"/>
      <c r="I290" s="124" t="str">
        <f t="shared" si="4"/>
        <v/>
      </c>
      <c r="J290" s="118"/>
    </row>
    <row r="291" spans="1:10" ht="20.100000000000001" customHeight="1" x14ac:dyDescent="0.25">
      <c r="A291" s="57">
        <v>286</v>
      </c>
      <c r="B291" s="27"/>
      <c r="C291" s="27"/>
      <c r="D291" s="28"/>
      <c r="E291" s="28"/>
      <c r="F291" s="29"/>
      <c r="G291" s="306"/>
      <c r="H291" s="306"/>
      <c r="I291" s="124" t="str">
        <f t="shared" si="4"/>
        <v/>
      </c>
      <c r="J291" s="118"/>
    </row>
    <row r="292" spans="1:10" ht="20.100000000000001" customHeight="1" x14ac:dyDescent="0.25">
      <c r="A292" s="57">
        <v>287</v>
      </c>
      <c r="B292" s="27"/>
      <c r="C292" s="27"/>
      <c r="D292" s="28"/>
      <c r="E292" s="28"/>
      <c r="F292" s="29"/>
      <c r="G292" s="306"/>
      <c r="H292" s="306"/>
      <c r="I292" s="124" t="str">
        <f t="shared" si="4"/>
        <v/>
      </c>
      <c r="J292" s="118"/>
    </row>
    <row r="293" spans="1:10" ht="20.100000000000001" customHeight="1" x14ac:dyDescent="0.25">
      <c r="A293" s="57">
        <v>288</v>
      </c>
      <c r="B293" s="27"/>
      <c r="C293" s="27"/>
      <c r="D293" s="28"/>
      <c r="E293" s="28"/>
      <c r="F293" s="29"/>
      <c r="G293" s="306"/>
      <c r="H293" s="306"/>
      <c r="I293" s="124" t="str">
        <f t="shared" si="4"/>
        <v/>
      </c>
      <c r="J293" s="118"/>
    </row>
    <row r="294" spans="1:10" ht="20.100000000000001" customHeight="1" x14ac:dyDescent="0.25">
      <c r="A294" s="57">
        <v>289</v>
      </c>
      <c r="B294" s="27"/>
      <c r="C294" s="27"/>
      <c r="D294" s="28"/>
      <c r="E294" s="28"/>
      <c r="F294" s="29"/>
      <c r="G294" s="306"/>
      <c r="H294" s="306"/>
      <c r="I294" s="124" t="str">
        <f t="shared" si="4"/>
        <v/>
      </c>
      <c r="J294" s="118"/>
    </row>
    <row r="295" spans="1:10" ht="20.100000000000001" customHeight="1" x14ac:dyDescent="0.25">
      <c r="A295" s="57">
        <v>290</v>
      </c>
      <c r="B295" s="27"/>
      <c r="C295" s="27"/>
      <c r="D295" s="28"/>
      <c r="E295" s="28"/>
      <c r="F295" s="29"/>
      <c r="G295" s="306"/>
      <c r="H295" s="306"/>
      <c r="I295" s="124" t="str">
        <f t="shared" si="4"/>
        <v/>
      </c>
      <c r="J295" s="118"/>
    </row>
    <row r="296" spans="1:10" ht="20.100000000000001" customHeight="1" x14ac:dyDescent="0.25">
      <c r="A296" s="57">
        <v>291</v>
      </c>
      <c r="B296" s="27"/>
      <c r="C296" s="27"/>
      <c r="D296" s="28"/>
      <c r="E296" s="28"/>
      <c r="F296" s="29"/>
      <c r="G296" s="306"/>
      <c r="H296" s="306"/>
      <c r="I296" s="124" t="str">
        <f t="shared" si="4"/>
        <v/>
      </c>
      <c r="J296" s="118"/>
    </row>
    <row r="297" spans="1:10" ht="20.100000000000001" customHeight="1" x14ac:dyDescent="0.25">
      <c r="A297" s="57">
        <v>292</v>
      </c>
      <c r="B297" s="27"/>
      <c r="C297" s="27"/>
      <c r="D297" s="28"/>
      <c r="E297" s="28"/>
      <c r="F297" s="29"/>
      <c r="G297" s="306"/>
      <c r="H297" s="306"/>
      <c r="I297" s="124" t="str">
        <f t="shared" si="4"/>
        <v/>
      </c>
      <c r="J297" s="118"/>
    </row>
    <row r="298" spans="1:10" ht="20.100000000000001" customHeight="1" x14ac:dyDescent="0.25">
      <c r="A298" s="57">
        <v>293</v>
      </c>
      <c r="B298" s="27"/>
      <c r="C298" s="27"/>
      <c r="D298" s="28"/>
      <c r="E298" s="28"/>
      <c r="F298" s="29"/>
      <c r="G298" s="306"/>
      <c r="H298" s="306"/>
      <c r="I298" s="124" t="str">
        <f t="shared" si="4"/>
        <v/>
      </c>
      <c r="J298" s="118"/>
    </row>
    <row r="299" spans="1:10" ht="20.100000000000001" customHeight="1" x14ac:dyDescent="0.25">
      <c r="A299" s="57">
        <v>294</v>
      </c>
      <c r="B299" s="27"/>
      <c r="C299" s="27"/>
      <c r="D299" s="28"/>
      <c r="E299" s="28"/>
      <c r="F299" s="29"/>
      <c r="G299" s="306"/>
      <c r="H299" s="306"/>
      <c r="I299" s="124" t="str">
        <f t="shared" si="4"/>
        <v/>
      </c>
      <c r="J299" s="118"/>
    </row>
    <row r="300" spans="1:10" ht="20.100000000000001" customHeight="1" x14ac:dyDescent="0.25">
      <c r="A300" s="57">
        <v>295</v>
      </c>
      <c r="B300" s="27"/>
      <c r="C300" s="27"/>
      <c r="D300" s="28"/>
      <c r="E300" s="28"/>
      <c r="F300" s="29"/>
      <c r="G300" s="306"/>
      <c r="H300" s="306"/>
      <c r="I300" s="124" t="str">
        <f t="shared" si="4"/>
        <v/>
      </c>
      <c r="J300" s="118"/>
    </row>
    <row r="301" spans="1:10" ht="20.100000000000001" customHeight="1" x14ac:dyDescent="0.25">
      <c r="A301" s="57">
        <v>296</v>
      </c>
      <c r="B301" s="27"/>
      <c r="C301" s="27"/>
      <c r="D301" s="28"/>
      <c r="E301" s="28"/>
      <c r="F301" s="29"/>
      <c r="G301" s="306"/>
      <c r="H301" s="306"/>
      <c r="I301" s="124" t="str">
        <f t="shared" si="4"/>
        <v/>
      </c>
      <c r="J301" s="118"/>
    </row>
    <row r="302" spans="1:10" ht="20.100000000000001" customHeight="1" x14ac:dyDescent="0.25">
      <c r="A302" s="57">
        <v>297</v>
      </c>
      <c r="B302" s="27"/>
      <c r="C302" s="27"/>
      <c r="D302" s="28"/>
      <c r="E302" s="28"/>
      <c r="F302" s="29"/>
      <c r="G302" s="306"/>
      <c r="H302" s="306"/>
      <c r="I302" s="124" t="str">
        <f t="shared" si="4"/>
        <v/>
      </c>
      <c r="J302" s="118"/>
    </row>
    <row r="303" spans="1:10" ht="20.100000000000001" customHeight="1" x14ac:dyDescent="0.25">
      <c r="A303" s="57">
        <v>298</v>
      </c>
      <c r="B303" s="27"/>
      <c r="C303" s="27"/>
      <c r="D303" s="28"/>
      <c r="E303" s="28"/>
      <c r="F303" s="29"/>
      <c r="G303" s="306"/>
      <c r="H303" s="306"/>
      <c r="I303" s="124" t="str">
        <f t="shared" si="4"/>
        <v/>
      </c>
      <c r="J303" s="118"/>
    </row>
    <row r="304" spans="1:10" ht="20.100000000000001" customHeight="1" x14ac:dyDescent="0.25">
      <c r="A304" s="57">
        <v>299</v>
      </c>
      <c r="B304" s="27"/>
      <c r="C304" s="27"/>
      <c r="D304" s="28"/>
      <c r="E304" s="28"/>
      <c r="F304" s="29"/>
      <c r="G304" s="306"/>
      <c r="H304" s="306"/>
      <c r="I304" s="124" t="str">
        <f t="shared" si="4"/>
        <v/>
      </c>
      <c r="J304" s="118"/>
    </row>
    <row r="305" spans="1:10" ht="20.100000000000001" customHeight="1" x14ac:dyDescent="0.25">
      <c r="A305" s="57">
        <v>300</v>
      </c>
      <c r="B305" s="27"/>
      <c r="C305" s="27"/>
      <c r="D305" s="28"/>
      <c r="E305" s="28"/>
      <c r="F305" s="29"/>
      <c r="G305" s="306"/>
      <c r="H305" s="306"/>
      <c r="I305" s="124" t="str">
        <f t="shared" si="4"/>
        <v/>
      </c>
      <c r="J305" s="118"/>
    </row>
    <row r="306" spans="1:10" ht="20.100000000000001" customHeight="1" x14ac:dyDescent="0.25">
      <c r="A306" s="57">
        <v>301</v>
      </c>
      <c r="B306" s="27"/>
      <c r="C306" s="27"/>
      <c r="D306" s="28"/>
      <c r="E306" s="28"/>
      <c r="F306" s="29"/>
      <c r="G306" s="306"/>
      <c r="H306" s="306"/>
      <c r="I306" s="124" t="str">
        <f t="shared" si="4"/>
        <v/>
      </c>
      <c r="J306" s="118"/>
    </row>
    <row r="307" spans="1:10" ht="20.100000000000001" customHeight="1" x14ac:dyDescent="0.25">
      <c r="A307" s="57">
        <v>302</v>
      </c>
      <c r="B307" s="27"/>
      <c r="C307" s="27"/>
      <c r="D307" s="28"/>
      <c r="E307" s="28"/>
      <c r="F307" s="29"/>
      <c r="G307" s="306"/>
      <c r="H307" s="306"/>
      <c r="I307" s="124" t="str">
        <f t="shared" si="4"/>
        <v/>
      </c>
      <c r="J307" s="118"/>
    </row>
    <row r="308" spans="1:10" ht="20.100000000000001" customHeight="1" x14ac:dyDescent="0.25">
      <c r="A308" s="57">
        <v>303</v>
      </c>
      <c r="B308" s="27"/>
      <c r="C308" s="27"/>
      <c r="D308" s="28"/>
      <c r="E308" s="28"/>
      <c r="F308" s="29"/>
      <c r="G308" s="306"/>
      <c r="H308" s="306"/>
      <c r="I308" s="124" t="str">
        <f t="shared" si="4"/>
        <v/>
      </c>
      <c r="J308" s="118"/>
    </row>
    <row r="309" spans="1:10" ht="20.100000000000001" customHeight="1" x14ac:dyDescent="0.25">
      <c r="A309" s="57">
        <v>304</v>
      </c>
      <c r="B309" s="27"/>
      <c r="C309" s="27"/>
      <c r="D309" s="28"/>
      <c r="E309" s="28"/>
      <c r="F309" s="29"/>
      <c r="G309" s="306"/>
      <c r="H309" s="306"/>
      <c r="I309" s="124" t="str">
        <f t="shared" si="4"/>
        <v/>
      </c>
      <c r="J309" s="118"/>
    </row>
    <row r="310" spans="1:10" ht="20.100000000000001" customHeight="1" x14ac:dyDescent="0.25">
      <c r="A310" s="57">
        <v>305</v>
      </c>
      <c r="B310" s="27"/>
      <c r="C310" s="27"/>
      <c r="D310" s="28"/>
      <c r="E310" s="28"/>
      <c r="F310" s="29"/>
      <c r="G310" s="306"/>
      <c r="H310" s="306"/>
      <c r="I310" s="124" t="str">
        <f t="shared" si="4"/>
        <v/>
      </c>
      <c r="J310" s="118"/>
    </row>
    <row r="311" spans="1:10" ht="20.100000000000001" customHeight="1" x14ac:dyDescent="0.25">
      <c r="A311" s="57">
        <v>306</v>
      </c>
      <c r="B311" s="27"/>
      <c r="C311" s="27"/>
      <c r="D311" s="28"/>
      <c r="E311" s="28"/>
      <c r="F311" s="29"/>
      <c r="G311" s="306"/>
      <c r="H311" s="306"/>
      <c r="I311" s="124" t="str">
        <f t="shared" si="4"/>
        <v/>
      </c>
      <c r="J311" s="118"/>
    </row>
    <row r="312" spans="1:10" ht="20.100000000000001" customHeight="1" x14ac:dyDescent="0.25">
      <c r="A312" s="57">
        <v>307</v>
      </c>
      <c r="B312" s="27"/>
      <c r="C312" s="27"/>
      <c r="D312" s="28"/>
      <c r="E312" s="28"/>
      <c r="F312" s="29"/>
      <c r="G312" s="306"/>
      <c r="H312" s="306"/>
      <c r="I312" s="124" t="str">
        <f t="shared" si="4"/>
        <v/>
      </c>
      <c r="J312" s="118"/>
    </row>
    <row r="313" spans="1:10" ht="20.100000000000001" customHeight="1" x14ac:dyDescent="0.25">
      <c r="A313" s="57">
        <v>308</v>
      </c>
      <c r="B313" s="27"/>
      <c r="C313" s="27"/>
      <c r="D313" s="28"/>
      <c r="E313" s="28"/>
      <c r="F313" s="29"/>
      <c r="G313" s="306"/>
      <c r="H313" s="306"/>
      <c r="I313" s="124" t="str">
        <f t="shared" si="4"/>
        <v/>
      </c>
      <c r="J313" s="118"/>
    </row>
    <row r="314" spans="1:10" ht="20.100000000000001" customHeight="1" x14ac:dyDescent="0.25">
      <c r="A314" s="57">
        <v>309</v>
      </c>
      <c r="B314" s="27"/>
      <c r="C314" s="27"/>
      <c r="D314" s="28"/>
      <c r="E314" s="28"/>
      <c r="F314" s="29"/>
      <c r="G314" s="306"/>
      <c r="H314" s="306"/>
      <c r="I314" s="124" t="str">
        <f t="shared" si="4"/>
        <v/>
      </c>
      <c r="J314" s="118"/>
    </row>
    <row r="315" spans="1:10" ht="20.100000000000001" customHeight="1" x14ac:dyDescent="0.25">
      <c r="A315" s="57">
        <v>310</v>
      </c>
      <c r="B315" s="27"/>
      <c r="C315" s="27"/>
      <c r="D315" s="28"/>
      <c r="E315" s="28"/>
      <c r="F315" s="29"/>
      <c r="G315" s="306"/>
      <c r="H315" s="306"/>
      <c r="I315" s="124" t="str">
        <f t="shared" si="4"/>
        <v/>
      </c>
      <c r="J315" s="118"/>
    </row>
    <row r="316" spans="1:10" ht="20.100000000000001" customHeight="1" x14ac:dyDescent="0.25">
      <c r="A316" s="57">
        <v>311</v>
      </c>
      <c r="B316" s="27"/>
      <c r="C316" s="27"/>
      <c r="D316" s="28"/>
      <c r="E316" s="28"/>
      <c r="F316" s="29"/>
      <c r="G316" s="306"/>
      <c r="H316" s="306"/>
      <c r="I316" s="124" t="str">
        <f t="shared" si="4"/>
        <v/>
      </c>
      <c r="J316" s="118"/>
    </row>
    <row r="317" spans="1:10" ht="20.100000000000001" customHeight="1" x14ac:dyDescent="0.25">
      <c r="A317" s="57">
        <v>312</v>
      </c>
      <c r="B317" s="27"/>
      <c r="C317" s="27"/>
      <c r="D317" s="28"/>
      <c r="E317" s="28"/>
      <c r="F317" s="29"/>
      <c r="G317" s="306"/>
      <c r="H317" s="306"/>
      <c r="I317" s="124" t="str">
        <f t="shared" si="4"/>
        <v/>
      </c>
      <c r="J317" s="118"/>
    </row>
    <row r="318" spans="1:10" ht="20.100000000000001" customHeight="1" x14ac:dyDescent="0.25">
      <c r="A318" s="57">
        <v>313</v>
      </c>
      <c r="B318" s="27"/>
      <c r="C318" s="27"/>
      <c r="D318" s="28"/>
      <c r="E318" s="28"/>
      <c r="F318" s="29"/>
      <c r="G318" s="306"/>
      <c r="H318" s="306"/>
      <c r="I318" s="124" t="str">
        <f t="shared" si="4"/>
        <v/>
      </c>
      <c r="J318" s="118"/>
    </row>
    <row r="319" spans="1:10" ht="20.100000000000001" customHeight="1" x14ac:dyDescent="0.25">
      <c r="A319" s="57">
        <v>314</v>
      </c>
      <c r="B319" s="27"/>
      <c r="C319" s="27"/>
      <c r="D319" s="28"/>
      <c r="E319" s="28"/>
      <c r="F319" s="29"/>
      <c r="G319" s="306"/>
      <c r="H319" s="306"/>
      <c r="I319" s="124" t="str">
        <f t="shared" si="4"/>
        <v/>
      </c>
      <c r="J319" s="118"/>
    </row>
    <row r="320" spans="1:10" ht="20.100000000000001" customHeight="1" x14ac:dyDescent="0.25">
      <c r="A320" s="57">
        <v>315</v>
      </c>
      <c r="B320" s="27"/>
      <c r="C320" s="27"/>
      <c r="D320" s="28"/>
      <c r="E320" s="28"/>
      <c r="F320" s="29"/>
      <c r="G320" s="306"/>
      <c r="H320" s="306"/>
      <c r="I320" s="124" t="str">
        <f t="shared" si="4"/>
        <v/>
      </c>
      <c r="J320" s="118"/>
    </row>
    <row r="321" spans="1:10" ht="20.100000000000001" customHeight="1" x14ac:dyDescent="0.25">
      <c r="A321" s="57">
        <v>316</v>
      </c>
      <c r="B321" s="27"/>
      <c r="C321" s="27"/>
      <c r="D321" s="28"/>
      <c r="E321" s="28"/>
      <c r="F321" s="29"/>
      <c r="G321" s="306"/>
      <c r="H321" s="306"/>
      <c r="I321" s="124" t="str">
        <f t="shared" si="4"/>
        <v/>
      </c>
      <c r="J321" s="118"/>
    </row>
    <row r="322" spans="1:10" ht="20.100000000000001" customHeight="1" x14ac:dyDescent="0.25">
      <c r="A322" s="57">
        <v>317</v>
      </c>
      <c r="B322" s="27"/>
      <c r="C322" s="27"/>
      <c r="D322" s="28"/>
      <c r="E322" s="28"/>
      <c r="F322" s="29"/>
      <c r="G322" s="306"/>
      <c r="H322" s="306"/>
      <c r="I322" s="124" t="str">
        <f t="shared" si="4"/>
        <v/>
      </c>
      <c r="J322" s="118"/>
    </row>
    <row r="323" spans="1:10" ht="20.100000000000001" customHeight="1" x14ac:dyDescent="0.25">
      <c r="A323" s="57">
        <v>318</v>
      </c>
      <c r="B323" s="27"/>
      <c r="C323" s="27"/>
      <c r="D323" s="28"/>
      <c r="E323" s="28"/>
      <c r="F323" s="29"/>
      <c r="G323" s="306"/>
      <c r="H323" s="306"/>
      <c r="I323" s="124" t="str">
        <f t="shared" si="4"/>
        <v/>
      </c>
      <c r="J323" s="118"/>
    </row>
    <row r="324" spans="1:10" ht="20.100000000000001" customHeight="1" x14ac:dyDescent="0.25">
      <c r="A324" s="57">
        <v>319</v>
      </c>
      <c r="B324" s="27"/>
      <c r="C324" s="27"/>
      <c r="D324" s="28"/>
      <c r="E324" s="28"/>
      <c r="F324" s="29"/>
      <c r="G324" s="306"/>
      <c r="H324" s="306"/>
      <c r="I324" s="124" t="str">
        <f t="shared" si="4"/>
        <v/>
      </c>
      <c r="J324" s="118"/>
    </row>
    <row r="325" spans="1:10" ht="20.100000000000001" customHeight="1" x14ac:dyDescent="0.25">
      <c r="A325" s="57">
        <v>320</v>
      </c>
      <c r="B325" s="27"/>
      <c r="C325" s="27"/>
      <c r="D325" s="28"/>
      <c r="E325" s="28"/>
      <c r="F325" s="29"/>
      <c r="G325" s="306"/>
      <c r="H325" s="306"/>
      <c r="I325" s="124" t="str">
        <f t="shared" ref="I325:I388" si="5">IF($E325="","",IF(OR(($F325=0),($G325=0)),0,$F325/$G325*$H325))</f>
        <v/>
      </c>
      <c r="J325" s="118"/>
    </row>
    <row r="326" spans="1:10" ht="20.100000000000001" customHeight="1" x14ac:dyDescent="0.25">
      <c r="A326" s="57">
        <v>321</v>
      </c>
      <c r="B326" s="27"/>
      <c r="C326" s="27"/>
      <c r="D326" s="28"/>
      <c r="E326" s="28"/>
      <c r="F326" s="29"/>
      <c r="G326" s="306"/>
      <c r="H326" s="306"/>
      <c r="I326" s="124" t="str">
        <f t="shared" si="5"/>
        <v/>
      </c>
      <c r="J326" s="118"/>
    </row>
    <row r="327" spans="1:10" ht="20.100000000000001" customHeight="1" x14ac:dyDescent="0.25">
      <c r="A327" s="57">
        <v>322</v>
      </c>
      <c r="B327" s="27"/>
      <c r="C327" s="27"/>
      <c r="D327" s="28"/>
      <c r="E327" s="28"/>
      <c r="F327" s="29"/>
      <c r="G327" s="306"/>
      <c r="H327" s="306"/>
      <c r="I327" s="124" t="str">
        <f t="shared" si="5"/>
        <v/>
      </c>
      <c r="J327" s="118"/>
    </row>
    <row r="328" spans="1:10" ht="20.100000000000001" customHeight="1" x14ac:dyDescent="0.25">
      <c r="A328" s="57">
        <v>323</v>
      </c>
      <c r="B328" s="27"/>
      <c r="C328" s="27"/>
      <c r="D328" s="28"/>
      <c r="E328" s="28"/>
      <c r="F328" s="29"/>
      <c r="G328" s="306"/>
      <c r="H328" s="306"/>
      <c r="I328" s="124" t="str">
        <f t="shared" si="5"/>
        <v/>
      </c>
      <c r="J328" s="118"/>
    </row>
    <row r="329" spans="1:10" ht="20.100000000000001" customHeight="1" x14ac:dyDescent="0.25">
      <c r="A329" s="57">
        <v>324</v>
      </c>
      <c r="B329" s="27"/>
      <c r="C329" s="27"/>
      <c r="D329" s="28"/>
      <c r="E329" s="28"/>
      <c r="F329" s="29"/>
      <c r="G329" s="306"/>
      <c r="H329" s="306"/>
      <c r="I329" s="124" t="str">
        <f t="shared" si="5"/>
        <v/>
      </c>
      <c r="J329" s="118"/>
    </row>
    <row r="330" spans="1:10" ht="20.100000000000001" customHeight="1" x14ac:dyDescent="0.25">
      <c r="A330" s="57">
        <v>325</v>
      </c>
      <c r="B330" s="27"/>
      <c r="C330" s="27"/>
      <c r="D330" s="28"/>
      <c r="E330" s="28"/>
      <c r="F330" s="29"/>
      <c r="G330" s="306"/>
      <c r="H330" s="306"/>
      <c r="I330" s="124" t="str">
        <f t="shared" si="5"/>
        <v/>
      </c>
      <c r="J330" s="118"/>
    </row>
    <row r="331" spans="1:10" ht="20.100000000000001" customHeight="1" x14ac:dyDescent="0.25">
      <c r="A331" s="57">
        <v>326</v>
      </c>
      <c r="B331" s="27"/>
      <c r="C331" s="27"/>
      <c r="D331" s="28"/>
      <c r="E331" s="28"/>
      <c r="F331" s="29"/>
      <c r="G331" s="306"/>
      <c r="H331" s="306"/>
      <c r="I331" s="124" t="str">
        <f t="shared" si="5"/>
        <v/>
      </c>
      <c r="J331" s="118"/>
    </row>
    <row r="332" spans="1:10" ht="20.100000000000001" customHeight="1" x14ac:dyDescent="0.25">
      <c r="A332" s="57">
        <v>327</v>
      </c>
      <c r="B332" s="27"/>
      <c r="C332" s="27"/>
      <c r="D332" s="28"/>
      <c r="E332" s="28"/>
      <c r="F332" s="29"/>
      <c r="G332" s="306"/>
      <c r="H332" s="306"/>
      <c r="I332" s="124" t="str">
        <f t="shared" si="5"/>
        <v/>
      </c>
      <c r="J332" s="118"/>
    </row>
    <row r="333" spans="1:10" ht="20.100000000000001" customHeight="1" x14ac:dyDescent="0.25">
      <c r="A333" s="57">
        <v>328</v>
      </c>
      <c r="B333" s="27"/>
      <c r="C333" s="27"/>
      <c r="D333" s="28"/>
      <c r="E333" s="28"/>
      <c r="F333" s="29"/>
      <c r="G333" s="306"/>
      <c r="H333" s="306"/>
      <c r="I333" s="124" t="str">
        <f t="shared" si="5"/>
        <v/>
      </c>
      <c r="J333" s="118"/>
    </row>
    <row r="334" spans="1:10" ht="20.100000000000001" customHeight="1" x14ac:dyDescent="0.25">
      <c r="A334" s="57">
        <v>329</v>
      </c>
      <c r="B334" s="27"/>
      <c r="C334" s="27"/>
      <c r="D334" s="28"/>
      <c r="E334" s="28"/>
      <c r="F334" s="29"/>
      <c r="G334" s="306"/>
      <c r="H334" s="306"/>
      <c r="I334" s="124" t="str">
        <f t="shared" si="5"/>
        <v/>
      </c>
      <c r="J334" s="118"/>
    </row>
    <row r="335" spans="1:10" ht="20.100000000000001" customHeight="1" x14ac:dyDescent="0.25">
      <c r="A335" s="57">
        <v>330</v>
      </c>
      <c r="B335" s="27"/>
      <c r="C335" s="27"/>
      <c r="D335" s="28"/>
      <c r="E335" s="28"/>
      <c r="F335" s="29"/>
      <c r="G335" s="306"/>
      <c r="H335" s="306"/>
      <c r="I335" s="124" t="str">
        <f t="shared" si="5"/>
        <v/>
      </c>
      <c r="J335" s="118"/>
    </row>
    <row r="336" spans="1:10" ht="20.100000000000001" customHeight="1" x14ac:dyDescent="0.25">
      <c r="A336" s="57">
        <v>331</v>
      </c>
      <c r="B336" s="27"/>
      <c r="C336" s="27"/>
      <c r="D336" s="28"/>
      <c r="E336" s="28"/>
      <c r="F336" s="29"/>
      <c r="G336" s="306"/>
      <c r="H336" s="306"/>
      <c r="I336" s="124" t="str">
        <f t="shared" si="5"/>
        <v/>
      </c>
      <c r="J336" s="118"/>
    </row>
    <row r="337" spans="1:10" ht="20.100000000000001" customHeight="1" x14ac:dyDescent="0.25">
      <c r="A337" s="57">
        <v>332</v>
      </c>
      <c r="B337" s="27"/>
      <c r="C337" s="27"/>
      <c r="D337" s="28"/>
      <c r="E337" s="28"/>
      <c r="F337" s="29"/>
      <c r="G337" s="306"/>
      <c r="H337" s="306"/>
      <c r="I337" s="124" t="str">
        <f t="shared" si="5"/>
        <v/>
      </c>
      <c r="J337" s="118"/>
    </row>
    <row r="338" spans="1:10" ht="20.100000000000001" customHeight="1" x14ac:dyDescent="0.25">
      <c r="A338" s="57">
        <v>333</v>
      </c>
      <c r="B338" s="27"/>
      <c r="C338" s="27"/>
      <c r="D338" s="28"/>
      <c r="E338" s="28"/>
      <c r="F338" s="29"/>
      <c r="G338" s="306"/>
      <c r="H338" s="306"/>
      <c r="I338" s="124" t="str">
        <f t="shared" si="5"/>
        <v/>
      </c>
      <c r="J338" s="118"/>
    </row>
    <row r="339" spans="1:10" ht="20.100000000000001" customHeight="1" x14ac:dyDescent="0.25">
      <c r="A339" s="57">
        <v>334</v>
      </c>
      <c r="B339" s="27"/>
      <c r="C339" s="27"/>
      <c r="D339" s="28"/>
      <c r="E339" s="28"/>
      <c r="F339" s="29"/>
      <c r="G339" s="306"/>
      <c r="H339" s="306"/>
      <c r="I339" s="124" t="str">
        <f t="shared" si="5"/>
        <v/>
      </c>
      <c r="J339" s="118"/>
    </row>
    <row r="340" spans="1:10" ht="20.100000000000001" customHeight="1" x14ac:dyDescent="0.25">
      <c r="A340" s="57">
        <v>335</v>
      </c>
      <c r="B340" s="27"/>
      <c r="C340" s="27"/>
      <c r="D340" s="28"/>
      <c r="E340" s="28"/>
      <c r="F340" s="29"/>
      <c r="G340" s="306"/>
      <c r="H340" s="306"/>
      <c r="I340" s="124" t="str">
        <f t="shared" si="5"/>
        <v/>
      </c>
      <c r="J340" s="118"/>
    </row>
    <row r="341" spans="1:10" ht="20.100000000000001" customHeight="1" x14ac:dyDescent="0.25">
      <c r="A341" s="57">
        <v>336</v>
      </c>
      <c r="B341" s="27"/>
      <c r="C341" s="27"/>
      <c r="D341" s="28"/>
      <c r="E341" s="28"/>
      <c r="F341" s="29"/>
      <c r="G341" s="306"/>
      <c r="H341" s="306"/>
      <c r="I341" s="124" t="str">
        <f t="shared" si="5"/>
        <v/>
      </c>
      <c r="J341" s="118"/>
    </row>
    <row r="342" spans="1:10" ht="20.100000000000001" customHeight="1" x14ac:dyDescent="0.25">
      <c r="A342" s="57">
        <v>337</v>
      </c>
      <c r="B342" s="27"/>
      <c r="C342" s="27"/>
      <c r="D342" s="28"/>
      <c r="E342" s="28"/>
      <c r="F342" s="29"/>
      <c r="G342" s="306"/>
      <c r="H342" s="306"/>
      <c r="I342" s="124" t="str">
        <f t="shared" si="5"/>
        <v/>
      </c>
      <c r="J342" s="118"/>
    </row>
    <row r="343" spans="1:10" ht="20.100000000000001" customHeight="1" x14ac:dyDescent="0.25">
      <c r="A343" s="57">
        <v>338</v>
      </c>
      <c r="B343" s="27"/>
      <c r="C343" s="27"/>
      <c r="D343" s="28"/>
      <c r="E343" s="28"/>
      <c r="F343" s="29"/>
      <c r="G343" s="306"/>
      <c r="H343" s="306"/>
      <c r="I343" s="124" t="str">
        <f t="shared" si="5"/>
        <v/>
      </c>
      <c r="J343" s="118"/>
    </row>
    <row r="344" spans="1:10" ht="20.100000000000001" customHeight="1" x14ac:dyDescent="0.25">
      <c r="A344" s="57">
        <v>339</v>
      </c>
      <c r="B344" s="27"/>
      <c r="C344" s="27"/>
      <c r="D344" s="28"/>
      <c r="E344" s="28"/>
      <c r="F344" s="29"/>
      <c r="G344" s="306"/>
      <c r="H344" s="306"/>
      <c r="I344" s="124" t="str">
        <f t="shared" si="5"/>
        <v/>
      </c>
      <c r="J344" s="118"/>
    </row>
    <row r="345" spans="1:10" ht="20.100000000000001" customHeight="1" x14ac:dyDescent="0.25">
      <c r="A345" s="57">
        <v>340</v>
      </c>
      <c r="B345" s="27"/>
      <c r="C345" s="27"/>
      <c r="D345" s="28"/>
      <c r="E345" s="28"/>
      <c r="F345" s="29"/>
      <c r="G345" s="306"/>
      <c r="H345" s="306"/>
      <c r="I345" s="124" t="str">
        <f t="shared" si="5"/>
        <v/>
      </c>
      <c r="J345" s="118"/>
    </row>
    <row r="346" spans="1:10" ht="20.100000000000001" customHeight="1" x14ac:dyDescent="0.25">
      <c r="A346" s="57">
        <v>341</v>
      </c>
      <c r="B346" s="27"/>
      <c r="C346" s="27"/>
      <c r="D346" s="28"/>
      <c r="E346" s="28"/>
      <c r="F346" s="29"/>
      <c r="G346" s="306"/>
      <c r="H346" s="306"/>
      <c r="I346" s="124" t="str">
        <f t="shared" si="5"/>
        <v/>
      </c>
      <c r="J346" s="118"/>
    </row>
    <row r="347" spans="1:10" ht="20.100000000000001" customHeight="1" x14ac:dyDescent="0.25">
      <c r="A347" s="57">
        <v>342</v>
      </c>
      <c r="B347" s="27"/>
      <c r="C347" s="27"/>
      <c r="D347" s="28"/>
      <c r="E347" s="28"/>
      <c r="F347" s="29"/>
      <c r="G347" s="306"/>
      <c r="H347" s="306"/>
      <c r="I347" s="124" t="str">
        <f t="shared" si="5"/>
        <v/>
      </c>
      <c r="J347" s="118"/>
    </row>
    <row r="348" spans="1:10" ht="20.100000000000001" customHeight="1" x14ac:dyDescent="0.25">
      <c r="A348" s="57">
        <v>343</v>
      </c>
      <c r="B348" s="27"/>
      <c r="C348" s="27"/>
      <c r="D348" s="28"/>
      <c r="E348" s="28"/>
      <c r="F348" s="29"/>
      <c r="G348" s="306"/>
      <c r="H348" s="306"/>
      <c r="I348" s="124" t="str">
        <f t="shared" si="5"/>
        <v/>
      </c>
      <c r="J348" s="118"/>
    </row>
    <row r="349" spans="1:10" ht="20.100000000000001" customHeight="1" x14ac:dyDescent="0.25">
      <c r="A349" s="57">
        <v>344</v>
      </c>
      <c r="B349" s="27"/>
      <c r="C349" s="27"/>
      <c r="D349" s="28"/>
      <c r="E349" s="28"/>
      <c r="F349" s="29"/>
      <c r="G349" s="306"/>
      <c r="H349" s="306"/>
      <c r="I349" s="124" t="str">
        <f t="shared" si="5"/>
        <v/>
      </c>
      <c r="J349" s="118"/>
    </row>
    <row r="350" spans="1:10" ht="20.100000000000001" customHeight="1" x14ac:dyDescent="0.25">
      <c r="A350" s="57">
        <v>345</v>
      </c>
      <c r="B350" s="27"/>
      <c r="C350" s="27"/>
      <c r="D350" s="28"/>
      <c r="E350" s="28"/>
      <c r="F350" s="29"/>
      <c r="G350" s="306"/>
      <c r="H350" s="306"/>
      <c r="I350" s="124" t="str">
        <f t="shared" si="5"/>
        <v/>
      </c>
      <c r="J350" s="118"/>
    </row>
    <row r="351" spans="1:10" ht="20.100000000000001" customHeight="1" x14ac:dyDescent="0.25">
      <c r="A351" s="57">
        <v>346</v>
      </c>
      <c r="B351" s="27"/>
      <c r="C351" s="27"/>
      <c r="D351" s="28"/>
      <c r="E351" s="28"/>
      <c r="F351" s="29"/>
      <c r="G351" s="306"/>
      <c r="H351" s="306"/>
      <c r="I351" s="124" t="str">
        <f t="shared" si="5"/>
        <v/>
      </c>
      <c r="J351" s="118"/>
    </row>
    <row r="352" spans="1:10" ht="20.100000000000001" customHeight="1" x14ac:dyDescent="0.25">
      <c r="A352" s="57">
        <v>347</v>
      </c>
      <c r="B352" s="27"/>
      <c r="C352" s="27"/>
      <c r="D352" s="28"/>
      <c r="E352" s="28"/>
      <c r="F352" s="29"/>
      <c r="G352" s="306"/>
      <c r="H352" s="306"/>
      <c r="I352" s="124" t="str">
        <f t="shared" si="5"/>
        <v/>
      </c>
      <c r="J352" s="118"/>
    </row>
    <row r="353" spans="1:10" ht="20.100000000000001" customHeight="1" x14ac:dyDescent="0.25">
      <c r="A353" s="57">
        <v>348</v>
      </c>
      <c r="B353" s="27"/>
      <c r="C353" s="27"/>
      <c r="D353" s="28"/>
      <c r="E353" s="28"/>
      <c r="F353" s="29"/>
      <c r="G353" s="306"/>
      <c r="H353" s="306"/>
      <c r="I353" s="124" t="str">
        <f t="shared" si="5"/>
        <v/>
      </c>
      <c r="J353" s="118"/>
    </row>
    <row r="354" spans="1:10" ht="20.100000000000001" customHeight="1" x14ac:dyDescent="0.25">
      <c r="A354" s="57">
        <v>349</v>
      </c>
      <c r="B354" s="27"/>
      <c r="C354" s="27"/>
      <c r="D354" s="28"/>
      <c r="E354" s="28"/>
      <c r="F354" s="29"/>
      <c r="G354" s="306"/>
      <c r="H354" s="306"/>
      <c r="I354" s="124" t="str">
        <f t="shared" si="5"/>
        <v/>
      </c>
      <c r="J354" s="118"/>
    </row>
    <row r="355" spans="1:10" ht="20.100000000000001" customHeight="1" x14ac:dyDescent="0.25">
      <c r="A355" s="57">
        <v>350</v>
      </c>
      <c r="B355" s="27"/>
      <c r="C355" s="27"/>
      <c r="D355" s="28"/>
      <c r="E355" s="28"/>
      <c r="F355" s="29"/>
      <c r="G355" s="306"/>
      <c r="H355" s="306"/>
      <c r="I355" s="124" t="str">
        <f t="shared" si="5"/>
        <v/>
      </c>
      <c r="J355" s="118"/>
    </row>
    <row r="356" spans="1:10" ht="20.100000000000001" customHeight="1" x14ac:dyDescent="0.25">
      <c r="A356" s="57">
        <v>351</v>
      </c>
      <c r="B356" s="27"/>
      <c r="C356" s="27"/>
      <c r="D356" s="28"/>
      <c r="E356" s="28"/>
      <c r="F356" s="29"/>
      <c r="G356" s="306"/>
      <c r="H356" s="306"/>
      <c r="I356" s="124" t="str">
        <f t="shared" si="5"/>
        <v/>
      </c>
      <c r="J356" s="118"/>
    </row>
    <row r="357" spans="1:10" ht="20.100000000000001" customHeight="1" x14ac:dyDescent="0.25">
      <c r="A357" s="57">
        <v>352</v>
      </c>
      <c r="B357" s="27"/>
      <c r="C357" s="27"/>
      <c r="D357" s="28"/>
      <c r="E357" s="28"/>
      <c r="F357" s="29"/>
      <c r="G357" s="306"/>
      <c r="H357" s="306"/>
      <c r="I357" s="124" t="str">
        <f t="shared" si="5"/>
        <v/>
      </c>
      <c r="J357" s="118"/>
    </row>
    <row r="358" spans="1:10" ht="20.100000000000001" customHeight="1" x14ac:dyDescent="0.25">
      <c r="A358" s="57">
        <v>353</v>
      </c>
      <c r="B358" s="27"/>
      <c r="C358" s="27"/>
      <c r="D358" s="28"/>
      <c r="E358" s="28"/>
      <c r="F358" s="29"/>
      <c r="G358" s="306"/>
      <c r="H358" s="306"/>
      <c r="I358" s="124" t="str">
        <f t="shared" si="5"/>
        <v/>
      </c>
      <c r="J358" s="118"/>
    </row>
    <row r="359" spans="1:10" ht="20.100000000000001" customHeight="1" x14ac:dyDescent="0.25">
      <c r="A359" s="57">
        <v>354</v>
      </c>
      <c r="B359" s="27"/>
      <c r="C359" s="27"/>
      <c r="D359" s="28"/>
      <c r="E359" s="28"/>
      <c r="F359" s="29"/>
      <c r="G359" s="306"/>
      <c r="H359" s="306"/>
      <c r="I359" s="124" t="str">
        <f t="shared" si="5"/>
        <v/>
      </c>
      <c r="J359" s="118"/>
    </row>
    <row r="360" spans="1:10" ht="20.100000000000001" customHeight="1" x14ac:dyDescent="0.25">
      <c r="A360" s="57">
        <v>355</v>
      </c>
      <c r="B360" s="27"/>
      <c r="C360" s="27"/>
      <c r="D360" s="28"/>
      <c r="E360" s="28"/>
      <c r="F360" s="29"/>
      <c r="G360" s="306"/>
      <c r="H360" s="306"/>
      <c r="I360" s="124" t="str">
        <f t="shared" si="5"/>
        <v/>
      </c>
      <c r="J360" s="118"/>
    </row>
    <row r="361" spans="1:10" ht="20.100000000000001" customHeight="1" x14ac:dyDescent="0.25">
      <c r="A361" s="57">
        <v>356</v>
      </c>
      <c r="B361" s="27"/>
      <c r="C361" s="27"/>
      <c r="D361" s="28"/>
      <c r="E361" s="28"/>
      <c r="F361" s="29"/>
      <c r="G361" s="306"/>
      <c r="H361" s="306"/>
      <c r="I361" s="124" t="str">
        <f t="shared" si="5"/>
        <v/>
      </c>
      <c r="J361" s="118"/>
    </row>
    <row r="362" spans="1:10" ht="20.100000000000001" customHeight="1" x14ac:dyDescent="0.25">
      <c r="A362" s="57">
        <v>357</v>
      </c>
      <c r="B362" s="27"/>
      <c r="C362" s="27"/>
      <c r="D362" s="28"/>
      <c r="E362" s="28"/>
      <c r="F362" s="29"/>
      <c r="G362" s="306"/>
      <c r="H362" s="306"/>
      <c r="I362" s="124" t="str">
        <f t="shared" si="5"/>
        <v/>
      </c>
      <c r="J362" s="118"/>
    </row>
    <row r="363" spans="1:10" ht="20.100000000000001" customHeight="1" x14ac:dyDescent="0.25">
      <c r="A363" s="57">
        <v>358</v>
      </c>
      <c r="B363" s="27"/>
      <c r="C363" s="27"/>
      <c r="D363" s="28"/>
      <c r="E363" s="28"/>
      <c r="F363" s="29"/>
      <c r="G363" s="306"/>
      <c r="H363" s="306"/>
      <c r="I363" s="124" t="str">
        <f t="shared" si="5"/>
        <v/>
      </c>
      <c r="J363" s="118"/>
    </row>
    <row r="364" spans="1:10" ht="20.100000000000001" customHeight="1" x14ac:dyDescent="0.25">
      <c r="A364" s="57">
        <v>359</v>
      </c>
      <c r="B364" s="27"/>
      <c r="C364" s="27"/>
      <c r="D364" s="28"/>
      <c r="E364" s="28"/>
      <c r="F364" s="29"/>
      <c r="G364" s="306"/>
      <c r="H364" s="306"/>
      <c r="I364" s="124" t="str">
        <f t="shared" si="5"/>
        <v/>
      </c>
      <c r="J364" s="118"/>
    </row>
    <row r="365" spans="1:10" ht="20.100000000000001" customHeight="1" x14ac:dyDescent="0.25">
      <c r="A365" s="57">
        <v>360</v>
      </c>
      <c r="B365" s="27"/>
      <c r="C365" s="27"/>
      <c r="D365" s="28"/>
      <c r="E365" s="28"/>
      <c r="F365" s="29"/>
      <c r="G365" s="306"/>
      <c r="H365" s="306"/>
      <c r="I365" s="124" t="str">
        <f t="shared" si="5"/>
        <v/>
      </c>
      <c r="J365" s="118"/>
    </row>
    <row r="366" spans="1:10" ht="20.100000000000001" customHeight="1" x14ac:dyDescent="0.25">
      <c r="A366" s="57">
        <v>361</v>
      </c>
      <c r="B366" s="27"/>
      <c r="C366" s="27"/>
      <c r="D366" s="28"/>
      <c r="E366" s="28"/>
      <c r="F366" s="29"/>
      <c r="G366" s="306"/>
      <c r="H366" s="306"/>
      <c r="I366" s="124" t="str">
        <f t="shared" si="5"/>
        <v/>
      </c>
      <c r="J366" s="118"/>
    </row>
    <row r="367" spans="1:10" ht="20.100000000000001" customHeight="1" x14ac:dyDescent="0.25">
      <c r="A367" s="57">
        <v>362</v>
      </c>
      <c r="B367" s="27"/>
      <c r="C367" s="27"/>
      <c r="D367" s="28"/>
      <c r="E367" s="28"/>
      <c r="F367" s="29"/>
      <c r="G367" s="306"/>
      <c r="H367" s="306"/>
      <c r="I367" s="124" t="str">
        <f t="shared" si="5"/>
        <v/>
      </c>
      <c r="J367" s="118"/>
    </row>
    <row r="368" spans="1:10" ht="20.100000000000001" customHeight="1" x14ac:dyDescent="0.25">
      <c r="A368" s="57">
        <v>363</v>
      </c>
      <c r="B368" s="27"/>
      <c r="C368" s="27"/>
      <c r="D368" s="28"/>
      <c r="E368" s="28"/>
      <c r="F368" s="29"/>
      <c r="G368" s="306"/>
      <c r="H368" s="306"/>
      <c r="I368" s="124" t="str">
        <f t="shared" si="5"/>
        <v/>
      </c>
      <c r="J368" s="118"/>
    </row>
    <row r="369" spans="1:10" ht="20.100000000000001" customHeight="1" x14ac:dyDescent="0.25">
      <c r="A369" s="57">
        <v>364</v>
      </c>
      <c r="B369" s="27"/>
      <c r="C369" s="27"/>
      <c r="D369" s="28"/>
      <c r="E369" s="28"/>
      <c r="F369" s="29"/>
      <c r="G369" s="306"/>
      <c r="H369" s="306"/>
      <c r="I369" s="124" t="str">
        <f t="shared" si="5"/>
        <v/>
      </c>
      <c r="J369" s="118"/>
    </row>
    <row r="370" spans="1:10" ht="20.100000000000001" customHeight="1" x14ac:dyDescent="0.25">
      <c r="A370" s="57">
        <v>365</v>
      </c>
      <c r="B370" s="27"/>
      <c r="C370" s="27"/>
      <c r="D370" s="28"/>
      <c r="E370" s="28"/>
      <c r="F370" s="29"/>
      <c r="G370" s="306"/>
      <c r="H370" s="306"/>
      <c r="I370" s="124" t="str">
        <f t="shared" si="5"/>
        <v/>
      </c>
      <c r="J370" s="118"/>
    </row>
    <row r="371" spans="1:10" ht="20.100000000000001" customHeight="1" x14ac:dyDescent="0.25">
      <c r="A371" s="57">
        <v>366</v>
      </c>
      <c r="B371" s="27"/>
      <c r="C371" s="27"/>
      <c r="D371" s="28"/>
      <c r="E371" s="28"/>
      <c r="F371" s="29"/>
      <c r="G371" s="306"/>
      <c r="H371" s="306"/>
      <c r="I371" s="124" t="str">
        <f t="shared" si="5"/>
        <v/>
      </c>
      <c r="J371" s="118"/>
    </row>
    <row r="372" spans="1:10" ht="20.100000000000001" customHeight="1" x14ac:dyDescent="0.25">
      <c r="A372" s="57">
        <v>367</v>
      </c>
      <c r="B372" s="27"/>
      <c r="C372" s="27"/>
      <c r="D372" s="28"/>
      <c r="E372" s="28"/>
      <c r="F372" s="29"/>
      <c r="G372" s="306"/>
      <c r="H372" s="306"/>
      <c r="I372" s="124" t="str">
        <f t="shared" si="5"/>
        <v/>
      </c>
      <c r="J372" s="118"/>
    </row>
    <row r="373" spans="1:10" ht="20.100000000000001" customHeight="1" x14ac:dyDescent="0.25">
      <c r="A373" s="57">
        <v>368</v>
      </c>
      <c r="B373" s="27"/>
      <c r="C373" s="27"/>
      <c r="D373" s="28"/>
      <c r="E373" s="28"/>
      <c r="F373" s="29"/>
      <c r="G373" s="306"/>
      <c r="H373" s="306"/>
      <c r="I373" s="124" t="str">
        <f t="shared" si="5"/>
        <v/>
      </c>
      <c r="J373" s="118"/>
    </row>
    <row r="374" spans="1:10" ht="20.100000000000001" customHeight="1" x14ac:dyDescent="0.25">
      <c r="A374" s="57">
        <v>369</v>
      </c>
      <c r="B374" s="27"/>
      <c r="C374" s="27"/>
      <c r="D374" s="28"/>
      <c r="E374" s="28"/>
      <c r="F374" s="29"/>
      <c r="G374" s="306"/>
      <c r="H374" s="306"/>
      <c r="I374" s="124" t="str">
        <f t="shared" si="5"/>
        <v/>
      </c>
      <c r="J374" s="118"/>
    </row>
    <row r="375" spans="1:10" ht="20.100000000000001" customHeight="1" x14ac:dyDescent="0.25">
      <c r="A375" s="57">
        <v>370</v>
      </c>
      <c r="B375" s="27"/>
      <c r="C375" s="27"/>
      <c r="D375" s="28"/>
      <c r="E375" s="28"/>
      <c r="F375" s="29"/>
      <c r="G375" s="306"/>
      <c r="H375" s="306"/>
      <c r="I375" s="124" t="str">
        <f t="shared" si="5"/>
        <v/>
      </c>
      <c r="J375" s="118"/>
    </row>
    <row r="376" spans="1:10" ht="20.100000000000001" customHeight="1" x14ac:dyDescent="0.25">
      <c r="A376" s="57">
        <v>371</v>
      </c>
      <c r="B376" s="27"/>
      <c r="C376" s="27"/>
      <c r="D376" s="28"/>
      <c r="E376" s="28"/>
      <c r="F376" s="29"/>
      <c r="G376" s="306"/>
      <c r="H376" s="306"/>
      <c r="I376" s="124" t="str">
        <f t="shared" si="5"/>
        <v/>
      </c>
      <c r="J376" s="118"/>
    </row>
    <row r="377" spans="1:10" ht="20.100000000000001" customHeight="1" x14ac:dyDescent="0.25">
      <c r="A377" s="57">
        <v>372</v>
      </c>
      <c r="B377" s="27"/>
      <c r="C377" s="27"/>
      <c r="D377" s="28"/>
      <c r="E377" s="28"/>
      <c r="F377" s="29"/>
      <c r="G377" s="306"/>
      <c r="H377" s="306"/>
      <c r="I377" s="124" t="str">
        <f t="shared" si="5"/>
        <v/>
      </c>
      <c r="J377" s="118"/>
    </row>
    <row r="378" spans="1:10" ht="20.100000000000001" customHeight="1" x14ac:dyDescent="0.25">
      <c r="A378" s="57">
        <v>373</v>
      </c>
      <c r="B378" s="27"/>
      <c r="C378" s="27"/>
      <c r="D378" s="28"/>
      <c r="E378" s="28"/>
      <c r="F378" s="29"/>
      <c r="G378" s="306"/>
      <c r="H378" s="306"/>
      <c r="I378" s="124" t="str">
        <f t="shared" si="5"/>
        <v/>
      </c>
      <c r="J378" s="118"/>
    </row>
    <row r="379" spans="1:10" ht="20.100000000000001" customHeight="1" x14ac:dyDescent="0.25">
      <c r="A379" s="57">
        <v>374</v>
      </c>
      <c r="B379" s="27"/>
      <c r="C379" s="27"/>
      <c r="D379" s="28"/>
      <c r="E379" s="28"/>
      <c r="F379" s="29"/>
      <c r="G379" s="306"/>
      <c r="H379" s="306"/>
      <c r="I379" s="124" t="str">
        <f t="shared" si="5"/>
        <v/>
      </c>
      <c r="J379" s="118"/>
    </row>
    <row r="380" spans="1:10" ht="20.100000000000001" customHeight="1" x14ac:dyDescent="0.25">
      <c r="A380" s="57">
        <v>375</v>
      </c>
      <c r="B380" s="27"/>
      <c r="C380" s="27"/>
      <c r="D380" s="28"/>
      <c r="E380" s="28"/>
      <c r="F380" s="29"/>
      <c r="G380" s="306"/>
      <c r="H380" s="306"/>
      <c r="I380" s="124" t="str">
        <f t="shared" si="5"/>
        <v/>
      </c>
      <c r="J380" s="118"/>
    </row>
    <row r="381" spans="1:10" ht="20.100000000000001" customHeight="1" x14ac:dyDescent="0.25">
      <c r="A381" s="57">
        <v>376</v>
      </c>
      <c r="B381" s="27"/>
      <c r="C381" s="27"/>
      <c r="D381" s="28"/>
      <c r="E381" s="28"/>
      <c r="F381" s="29"/>
      <c r="G381" s="306"/>
      <c r="H381" s="306"/>
      <c r="I381" s="124" t="str">
        <f t="shared" si="5"/>
        <v/>
      </c>
      <c r="J381" s="118"/>
    </row>
    <row r="382" spans="1:10" ht="20.100000000000001" customHeight="1" x14ac:dyDescent="0.25">
      <c r="A382" s="57">
        <v>377</v>
      </c>
      <c r="B382" s="27"/>
      <c r="C382" s="27"/>
      <c r="D382" s="28"/>
      <c r="E382" s="28"/>
      <c r="F382" s="29"/>
      <c r="G382" s="306"/>
      <c r="H382" s="306"/>
      <c r="I382" s="124" t="str">
        <f t="shared" si="5"/>
        <v/>
      </c>
      <c r="J382" s="118"/>
    </row>
    <row r="383" spans="1:10" ht="20.100000000000001" customHeight="1" x14ac:dyDescent="0.25">
      <c r="A383" s="57">
        <v>378</v>
      </c>
      <c r="B383" s="27"/>
      <c r="C383" s="27"/>
      <c r="D383" s="28"/>
      <c r="E383" s="28"/>
      <c r="F383" s="29"/>
      <c r="G383" s="306"/>
      <c r="H383" s="306"/>
      <c r="I383" s="124" t="str">
        <f t="shared" si="5"/>
        <v/>
      </c>
      <c r="J383" s="118"/>
    </row>
    <row r="384" spans="1:10" ht="20.100000000000001" customHeight="1" x14ac:dyDescent="0.25">
      <c r="A384" s="57">
        <v>379</v>
      </c>
      <c r="B384" s="27"/>
      <c r="C384" s="27"/>
      <c r="D384" s="28"/>
      <c r="E384" s="28"/>
      <c r="F384" s="29"/>
      <c r="G384" s="306"/>
      <c r="H384" s="306"/>
      <c r="I384" s="124" t="str">
        <f t="shared" si="5"/>
        <v/>
      </c>
      <c r="J384" s="118"/>
    </row>
    <row r="385" spans="1:10" ht="20.100000000000001" customHeight="1" x14ac:dyDescent="0.25">
      <c r="A385" s="57">
        <v>380</v>
      </c>
      <c r="B385" s="27"/>
      <c r="C385" s="27"/>
      <c r="D385" s="28"/>
      <c r="E385" s="28"/>
      <c r="F385" s="29"/>
      <c r="G385" s="306"/>
      <c r="H385" s="306"/>
      <c r="I385" s="124" t="str">
        <f t="shared" si="5"/>
        <v/>
      </c>
      <c r="J385" s="118"/>
    </row>
    <row r="386" spans="1:10" ht="20.100000000000001" customHeight="1" x14ac:dyDescent="0.25">
      <c r="A386" s="57">
        <v>381</v>
      </c>
      <c r="B386" s="27"/>
      <c r="C386" s="27"/>
      <c r="D386" s="28"/>
      <c r="E386" s="28"/>
      <c r="F386" s="29"/>
      <c r="G386" s="306"/>
      <c r="H386" s="306"/>
      <c r="I386" s="124" t="str">
        <f t="shared" si="5"/>
        <v/>
      </c>
      <c r="J386" s="118"/>
    </row>
    <row r="387" spans="1:10" ht="20.100000000000001" customHeight="1" x14ac:dyDescent="0.25">
      <c r="A387" s="57">
        <v>382</v>
      </c>
      <c r="B387" s="27"/>
      <c r="C387" s="27"/>
      <c r="D387" s="28"/>
      <c r="E387" s="28"/>
      <c r="F387" s="29"/>
      <c r="G387" s="306"/>
      <c r="H387" s="306"/>
      <c r="I387" s="124" t="str">
        <f t="shared" si="5"/>
        <v/>
      </c>
      <c r="J387" s="118"/>
    </row>
    <row r="388" spans="1:10" ht="20.100000000000001" customHeight="1" x14ac:dyDescent="0.25">
      <c r="A388" s="57">
        <v>383</v>
      </c>
      <c r="B388" s="27"/>
      <c r="C388" s="27"/>
      <c r="D388" s="28"/>
      <c r="E388" s="28"/>
      <c r="F388" s="29"/>
      <c r="G388" s="306"/>
      <c r="H388" s="306"/>
      <c r="I388" s="124" t="str">
        <f t="shared" si="5"/>
        <v/>
      </c>
      <c r="J388" s="118"/>
    </row>
    <row r="389" spans="1:10" ht="20.100000000000001" customHeight="1" x14ac:dyDescent="0.25">
      <c r="A389" s="57">
        <v>384</v>
      </c>
      <c r="B389" s="27"/>
      <c r="C389" s="27"/>
      <c r="D389" s="28"/>
      <c r="E389" s="28"/>
      <c r="F389" s="29"/>
      <c r="G389" s="306"/>
      <c r="H389" s="306"/>
      <c r="I389" s="124" t="str">
        <f t="shared" ref="I389:I452" si="6">IF($E389="","",IF(OR(($F389=0),($G389=0)),0,$F389/$G389*$H389))</f>
        <v/>
      </c>
      <c r="J389" s="118"/>
    </row>
    <row r="390" spans="1:10" ht="20.100000000000001" customHeight="1" x14ac:dyDescent="0.25">
      <c r="A390" s="57">
        <v>385</v>
      </c>
      <c r="B390" s="27"/>
      <c r="C390" s="27"/>
      <c r="D390" s="28"/>
      <c r="E390" s="28"/>
      <c r="F390" s="29"/>
      <c r="G390" s="306"/>
      <c r="H390" s="306"/>
      <c r="I390" s="124" t="str">
        <f t="shared" si="6"/>
        <v/>
      </c>
      <c r="J390" s="118"/>
    </row>
    <row r="391" spans="1:10" ht="20.100000000000001" customHeight="1" x14ac:dyDescent="0.25">
      <c r="A391" s="57">
        <v>386</v>
      </c>
      <c r="B391" s="27"/>
      <c r="C391" s="27"/>
      <c r="D391" s="28"/>
      <c r="E391" s="28"/>
      <c r="F391" s="29"/>
      <c r="G391" s="306"/>
      <c r="H391" s="306"/>
      <c r="I391" s="124" t="str">
        <f t="shared" si="6"/>
        <v/>
      </c>
      <c r="J391" s="118"/>
    </row>
    <row r="392" spans="1:10" ht="20.100000000000001" customHeight="1" x14ac:dyDescent="0.25">
      <c r="A392" s="57">
        <v>387</v>
      </c>
      <c r="B392" s="27"/>
      <c r="C392" s="27"/>
      <c r="D392" s="28"/>
      <c r="E392" s="28"/>
      <c r="F392" s="29"/>
      <c r="G392" s="306"/>
      <c r="H392" s="306"/>
      <c r="I392" s="124" t="str">
        <f t="shared" si="6"/>
        <v/>
      </c>
      <c r="J392" s="118"/>
    </row>
    <row r="393" spans="1:10" ht="20.100000000000001" customHeight="1" x14ac:dyDescent="0.25">
      <c r="A393" s="57">
        <v>388</v>
      </c>
      <c r="B393" s="27"/>
      <c r="C393" s="27"/>
      <c r="D393" s="28"/>
      <c r="E393" s="28"/>
      <c r="F393" s="29"/>
      <c r="G393" s="306"/>
      <c r="H393" s="306"/>
      <c r="I393" s="124" t="str">
        <f t="shared" si="6"/>
        <v/>
      </c>
      <c r="J393" s="118"/>
    </row>
    <row r="394" spans="1:10" ht="20.100000000000001" customHeight="1" x14ac:dyDescent="0.25">
      <c r="A394" s="57">
        <v>389</v>
      </c>
      <c r="B394" s="27"/>
      <c r="C394" s="27"/>
      <c r="D394" s="28"/>
      <c r="E394" s="28"/>
      <c r="F394" s="29"/>
      <c r="G394" s="306"/>
      <c r="H394" s="306"/>
      <c r="I394" s="124" t="str">
        <f t="shared" si="6"/>
        <v/>
      </c>
      <c r="J394" s="118"/>
    </row>
    <row r="395" spans="1:10" ht="20.100000000000001" customHeight="1" x14ac:dyDescent="0.25">
      <c r="A395" s="57">
        <v>390</v>
      </c>
      <c r="B395" s="27"/>
      <c r="C395" s="27"/>
      <c r="D395" s="28"/>
      <c r="E395" s="28"/>
      <c r="F395" s="29"/>
      <c r="G395" s="306"/>
      <c r="H395" s="306"/>
      <c r="I395" s="124" t="str">
        <f t="shared" si="6"/>
        <v/>
      </c>
      <c r="J395" s="118"/>
    </row>
    <row r="396" spans="1:10" ht="20.100000000000001" customHeight="1" x14ac:dyDescent="0.25">
      <c r="A396" s="57">
        <v>391</v>
      </c>
      <c r="B396" s="27"/>
      <c r="C396" s="27"/>
      <c r="D396" s="28"/>
      <c r="E396" s="28"/>
      <c r="F396" s="29"/>
      <c r="G396" s="306"/>
      <c r="H396" s="306"/>
      <c r="I396" s="124" t="str">
        <f t="shared" si="6"/>
        <v/>
      </c>
      <c r="J396" s="118"/>
    </row>
    <row r="397" spans="1:10" ht="20.100000000000001" customHeight="1" x14ac:dyDescent="0.25">
      <c r="A397" s="57">
        <v>392</v>
      </c>
      <c r="B397" s="27"/>
      <c r="C397" s="27"/>
      <c r="D397" s="28"/>
      <c r="E397" s="28"/>
      <c r="F397" s="29"/>
      <c r="G397" s="306"/>
      <c r="H397" s="306"/>
      <c r="I397" s="124" t="str">
        <f t="shared" si="6"/>
        <v/>
      </c>
      <c r="J397" s="118"/>
    </row>
    <row r="398" spans="1:10" ht="20.100000000000001" customHeight="1" x14ac:dyDescent="0.25">
      <c r="A398" s="57">
        <v>393</v>
      </c>
      <c r="B398" s="27"/>
      <c r="C398" s="27"/>
      <c r="D398" s="28"/>
      <c r="E398" s="28"/>
      <c r="F398" s="29"/>
      <c r="G398" s="306"/>
      <c r="H398" s="306"/>
      <c r="I398" s="124" t="str">
        <f t="shared" si="6"/>
        <v/>
      </c>
      <c r="J398" s="118"/>
    </row>
    <row r="399" spans="1:10" ht="20.100000000000001" customHeight="1" x14ac:dyDescent="0.25">
      <c r="A399" s="57">
        <v>394</v>
      </c>
      <c r="B399" s="27"/>
      <c r="C399" s="27"/>
      <c r="D399" s="28"/>
      <c r="E399" s="28"/>
      <c r="F399" s="29"/>
      <c r="G399" s="306"/>
      <c r="H399" s="306"/>
      <c r="I399" s="124" t="str">
        <f t="shared" si="6"/>
        <v/>
      </c>
      <c r="J399" s="118"/>
    </row>
    <row r="400" spans="1:10" ht="20.100000000000001" customHeight="1" x14ac:dyDescent="0.25">
      <c r="A400" s="57">
        <v>395</v>
      </c>
      <c r="B400" s="27"/>
      <c r="C400" s="27"/>
      <c r="D400" s="28"/>
      <c r="E400" s="28"/>
      <c r="F400" s="29"/>
      <c r="G400" s="306"/>
      <c r="H400" s="306"/>
      <c r="I400" s="124" t="str">
        <f t="shared" si="6"/>
        <v/>
      </c>
      <c r="J400" s="118"/>
    </row>
    <row r="401" spans="1:10" ht="20.100000000000001" customHeight="1" x14ac:dyDescent="0.25">
      <c r="A401" s="57">
        <v>396</v>
      </c>
      <c r="B401" s="27"/>
      <c r="C401" s="27"/>
      <c r="D401" s="28"/>
      <c r="E401" s="28"/>
      <c r="F401" s="29"/>
      <c r="G401" s="306"/>
      <c r="H401" s="306"/>
      <c r="I401" s="124" t="str">
        <f t="shared" si="6"/>
        <v/>
      </c>
      <c r="J401" s="118"/>
    </row>
    <row r="402" spans="1:10" ht="20.100000000000001" customHeight="1" x14ac:dyDescent="0.25">
      <c r="A402" s="57">
        <v>397</v>
      </c>
      <c r="B402" s="27"/>
      <c r="C402" s="27"/>
      <c r="D402" s="28"/>
      <c r="E402" s="28"/>
      <c r="F402" s="29"/>
      <c r="G402" s="306"/>
      <c r="H402" s="306"/>
      <c r="I402" s="124" t="str">
        <f t="shared" si="6"/>
        <v/>
      </c>
      <c r="J402" s="118"/>
    </row>
    <row r="403" spans="1:10" ht="20.100000000000001" customHeight="1" x14ac:dyDescent="0.25">
      <c r="A403" s="57">
        <v>398</v>
      </c>
      <c r="B403" s="27"/>
      <c r="C403" s="27"/>
      <c r="D403" s="28"/>
      <c r="E403" s="28"/>
      <c r="F403" s="29"/>
      <c r="G403" s="306"/>
      <c r="H403" s="306"/>
      <c r="I403" s="124" t="str">
        <f t="shared" si="6"/>
        <v/>
      </c>
      <c r="J403" s="118"/>
    </row>
    <row r="404" spans="1:10" ht="20.100000000000001" customHeight="1" x14ac:dyDescent="0.25">
      <c r="A404" s="57">
        <v>399</v>
      </c>
      <c r="B404" s="27"/>
      <c r="C404" s="27"/>
      <c r="D404" s="28"/>
      <c r="E404" s="28"/>
      <c r="F404" s="29"/>
      <c r="G404" s="306"/>
      <c r="H404" s="306"/>
      <c r="I404" s="124" t="str">
        <f t="shared" si="6"/>
        <v/>
      </c>
      <c r="J404" s="118"/>
    </row>
    <row r="405" spans="1:10" ht="20.100000000000001" customHeight="1" x14ac:dyDescent="0.25">
      <c r="A405" s="57">
        <v>400</v>
      </c>
      <c r="B405" s="27"/>
      <c r="C405" s="27"/>
      <c r="D405" s="28"/>
      <c r="E405" s="28"/>
      <c r="F405" s="29"/>
      <c r="G405" s="306"/>
      <c r="H405" s="306"/>
      <c r="I405" s="124" t="str">
        <f t="shared" si="6"/>
        <v/>
      </c>
      <c r="J405" s="118"/>
    </row>
    <row r="406" spans="1:10" ht="20.100000000000001" customHeight="1" x14ac:dyDescent="0.25">
      <c r="A406" s="57">
        <v>401</v>
      </c>
      <c r="B406" s="27"/>
      <c r="C406" s="27"/>
      <c r="D406" s="28"/>
      <c r="E406" s="28"/>
      <c r="F406" s="29"/>
      <c r="G406" s="306"/>
      <c r="H406" s="306"/>
      <c r="I406" s="124" t="str">
        <f t="shared" si="6"/>
        <v/>
      </c>
      <c r="J406" s="118"/>
    </row>
    <row r="407" spans="1:10" ht="20.100000000000001" customHeight="1" x14ac:dyDescent="0.25">
      <c r="A407" s="57">
        <v>402</v>
      </c>
      <c r="B407" s="27"/>
      <c r="C407" s="27"/>
      <c r="D407" s="28"/>
      <c r="E407" s="28"/>
      <c r="F407" s="29"/>
      <c r="G407" s="306"/>
      <c r="H407" s="306"/>
      <c r="I407" s="124" t="str">
        <f t="shared" si="6"/>
        <v/>
      </c>
      <c r="J407" s="118"/>
    </row>
    <row r="408" spans="1:10" ht="20.100000000000001" customHeight="1" x14ac:dyDescent="0.25">
      <c r="A408" s="57">
        <v>403</v>
      </c>
      <c r="B408" s="27"/>
      <c r="C408" s="27"/>
      <c r="D408" s="28"/>
      <c r="E408" s="28"/>
      <c r="F408" s="29"/>
      <c r="G408" s="306"/>
      <c r="H408" s="306"/>
      <c r="I408" s="124" t="str">
        <f t="shared" si="6"/>
        <v/>
      </c>
      <c r="J408" s="118"/>
    </row>
    <row r="409" spans="1:10" ht="20.100000000000001" customHeight="1" x14ac:dyDescent="0.25">
      <c r="A409" s="57">
        <v>404</v>
      </c>
      <c r="B409" s="27"/>
      <c r="C409" s="27"/>
      <c r="D409" s="28"/>
      <c r="E409" s="28"/>
      <c r="F409" s="29"/>
      <c r="G409" s="306"/>
      <c r="H409" s="306"/>
      <c r="I409" s="124" t="str">
        <f t="shared" si="6"/>
        <v/>
      </c>
      <c r="J409" s="118"/>
    </row>
    <row r="410" spans="1:10" ht="20.100000000000001" customHeight="1" x14ac:dyDescent="0.25">
      <c r="A410" s="57">
        <v>405</v>
      </c>
      <c r="B410" s="27"/>
      <c r="C410" s="27"/>
      <c r="D410" s="28"/>
      <c r="E410" s="28"/>
      <c r="F410" s="29"/>
      <c r="G410" s="306"/>
      <c r="H410" s="306"/>
      <c r="I410" s="124" t="str">
        <f t="shared" si="6"/>
        <v/>
      </c>
      <c r="J410" s="118"/>
    </row>
    <row r="411" spans="1:10" ht="20.100000000000001" customHeight="1" x14ac:dyDescent="0.25">
      <c r="A411" s="57">
        <v>406</v>
      </c>
      <c r="B411" s="27"/>
      <c r="C411" s="27"/>
      <c r="D411" s="28"/>
      <c r="E411" s="28"/>
      <c r="F411" s="29"/>
      <c r="G411" s="306"/>
      <c r="H411" s="306"/>
      <c r="I411" s="124" t="str">
        <f t="shared" si="6"/>
        <v/>
      </c>
      <c r="J411" s="118"/>
    </row>
    <row r="412" spans="1:10" ht="20.100000000000001" customHeight="1" x14ac:dyDescent="0.25">
      <c r="A412" s="57">
        <v>407</v>
      </c>
      <c r="B412" s="27"/>
      <c r="C412" s="27"/>
      <c r="D412" s="28"/>
      <c r="E412" s="28"/>
      <c r="F412" s="29"/>
      <c r="G412" s="306"/>
      <c r="H412" s="306"/>
      <c r="I412" s="124" t="str">
        <f t="shared" si="6"/>
        <v/>
      </c>
      <c r="J412" s="118"/>
    </row>
    <row r="413" spans="1:10" ht="20.100000000000001" customHeight="1" x14ac:dyDescent="0.25">
      <c r="A413" s="57">
        <v>408</v>
      </c>
      <c r="B413" s="27"/>
      <c r="C413" s="27"/>
      <c r="D413" s="28"/>
      <c r="E413" s="28"/>
      <c r="F413" s="29"/>
      <c r="G413" s="306"/>
      <c r="H413" s="306"/>
      <c r="I413" s="124" t="str">
        <f t="shared" si="6"/>
        <v/>
      </c>
      <c r="J413" s="118"/>
    </row>
    <row r="414" spans="1:10" ht="20.100000000000001" customHeight="1" x14ac:dyDescent="0.25">
      <c r="A414" s="57">
        <v>409</v>
      </c>
      <c r="B414" s="27"/>
      <c r="C414" s="27"/>
      <c r="D414" s="28"/>
      <c r="E414" s="28"/>
      <c r="F414" s="29"/>
      <c r="G414" s="306"/>
      <c r="H414" s="306"/>
      <c r="I414" s="124" t="str">
        <f t="shared" si="6"/>
        <v/>
      </c>
      <c r="J414" s="118"/>
    </row>
    <row r="415" spans="1:10" ht="20.100000000000001" customHeight="1" x14ac:dyDescent="0.25">
      <c r="A415" s="57">
        <v>410</v>
      </c>
      <c r="B415" s="27"/>
      <c r="C415" s="27"/>
      <c r="D415" s="28"/>
      <c r="E415" s="28"/>
      <c r="F415" s="29"/>
      <c r="G415" s="306"/>
      <c r="H415" s="306"/>
      <c r="I415" s="124" t="str">
        <f t="shared" si="6"/>
        <v/>
      </c>
      <c r="J415" s="118"/>
    </row>
    <row r="416" spans="1:10" ht="20.100000000000001" customHeight="1" x14ac:dyDescent="0.25">
      <c r="A416" s="57">
        <v>411</v>
      </c>
      <c r="B416" s="27"/>
      <c r="C416" s="27"/>
      <c r="D416" s="28"/>
      <c r="E416" s="28"/>
      <c r="F416" s="29"/>
      <c r="G416" s="306"/>
      <c r="H416" s="306"/>
      <c r="I416" s="124" t="str">
        <f t="shared" si="6"/>
        <v/>
      </c>
      <c r="J416" s="118"/>
    </row>
    <row r="417" spans="1:10" ht="20.100000000000001" customHeight="1" x14ac:dyDescent="0.25">
      <c r="A417" s="57">
        <v>412</v>
      </c>
      <c r="B417" s="27"/>
      <c r="C417" s="27"/>
      <c r="D417" s="28"/>
      <c r="E417" s="28"/>
      <c r="F417" s="29"/>
      <c r="G417" s="306"/>
      <c r="H417" s="306"/>
      <c r="I417" s="124" t="str">
        <f t="shared" si="6"/>
        <v/>
      </c>
      <c r="J417" s="118"/>
    </row>
    <row r="418" spans="1:10" ht="20.100000000000001" customHeight="1" x14ac:dyDescent="0.25">
      <c r="A418" s="57">
        <v>413</v>
      </c>
      <c r="B418" s="27"/>
      <c r="C418" s="27"/>
      <c r="D418" s="28"/>
      <c r="E418" s="28"/>
      <c r="F418" s="29"/>
      <c r="G418" s="306"/>
      <c r="H418" s="306"/>
      <c r="I418" s="124" t="str">
        <f t="shared" si="6"/>
        <v/>
      </c>
      <c r="J418" s="118"/>
    </row>
    <row r="419" spans="1:10" ht="20.100000000000001" customHeight="1" x14ac:dyDescent="0.25">
      <c r="A419" s="57">
        <v>414</v>
      </c>
      <c r="B419" s="27"/>
      <c r="C419" s="27"/>
      <c r="D419" s="28"/>
      <c r="E419" s="28"/>
      <c r="F419" s="29"/>
      <c r="G419" s="306"/>
      <c r="H419" s="306"/>
      <c r="I419" s="124" t="str">
        <f t="shared" si="6"/>
        <v/>
      </c>
      <c r="J419" s="118"/>
    </row>
    <row r="420" spans="1:10" ht="20.100000000000001" customHeight="1" x14ac:dyDescent="0.25">
      <c r="A420" s="57">
        <v>415</v>
      </c>
      <c r="B420" s="27"/>
      <c r="C420" s="27"/>
      <c r="D420" s="28"/>
      <c r="E420" s="28"/>
      <c r="F420" s="29"/>
      <c r="G420" s="306"/>
      <c r="H420" s="306"/>
      <c r="I420" s="124" t="str">
        <f t="shared" si="6"/>
        <v/>
      </c>
      <c r="J420" s="118"/>
    </row>
    <row r="421" spans="1:10" ht="20.100000000000001" customHeight="1" x14ac:dyDescent="0.25">
      <c r="A421" s="57">
        <v>416</v>
      </c>
      <c r="B421" s="27"/>
      <c r="C421" s="27"/>
      <c r="D421" s="28"/>
      <c r="E421" s="28"/>
      <c r="F421" s="29"/>
      <c r="G421" s="306"/>
      <c r="H421" s="306"/>
      <c r="I421" s="124" t="str">
        <f t="shared" si="6"/>
        <v/>
      </c>
      <c r="J421" s="118"/>
    </row>
    <row r="422" spans="1:10" ht="20.100000000000001" customHeight="1" x14ac:dyDescent="0.25">
      <c r="A422" s="57">
        <v>417</v>
      </c>
      <c r="B422" s="27"/>
      <c r="C422" s="27"/>
      <c r="D422" s="28"/>
      <c r="E422" s="28"/>
      <c r="F422" s="29"/>
      <c r="G422" s="306"/>
      <c r="H422" s="306"/>
      <c r="I422" s="124" t="str">
        <f t="shared" si="6"/>
        <v/>
      </c>
      <c r="J422" s="118"/>
    </row>
    <row r="423" spans="1:10" ht="20.100000000000001" customHeight="1" x14ac:dyDescent="0.25">
      <c r="A423" s="57">
        <v>418</v>
      </c>
      <c r="B423" s="27"/>
      <c r="C423" s="27"/>
      <c r="D423" s="28"/>
      <c r="E423" s="28"/>
      <c r="F423" s="29"/>
      <c r="G423" s="306"/>
      <c r="H423" s="306"/>
      <c r="I423" s="124" t="str">
        <f t="shared" si="6"/>
        <v/>
      </c>
      <c r="J423" s="118"/>
    </row>
    <row r="424" spans="1:10" ht="20.100000000000001" customHeight="1" x14ac:dyDescent="0.25">
      <c r="A424" s="57">
        <v>419</v>
      </c>
      <c r="B424" s="27"/>
      <c r="C424" s="27"/>
      <c r="D424" s="28"/>
      <c r="E424" s="28"/>
      <c r="F424" s="29"/>
      <c r="G424" s="306"/>
      <c r="H424" s="306"/>
      <c r="I424" s="124" t="str">
        <f t="shared" si="6"/>
        <v/>
      </c>
      <c r="J424" s="118"/>
    </row>
    <row r="425" spans="1:10" ht="20.100000000000001" customHeight="1" x14ac:dyDescent="0.25">
      <c r="A425" s="57">
        <v>420</v>
      </c>
      <c r="B425" s="27"/>
      <c r="C425" s="27"/>
      <c r="D425" s="28"/>
      <c r="E425" s="28"/>
      <c r="F425" s="29"/>
      <c r="G425" s="306"/>
      <c r="H425" s="306"/>
      <c r="I425" s="124" t="str">
        <f t="shared" si="6"/>
        <v/>
      </c>
      <c r="J425" s="118"/>
    </row>
    <row r="426" spans="1:10" ht="20.100000000000001" customHeight="1" x14ac:dyDescent="0.25">
      <c r="A426" s="57">
        <v>421</v>
      </c>
      <c r="B426" s="27"/>
      <c r="C426" s="27"/>
      <c r="D426" s="28"/>
      <c r="E426" s="28"/>
      <c r="F426" s="29"/>
      <c r="G426" s="306"/>
      <c r="H426" s="306"/>
      <c r="I426" s="124" t="str">
        <f t="shared" si="6"/>
        <v/>
      </c>
      <c r="J426" s="118"/>
    </row>
    <row r="427" spans="1:10" ht="20.100000000000001" customHeight="1" x14ac:dyDescent="0.25">
      <c r="A427" s="57">
        <v>422</v>
      </c>
      <c r="B427" s="27"/>
      <c r="C427" s="27"/>
      <c r="D427" s="28"/>
      <c r="E427" s="28"/>
      <c r="F427" s="29"/>
      <c r="G427" s="306"/>
      <c r="H427" s="306"/>
      <c r="I427" s="124" t="str">
        <f t="shared" si="6"/>
        <v/>
      </c>
      <c r="J427" s="118"/>
    </row>
    <row r="428" spans="1:10" ht="20.100000000000001" customHeight="1" x14ac:dyDescent="0.25">
      <c r="A428" s="57">
        <v>423</v>
      </c>
      <c r="B428" s="27"/>
      <c r="C428" s="27"/>
      <c r="D428" s="28"/>
      <c r="E428" s="28"/>
      <c r="F428" s="29"/>
      <c r="G428" s="306"/>
      <c r="H428" s="306"/>
      <c r="I428" s="124" t="str">
        <f t="shared" si="6"/>
        <v/>
      </c>
      <c r="J428" s="118"/>
    </row>
    <row r="429" spans="1:10" ht="20.100000000000001" customHeight="1" x14ac:dyDescent="0.25">
      <c r="A429" s="57">
        <v>424</v>
      </c>
      <c r="B429" s="27"/>
      <c r="C429" s="27"/>
      <c r="D429" s="28"/>
      <c r="E429" s="28"/>
      <c r="F429" s="29"/>
      <c r="G429" s="306"/>
      <c r="H429" s="306"/>
      <c r="I429" s="124" t="str">
        <f t="shared" si="6"/>
        <v/>
      </c>
      <c r="J429" s="118"/>
    </row>
    <row r="430" spans="1:10" ht="20.100000000000001" customHeight="1" x14ac:dyDescent="0.25">
      <c r="A430" s="57">
        <v>425</v>
      </c>
      <c r="B430" s="27"/>
      <c r="C430" s="27"/>
      <c r="D430" s="28"/>
      <c r="E430" s="28"/>
      <c r="F430" s="29"/>
      <c r="G430" s="306"/>
      <c r="H430" s="306"/>
      <c r="I430" s="124" t="str">
        <f t="shared" si="6"/>
        <v/>
      </c>
      <c r="J430" s="118"/>
    </row>
    <row r="431" spans="1:10" ht="20.100000000000001" customHeight="1" x14ac:dyDescent="0.25">
      <c r="A431" s="57">
        <v>426</v>
      </c>
      <c r="B431" s="27"/>
      <c r="C431" s="27"/>
      <c r="D431" s="28"/>
      <c r="E431" s="28"/>
      <c r="F431" s="29"/>
      <c r="G431" s="306"/>
      <c r="H431" s="306"/>
      <c r="I431" s="124" t="str">
        <f t="shared" si="6"/>
        <v/>
      </c>
      <c r="J431" s="118"/>
    </row>
    <row r="432" spans="1:10" ht="20.100000000000001" customHeight="1" x14ac:dyDescent="0.25">
      <c r="A432" s="57">
        <v>427</v>
      </c>
      <c r="B432" s="27"/>
      <c r="C432" s="27"/>
      <c r="D432" s="28"/>
      <c r="E432" s="28"/>
      <c r="F432" s="29"/>
      <c r="G432" s="306"/>
      <c r="H432" s="306"/>
      <c r="I432" s="124" t="str">
        <f t="shared" si="6"/>
        <v/>
      </c>
      <c r="J432" s="118"/>
    </row>
    <row r="433" spans="1:10" ht="20.100000000000001" customHeight="1" x14ac:dyDescent="0.25">
      <c r="A433" s="57">
        <v>428</v>
      </c>
      <c r="B433" s="27"/>
      <c r="C433" s="27"/>
      <c r="D433" s="28"/>
      <c r="E433" s="28"/>
      <c r="F433" s="29"/>
      <c r="G433" s="306"/>
      <c r="H433" s="306"/>
      <c r="I433" s="124" t="str">
        <f t="shared" si="6"/>
        <v/>
      </c>
      <c r="J433" s="118"/>
    </row>
    <row r="434" spans="1:10" ht="20.100000000000001" customHeight="1" x14ac:dyDescent="0.25">
      <c r="A434" s="57">
        <v>429</v>
      </c>
      <c r="B434" s="27"/>
      <c r="C434" s="27"/>
      <c r="D434" s="28"/>
      <c r="E434" s="28"/>
      <c r="F434" s="29"/>
      <c r="G434" s="306"/>
      <c r="H434" s="306"/>
      <c r="I434" s="124" t="str">
        <f t="shared" si="6"/>
        <v/>
      </c>
      <c r="J434" s="118"/>
    </row>
    <row r="435" spans="1:10" ht="20.100000000000001" customHeight="1" x14ac:dyDescent="0.25">
      <c r="A435" s="57">
        <v>430</v>
      </c>
      <c r="B435" s="27"/>
      <c r="C435" s="27"/>
      <c r="D435" s="28"/>
      <c r="E435" s="28"/>
      <c r="F435" s="29"/>
      <c r="G435" s="306"/>
      <c r="H435" s="306"/>
      <c r="I435" s="124" t="str">
        <f t="shared" si="6"/>
        <v/>
      </c>
      <c r="J435" s="118"/>
    </row>
    <row r="436" spans="1:10" ht="20.100000000000001" customHeight="1" x14ac:dyDescent="0.25">
      <c r="A436" s="57">
        <v>431</v>
      </c>
      <c r="B436" s="27"/>
      <c r="C436" s="27"/>
      <c r="D436" s="28"/>
      <c r="E436" s="28"/>
      <c r="F436" s="29"/>
      <c r="G436" s="306"/>
      <c r="H436" s="306"/>
      <c r="I436" s="124" t="str">
        <f t="shared" si="6"/>
        <v/>
      </c>
      <c r="J436" s="118"/>
    </row>
    <row r="437" spans="1:10" ht="20.100000000000001" customHeight="1" x14ac:dyDescent="0.25">
      <c r="A437" s="57">
        <v>432</v>
      </c>
      <c r="B437" s="27"/>
      <c r="C437" s="27"/>
      <c r="D437" s="28"/>
      <c r="E437" s="28"/>
      <c r="F437" s="29"/>
      <c r="G437" s="306"/>
      <c r="H437" s="306"/>
      <c r="I437" s="124" t="str">
        <f t="shared" si="6"/>
        <v/>
      </c>
      <c r="J437" s="118"/>
    </row>
    <row r="438" spans="1:10" ht="20.100000000000001" customHeight="1" x14ac:dyDescent="0.25">
      <c r="A438" s="57">
        <v>433</v>
      </c>
      <c r="B438" s="27"/>
      <c r="C438" s="27"/>
      <c r="D438" s="28"/>
      <c r="E438" s="28"/>
      <c r="F438" s="29"/>
      <c r="G438" s="306"/>
      <c r="H438" s="306"/>
      <c r="I438" s="124" t="str">
        <f t="shared" si="6"/>
        <v/>
      </c>
      <c r="J438" s="118"/>
    </row>
    <row r="439" spans="1:10" ht="20.100000000000001" customHeight="1" x14ac:dyDescent="0.25">
      <c r="A439" s="57">
        <v>434</v>
      </c>
      <c r="B439" s="27"/>
      <c r="C439" s="27"/>
      <c r="D439" s="28"/>
      <c r="E439" s="28"/>
      <c r="F439" s="29"/>
      <c r="G439" s="306"/>
      <c r="H439" s="306"/>
      <c r="I439" s="124" t="str">
        <f t="shared" si="6"/>
        <v/>
      </c>
      <c r="J439" s="118"/>
    </row>
    <row r="440" spans="1:10" ht="20.100000000000001" customHeight="1" x14ac:dyDescent="0.25">
      <c r="A440" s="57">
        <v>435</v>
      </c>
      <c r="B440" s="27"/>
      <c r="C440" s="27"/>
      <c r="D440" s="28"/>
      <c r="E440" s="28"/>
      <c r="F440" s="29"/>
      <c r="G440" s="306"/>
      <c r="H440" s="306"/>
      <c r="I440" s="124" t="str">
        <f t="shared" si="6"/>
        <v/>
      </c>
      <c r="J440" s="118"/>
    </row>
    <row r="441" spans="1:10" ht="20.100000000000001" customHeight="1" x14ac:dyDescent="0.25">
      <c r="A441" s="57">
        <v>436</v>
      </c>
      <c r="B441" s="27"/>
      <c r="C441" s="27"/>
      <c r="D441" s="28"/>
      <c r="E441" s="28"/>
      <c r="F441" s="29"/>
      <c r="G441" s="306"/>
      <c r="H441" s="306"/>
      <c r="I441" s="124" t="str">
        <f t="shared" si="6"/>
        <v/>
      </c>
      <c r="J441" s="118"/>
    </row>
    <row r="442" spans="1:10" ht="20.100000000000001" customHeight="1" x14ac:dyDescent="0.25">
      <c r="A442" s="57">
        <v>437</v>
      </c>
      <c r="B442" s="27"/>
      <c r="C442" s="27"/>
      <c r="D442" s="28"/>
      <c r="E442" s="28"/>
      <c r="F442" s="29"/>
      <c r="G442" s="306"/>
      <c r="H442" s="306"/>
      <c r="I442" s="124" t="str">
        <f t="shared" si="6"/>
        <v/>
      </c>
      <c r="J442" s="118"/>
    </row>
    <row r="443" spans="1:10" ht="20.100000000000001" customHeight="1" x14ac:dyDescent="0.25">
      <c r="A443" s="57">
        <v>438</v>
      </c>
      <c r="B443" s="27"/>
      <c r="C443" s="27"/>
      <c r="D443" s="28"/>
      <c r="E443" s="28"/>
      <c r="F443" s="29"/>
      <c r="G443" s="306"/>
      <c r="H443" s="306"/>
      <c r="I443" s="124" t="str">
        <f t="shared" si="6"/>
        <v/>
      </c>
      <c r="J443" s="118"/>
    </row>
    <row r="444" spans="1:10" ht="20.100000000000001" customHeight="1" x14ac:dyDescent="0.25">
      <c r="A444" s="57">
        <v>439</v>
      </c>
      <c r="B444" s="27"/>
      <c r="C444" s="27"/>
      <c r="D444" s="28"/>
      <c r="E444" s="28"/>
      <c r="F444" s="29"/>
      <c r="G444" s="306"/>
      <c r="H444" s="306"/>
      <c r="I444" s="124" t="str">
        <f t="shared" si="6"/>
        <v/>
      </c>
      <c r="J444" s="118"/>
    </row>
    <row r="445" spans="1:10" ht="20.100000000000001" customHeight="1" x14ac:dyDescent="0.25">
      <c r="A445" s="57">
        <v>440</v>
      </c>
      <c r="B445" s="27"/>
      <c r="C445" s="27"/>
      <c r="D445" s="28"/>
      <c r="E445" s="28"/>
      <c r="F445" s="29"/>
      <c r="G445" s="306"/>
      <c r="H445" s="306"/>
      <c r="I445" s="124" t="str">
        <f t="shared" si="6"/>
        <v/>
      </c>
      <c r="J445" s="118"/>
    </row>
    <row r="446" spans="1:10" ht="20.100000000000001" customHeight="1" x14ac:dyDescent="0.25">
      <c r="A446" s="57">
        <v>441</v>
      </c>
      <c r="B446" s="27"/>
      <c r="C446" s="27"/>
      <c r="D446" s="28"/>
      <c r="E446" s="28"/>
      <c r="F446" s="29"/>
      <c r="G446" s="306"/>
      <c r="H446" s="306"/>
      <c r="I446" s="124" t="str">
        <f t="shared" si="6"/>
        <v/>
      </c>
      <c r="J446" s="118"/>
    </row>
    <row r="447" spans="1:10" ht="20.100000000000001" customHeight="1" x14ac:dyDescent="0.25">
      <c r="A447" s="57">
        <v>442</v>
      </c>
      <c r="B447" s="27"/>
      <c r="C447" s="27"/>
      <c r="D447" s="28"/>
      <c r="E447" s="28"/>
      <c r="F447" s="29"/>
      <c r="G447" s="306"/>
      <c r="H447" s="306"/>
      <c r="I447" s="124" t="str">
        <f t="shared" si="6"/>
        <v/>
      </c>
      <c r="J447" s="118"/>
    </row>
    <row r="448" spans="1:10" ht="20.100000000000001" customHeight="1" x14ac:dyDescent="0.25">
      <c r="A448" s="57">
        <v>443</v>
      </c>
      <c r="B448" s="27"/>
      <c r="C448" s="27"/>
      <c r="D448" s="28"/>
      <c r="E448" s="28"/>
      <c r="F448" s="29"/>
      <c r="G448" s="306"/>
      <c r="H448" s="306"/>
      <c r="I448" s="124" t="str">
        <f t="shared" si="6"/>
        <v/>
      </c>
      <c r="J448" s="118"/>
    </row>
    <row r="449" spans="1:10" ht="20.100000000000001" customHeight="1" x14ac:dyDescent="0.25">
      <c r="A449" s="57">
        <v>444</v>
      </c>
      <c r="B449" s="27"/>
      <c r="C449" s="27"/>
      <c r="D449" s="28"/>
      <c r="E449" s="28"/>
      <c r="F449" s="29"/>
      <c r="G449" s="306"/>
      <c r="H449" s="306"/>
      <c r="I449" s="124" t="str">
        <f t="shared" si="6"/>
        <v/>
      </c>
      <c r="J449" s="118"/>
    </row>
    <row r="450" spans="1:10" ht="20.100000000000001" customHeight="1" x14ac:dyDescent="0.25">
      <c r="A450" s="57">
        <v>445</v>
      </c>
      <c r="B450" s="27"/>
      <c r="C450" s="27"/>
      <c r="D450" s="28"/>
      <c r="E450" s="28"/>
      <c r="F450" s="29"/>
      <c r="G450" s="306"/>
      <c r="H450" s="306"/>
      <c r="I450" s="124" t="str">
        <f t="shared" si="6"/>
        <v/>
      </c>
      <c r="J450" s="118"/>
    </row>
    <row r="451" spans="1:10" ht="20.100000000000001" customHeight="1" x14ac:dyDescent="0.25">
      <c r="A451" s="57">
        <v>446</v>
      </c>
      <c r="B451" s="27"/>
      <c r="C451" s="27"/>
      <c r="D451" s="28"/>
      <c r="E451" s="28"/>
      <c r="F451" s="29"/>
      <c r="G451" s="306"/>
      <c r="H451" s="306"/>
      <c r="I451" s="124" t="str">
        <f t="shared" si="6"/>
        <v/>
      </c>
      <c r="J451" s="118"/>
    </row>
    <row r="452" spans="1:10" ht="20.100000000000001" customHeight="1" x14ac:dyDescent="0.25">
      <c r="A452" s="57">
        <v>447</v>
      </c>
      <c r="B452" s="27"/>
      <c r="C452" s="27"/>
      <c r="D452" s="28"/>
      <c r="E452" s="28"/>
      <c r="F452" s="29"/>
      <c r="G452" s="306"/>
      <c r="H452" s="306"/>
      <c r="I452" s="124" t="str">
        <f t="shared" si="6"/>
        <v/>
      </c>
      <c r="J452" s="118"/>
    </row>
    <row r="453" spans="1:10" ht="20.100000000000001" customHeight="1" x14ac:dyDescent="0.25">
      <c r="A453" s="57">
        <v>448</v>
      </c>
      <c r="B453" s="27"/>
      <c r="C453" s="27"/>
      <c r="D453" s="28"/>
      <c r="E453" s="28"/>
      <c r="F453" s="29"/>
      <c r="G453" s="306"/>
      <c r="H453" s="306"/>
      <c r="I453" s="124" t="str">
        <f t="shared" ref="I453:I505" si="7">IF($E453="","",IF(OR(($F453=0),($G453=0)),0,$F453/$G453*$H453))</f>
        <v/>
      </c>
      <c r="J453" s="118"/>
    </row>
    <row r="454" spans="1:10" ht="20.100000000000001" customHeight="1" x14ac:dyDescent="0.25">
      <c r="A454" s="57">
        <v>449</v>
      </c>
      <c r="B454" s="27"/>
      <c r="C454" s="27"/>
      <c r="D454" s="28"/>
      <c r="E454" s="28"/>
      <c r="F454" s="29"/>
      <c r="G454" s="306"/>
      <c r="H454" s="306"/>
      <c r="I454" s="124" t="str">
        <f t="shared" si="7"/>
        <v/>
      </c>
      <c r="J454" s="118"/>
    </row>
    <row r="455" spans="1:10" ht="20.100000000000001" customHeight="1" x14ac:dyDescent="0.25">
      <c r="A455" s="57">
        <v>450</v>
      </c>
      <c r="B455" s="27"/>
      <c r="C455" s="27"/>
      <c r="D455" s="28"/>
      <c r="E455" s="28"/>
      <c r="F455" s="29"/>
      <c r="G455" s="306"/>
      <c r="H455" s="306"/>
      <c r="I455" s="124" t="str">
        <f t="shared" si="7"/>
        <v/>
      </c>
      <c r="J455" s="118"/>
    </row>
    <row r="456" spans="1:10" ht="20.100000000000001" customHeight="1" x14ac:dyDescent="0.25">
      <c r="A456" s="57">
        <v>451</v>
      </c>
      <c r="B456" s="27"/>
      <c r="C456" s="27"/>
      <c r="D456" s="28"/>
      <c r="E456" s="28"/>
      <c r="F456" s="29"/>
      <c r="G456" s="306"/>
      <c r="H456" s="306"/>
      <c r="I456" s="124" t="str">
        <f t="shared" si="7"/>
        <v/>
      </c>
      <c r="J456" s="118"/>
    </row>
    <row r="457" spans="1:10" ht="20.100000000000001" customHeight="1" x14ac:dyDescent="0.25">
      <c r="A457" s="57">
        <v>452</v>
      </c>
      <c r="B457" s="27"/>
      <c r="C457" s="27"/>
      <c r="D457" s="28"/>
      <c r="E457" s="28"/>
      <c r="F457" s="29"/>
      <c r="G457" s="306"/>
      <c r="H457" s="306"/>
      <c r="I457" s="124" t="str">
        <f t="shared" si="7"/>
        <v/>
      </c>
      <c r="J457" s="118"/>
    </row>
    <row r="458" spans="1:10" ht="20.100000000000001" customHeight="1" x14ac:dyDescent="0.25">
      <c r="A458" s="57">
        <v>453</v>
      </c>
      <c r="B458" s="27"/>
      <c r="C458" s="27"/>
      <c r="D458" s="28"/>
      <c r="E458" s="28"/>
      <c r="F458" s="29"/>
      <c r="G458" s="306"/>
      <c r="H458" s="306"/>
      <c r="I458" s="124" t="str">
        <f t="shared" si="7"/>
        <v/>
      </c>
      <c r="J458" s="118"/>
    </row>
    <row r="459" spans="1:10" ht="20.100000000000001" customHeight="1" x14ac:dyDescent="0.25">
      <c r="A459" s="57">
        <v>454</v>
      </c>
      <c r="B459" s="27"/>
      <c r="C459" s="27"/>
      <c r="D459" s="28"/>
      <c r="E459" s="28"/>
      <c r="F459" s="29"/>
      <c r="G459" s="306"/>
      <c r="H459" s="306"/>
      <c r="I459" s="124" t="str">
        <f t="shared" si="7"/>
        <v/>
      </c>
      <c r="J459" s="118"/>
    </row>
    <row r="460" spans="1:10" ht="20.100000000000001" customHeight="1" x14ac:dyDescent="0.25">
      <c r="A460" s="57">
        <v>455</v>
      </c>
      <c r="B460" s="27"/>
      <c r="C460" s="27"/>
      <c r="D460" s="28"/>
      <c r="E460" s="28"/>
      <c r="F460" s="29"/>
      <c r="G460" s="306"/>
      <c r="H460" s="306"/>
      <c r="I460" s="124" t="str">
        <f t="shared" si="7"/>
        <v/>
      </c>
      <c r="J460" s="118"/>
    </row>
    <row r="461" spans="1:10" ht="20.100000000000001" customHeight="1" x14ac:dyDescent="0.25">
      <c r="A461" s="57">
        <v>456</v>
      </c>
      <c r="B461" s="27"/>
      <c r="C461" s="27"/>
      <c r="D461" s="28"/>
      <c r="E461" s="28"/>
      <c r="F461" s="29"/>
      <c r="G461" s="306"/>
      <c r="H461" s="306"/>
      <c r="I461" s="124" t="str">
        <f t="shared" si="7"/>
        <v/>
      </c>
      <c r="J461" s="118"/>
    </row>
    <row r="462" spans="1:10" ht="20.100000000000001" customHeight="1" x14ac:dyDescent="0.25">
      <c r="A462" s="57">
        <v>457</v>
      </c>
      <c r="B462" s="27"/>
      <c r="C462" s="27"/>
      <c r="D462" s="28"/>
      <c r="E462" s="28"/>
      <c r="F462" s="29"/>
      <c r="G462" s="306"/>
      <c r="H462" s="306"/>
      <c r="I462" s="124" t="str">
        <f t="shared" si="7"/>
        <v/>
      </c>
      <c r="J462" s="118"/>
    </row>
    <row r="463" spans="1:10" ht="20.100000000000001" customHeight="1" x14ac:dyDescent="0.25">
      <c r="A463" s="57">
        <v>458</v>
      </c>
      <c r="B463" s="27"/>
      <c r="C463" s="27"/>
      <c r="D463" s="28"/>
      <c r="E463" s="28"/>
      <c r="F463" s="29"/>
      <c r="G463" s="306"/>
      <c r="H463" s="306"/>
      <c r="I463" s="124" t="str">
        <f t="shared" si="7"/>
        <v/>
      </c>
      <c r="J463" s="118"/>
    </row>
    <row r="464" spans="1:10" ht="20.100000000000001" customHeight="1" x14ac:dyDescent="0.25">
      <c r="A464" s="57">
        <v>459</v>
      </c>
      <c r="B464" s="27"/>
      <c r="C464" s="27"/>
      <c r="D464" s="28"/>
      <c r="E464" s="28"/>
      <c r="F464" s="29"/>
      <c r="G464" s="306"/>
      <c r="H464" s="306"/>
      <c r="I464" s="124" t="str">
        <f t="shared" si="7"/>
        <v/>
      </c>
      <c r="J464" s="118"/>
    </row>
    <row r="465" spans="1:10" ht="20.100000000000001" customHeight="1" x14ac:dyDescent="0.25">
      <c r="A465" s="57">
        <v>460</v>
      </c>
      <c r="B465" s="27"/>
      <c r="C465" s="27"/>
      <c r="D465" s="28"/>
      <c r="E465" s="28"/>
      <c r="F465" s="29"/>
      <c r="G465" s="306"/>
      <c r="H465" s="306"/>
      <c r="I465" s="124" t="str">
        <f t="shared" si="7"/>
        <v/>
      </c>
      <c r="J465" s="118"/>
    </row>
    <row r="466" spans="1:10" ht="20.100000000000001" customHeight="1" x14ac:dyDescent="0.25">
      <c r="A466" s="57">
        <v>461</v>
      </c>
      <c r="B466" s="27"/>
      <c r="C466" s="27"/>
      <c r="D466" s="28"/>
      <c r="E466" s="28"/>
      <c r="F466" s="29"/>
      <c r="G466" s="306"/>
      <c r="H466" s="306"/>
      <c r="I466" s="124" t="str">
        <f t="shared" si="7"/>
        <v/>
      </c>
      <c r="J466" s="118"/>
    </row>
    <row r="467" spans="1:10" ht="20.100000000000001" customHeight="1" x14ac:dyDescent="0.25">
      <c r="A467" s="57">
        <v>462</v>
      </c>
      <c r="B467" s="27"/>
      <c r="C467" s="27"/>
      <c r="D467" s="28"/>
      <c r="E467" s="28"/>
      <c r="F467" s="29"/>
      <c r="G467" s="306"/>
      <c r="H467" s="306"/>
      <c r="I467" s="124" t="str">
        <f t="shared" si="7"/>
        <v/>
      </c>
      <c r="J467" s="118"/>
    </row>
    <row r="468" spans="1:10" ht="20.100000000000001" customHeight="1" x14ac:dyDescent="0.25">
      <c r="A468" s="57">
        <v>463</v>
      </c>
      <c r="B468" s="27"/>
      <c r="C468" s="27"/>
      <c r="D468" s="28"/>
      <c r="E468" s="28"/>
      <c r="F468" s="29"/>
      <c r="G468" s="306"/>
      <c r="H468" s="306"/>
      <c r="I468" s="124" t="str">
        <f t="shared" si="7"/>
        <v/>
      </c>
      <c r="J468" s="118"/>
    </row>
    <row r="469" spans="1:10" ht="20.100000000000001" customHeight="1" x14ac:dyDescent="0.25">
      <c r="A469" s="57">
        <v>464</v>
      </c>
      <c r="B469" s="27"/>
      <c r="C469" s="27"/>
      <c r="D469" s="28"/>
      <c r="E469" s="28"/>
      <c r="F469" s="29"/>
      <c r="G469" s="306"/>
      <c r="H469" s="306"/>
      <c r="I469" s="124" t="str">
        <f t="shared" si="7"/>
        <v/>
      </c>
      <c r="J469" s="118"/>
    </row>
    <row r="470" spans="1:10" ht="20.100000000000001" customHeight="1" x14ac:dyDescent="0.25">
      <c r="A470" s="57">
        <v>465</v>
      </c>
      <c r="B470" s="27"/>
      <c r="C470" s="27"/>
      <c r="D470" s="28"/>
      <c r="E470" s="28"/>
      <c r="F470" s="29"/>
      <c r="G470" s="306"/>
      <c r="H470" s="306"/>
      <c r="I470" s="124" t="str">
        <f t="shared" si="7"/>
        <v/>
      </c>
      <c r="J470" s="118"/>
    </row>
    <row r="471" spans="1:10" ht="20.100000000000001" customHeight="1" x14ac:dyDescent="0.25">
      <c r="A471" s="57">
        <v>466</v>
      </c>
      <c r="B471" s="27"/>
      <c r="C471" s="27"/>
      <c r="D471" s="28"/>
      <c r="E471" s="28"/>
      <c r="F471" s="29"/>
      <c r="G471" s="306"/>
      <c r="H471" s="306"/>
      <c r="I471" s="124" t="str">
        <f t="shared" si="7"/>
        <v/>
      </c>
      <c r="J471" s="118"/>
    </row>
    <row r="472" spans="1:10" ht="20.100000000000001" customHeight="1" x14ac:dyDescent="0.25">
      <c r="A472" s="57">
        <v>467</v>
      </c>
      <c r="B472" s="27"/>
      <c r="C472" s="27"/>
      <c r="D472" s="28"/>
      <c r="E472" s="28"/>
      <c r="F472" s="29"/>
      <c r="G472" s="306"/>
      <c r="H472" s="306"/>
      <c r="I472" s="124" t="str">
        <f t="shared" si="7"/>
        <v/>
      </c>
      <c r="J472" s="118"/>
    </row>
    <row r="473" spans="1:10" ht="20.100000000000001" customHeight="1" x14ac:dyDescent="0.25">
      <c r="A473" s="57">
        <v>468</v>
      </c>
      <c r="B473" s="27"/>
      <c r="C473" s="27"/>
      <c r="D473" s="28"/>
      <c r="E473" s="28"/>
      <c r="F473" s="29"/>
      <c r="G473" s="306"/>
      <c r="H473" s="306"/>
      <c r="I473" s="124" t="str">
        <f t="shared" si="7"/>
        <v/>
      </c>
      <c r="J473" s="118"/>
    </row>
    <row r="474" spans="1:10" ht="20.100000000000001" customHeight="1" x14ac:dyDescent="0.25">
      <c r="A474" s="57">
        <v>469</v>
      </c>
      <c r="B474" s="27"/>
      <c r="C474" s="27"/>
      <c r="D474" s="28"/>
      <c r="E474" s="28"/>
      <c r="F474" s="29"/>
      <c r="G474" s="306"/>
      <c r="H474" s="306"/>
      <c r="I474" s="124" t="str">
        <f t="shared" si="7"/>
        <v/>
      </c>
      <c r="J474" s="118"/>
    </row>
    <row r="475" spans="1:10" ht="20.100000000000001" customHeight="1" x14ac:dyDescent="0.25">
      <c r="A475" s="57">
        <v>470</v>
      </c>
      <c r="B475" s="27"/>
      <c r="C475" s="27"/>
      <c r="D475" s="28"/>
      <c r="E475" s="28"/>
      <c r="F475" s="29"/>
      <c r="G475" s="306"/>
      <c r="H475" s="306"/>
      <c r="I475" s="124" t="str">
        <f t="shared" si="7"/>
        <v/>
      </c>
      <c r="J475" s="118"/>
    </row>
    <row r="476" spans="1:10" ht="20.100000000000001" customHeight="1" x14ac:dyDescent="0.25">
      <c r="A476" s="57">
        <v>471</v>
      </c>
      <c r="B476" s="27"/>
      <c r="C476" s="27"/>
      <c r="D476" s="28"/>
      <c r="E476" s="28"/>
      <c r="F476" s="29"/>
      <c r="G476" s="306"/>
      <c r="H476" s="306"/>
      <c r="I476" s="124" t="str">
        <f t="shared" si="7"/>
        <v/>
      </c>
      <c r="J476" s="118"/>
    </row>
    <row r="477" spans="1:10" ht="20.100000000000001" customHeight="1" x14ac:dyDescent="0.25">
      <c r="A477" s="57">
        <v>472</v>
      </c>
      <c r="B477" s="27"/>
      <c r="C477" s="27"/>
      <c r="D477" s="28"/>
      <c r="E477" s="28"/>
      <c r="F477" s="29"/>
      <c r="G477" s="306"/>
      <c r="H477" s="306"/>
      <c r="I477" s="124" t="str">
        <f t="shared" si="7"/>
        <v/>
      </c>
      <c r="J477" s="118"/>
    </row>
    <row r="478" spans="1:10" ht="20.100000000000001" customHeight="1" x14ac:dyDescent="0.25">
      <c r="A478" s="57">
        <v>473</v>
      </c>
      <c r="B478" s="27"/>
      <c r="C478" s="27"/>
      <c r="D478" s="28"/>
      <c r="E478" s="28"/>
      <c r="F478" s="29"/>
      <c r="G478" s="306"/>
      <c r="H478" s="306"/>
      <c r="I478" s="124" t="str">
        <f t="shared" si="7"/>
        <v/>
      </c>
      <c r="J478" s="118"/>
    </row>
    <row r="479" spans="1:10" ht="20.100000000000001" customHeight="1" x14ac:dyDescent="0.25">
      <c r="A479" s="57">
        <v>474</v>
      </c>
      <c r="B479" s="27"/>
      <c r="C479" s="27"/>
      <c r="D479" s="28"/>
      <c r="E479" s="28"/>
      <c r="F479" s="29"/>
      <c r="G479" s="306"/>
      <c r="H479" s="306"/>
      <c r="I479" s="124" t="str">
        <f t="shared" si="7"/>
        <v/>
      </c>
      <c r="J479" s="118"/>
    </row>
    <row r="480" spans="1:10" ht="20.100000000000001" customHeight="1" x14ac:dyDescent="0.25">
      <c r="A480" s="57">
        <v>475</v>
      </c>
      <c r="B480" s="27"/>
      <c r="C480" s="27"/>
      <c r="D480" s="28"/>
      <c r="E480" s="28"/>
      <c r="F480" s="29"/>
      <c r="G480" s="306"/>
      <c r="H480" s="306"/>
      <c r="I480" s="124" t="str">
        <f t="shared" si="7"/>
        <v/>
      </c>
      <c r="J480" s="118"/>
    </row>
    <row r="481" spans="1:10" ht="20.100000000000001" customHeight="1" x14ac:dyDescent="0.25">
      <c r="A481" s="57">
        <v>476</v>
      </c>
      <c r="B481" s="27"/>
      <c r="C481" s="27"/>
      <c r="D481" s="28"/>
      <c r="E481" s="28"/>
      <c r="F481" s="29"/>
      <c r="G481" s="306"/>
      <c r="H481" s="306"/>
      <c r="I481" s="124" t="str">
        <f t="shared" si="7"/>
        <v/>
      </c>
      <c r="J481" s="118"/>
    </row>
    <row r="482" spans="1:10" ht="20.100000000000001" customHeight="1" x14ac:dyDescent="0.25">
      <c r="A482" s="57">
        <v>477</v>
      </c>
      <c r="B482" s="27"/>
      <c r="C482" s="27"/>
      <c r="D482" s="28"/>
      <c r="E482" s="28"/>
      <c r="F482" s="29"/>
      <c r="G482" s="306"/>
      <c r="H482" s="306"/>
      <c r="I482" s="124" t="str">
        <f t="shared" si="7"/>
        <v/>
      </c>
      <c r="J482" s="118"/>
    </row>
    <row r="483" spans="1:10" ht="20.100000000000001" customHeight="1" x14ac:dyDescent="0.25">
      <c r="A483" s="57">
        <v>478</v>
      </c>
      <c r="B483" s="27"/>
      <c r="C483" s="27"/>
      <c r="D483" s="28"/>
      <c r="E483" s="28"/>
      <c r="F483" s="29"/>
      <c r="G483" s="306"/>
      <c r="H483" s="306"/>
      <c r="I483" s="124" t="str">
        <f t="shared" si="7"/>
        <v/>
      </c>
      <c r="J483" s="118"/>
    </row>
    <row r="484" spans="1:10" ht="20.100000000000001" customHeight="1" x14ac:dyDescent="0.25">
      <c r="A484" s="57">
        <v>479</v>
      </c>
      <c r="B484" s="27"/>
      <c r="C484" s="27"/>
      <c r="D484" s="28"/>
      <c r="E484" s="28"/>
      <c r="F484" s="29"/>
      <c r="G484" s="306"/>
      <c r="H484" s="306"/>
      <c r="I484" s="124" t="str">
        <f t="shared" si="7"/>
        <v/>
      </c>
      <c r="J484" s="118"/>
    </row>
    <row r="485" spans="1:10" ht="20.100000000000001" customHeight="1" x14ac:dyDescent="0.25">
      <c r="A485" s="57">
        <v>480</v>
      </c>
      <c r="B485" s="27"/>
      <c r="C485" s="27"/>
      <c r="D485" s="28"/>
      <c r="E485" s="28"/>
      <c r="F485" s="29"/>
      <c r="G485" s="306"/>
      <c r="H485" s="306"/>
      <c r="I485" s="124" t="str">
        <f t="shared" si="7"/>
        <v/>
      </c>
      <c r="J485" s="118"/>
    </row>
    <row r="486" spans="1:10" ht="20.100000000000001" customHeight="1" x14ac:dyDescent="0.25">
      <c r="A486" s="57">
        <v>481</v>
      </c>
      <c r="B486" s="27"/>
      <c r="C486" s="27"/>
      <c r="D486" s="28"/>
      <c r="E486" s="28"/>
      <c r="F486" s="29"/>
      <c r="G486" s="306"/>
      <c r="H486" s="306"/>
      <c r="I486" s="124" t="str">
        <f t="shared" si="7"/>
        <v/>
      </c>
      <c r="J486" s="118"/>
    </row>
    <row r="487" spans="1:10" ht="20.100000000000001" customHeight="1" x14ac:dyDescent="0.25">
      <c r="A487" s="57">
        <v>482</v>
      </c>
      <c r="B487" s="27"/>
      <c r="C487" s="27"/>
      <c r="D487" s="28"/>
      <c r="E487" s="28"/>
      <c r="F487" s="29"/>
      <c r="G487" s="306"/>
      <c r="H487" s="306"/>
      <c r="I487" s="124" t="str">
        <f t="shared" si="7"/>
        <v/>
      </c>
      <c r="J487" s="118"/>
    </row>
    <row r="488" spans="1:10" ht="20.100000000000001" customHeight="1" x14ac:dyDescent="0.25">
      <c r="A488" s="57">
        <v>483</v>
      </c>
      <c r="B488" s="27"/>
      <c r="C488" s="27"/>
      <c r="D488" s="28"/>
      <c r="E488" s="28"/>
      <c r="F488" s="29"/>
      <c r="G488" s="306"/>
      <c r="H488" s="306"/>
      <c r="I488" s="124" t="str">
        <f t="shared" si="7"/>
        <v/>
      </c>
      <c r="J488" s="118"/>
    </row>
    <row r="489" spans="1:10" ht="20.100000000000001" customHeight="1" x14ac:dyDescent="0.25">
      <c r="A489" s="57">
        <v>484</v>
      </c>
      <c r="B489" s="27"/>
      <c r="C489" s="27"/>
      <c r="D489" s="28"/>
      <c r="E489" s="28"/>
      <c r="F489" s="29"/>
      <c r="G489" s="306"/>
      <c r="H489" s="306"/>
      <c r="I489" s="124" t="str">
        <f t="shared" si="7"/>
        <v/>
      </c>
      <c r="J489" s="118"/>
    </row>
    <row r="490" spans="1:10" ht="20.100000000000001" customHeight="1" x14ac:dyDescent="0.25">
      <c r="A490" s="57">
        <v>485</v>
      </c>
      <c r="B490" s="27"/>
      <c r="C490" s="27"/>
      <c r="D490" s="28"/>
      <c r="E490" s="28"/>
      <c r="F490" s="29"/>
      <c r="G490" s="306"/>
      <c r="H490" s="306"/>
      <c r="I490" s="124" t="str">
        <f t="shared" si="7"/>
        <v/>
      </c>
      <c r="J490" s="118"/>
    </row>
    <row r="491" spans="1:10" ht="20.100000000000001" customHeight="1" x14ac:dyDescent="0.25">
      <c r="A491" s="57">
        <v>486</v>
      </c>
      <c r="B491" s="27"/>
      <c r="C491" s="27"/>
      <c r="D491" s="28"/>
      <c r="E491" s="28"/>
      <c r="F491" s="29"/>
      <c r="G491" s="306"/>
      <c r="H491" s="306"/>
      <c r="I491" s="124" t="str">
        <f t="shared" si="7"/>
        <v/>
      </c>
      <c r="J491" s="118"/>
    </row>
    <row r="492" spans="1:10" ht="20.100000000000001" customHeight="1" x14ac:dyDescent="0.25">
      <c r="A492" s="57">
        <v>487</v>
      </c>
      <c r="B492" s="27"/>
      <c r="C492" s="27"/>
      <c r="D492" s="28"/>
      <c r="E492" s="28"/>
      <c r="F492" s="29"/>
      <c r="G492" s="306"/>
      <c r="H492" s="306"/>
      <c r="I492" s="124" t="str">
        <f t="shared" si="7"/>
        <v/>
      </c>
      <c r="J492" s="118"/>
    </row>
    <row r="493" spans="1:10" ht="20.100000000000001" customHeight="1" x14ac:dyDescent="0.25">
      <c r="A493" s="57">
        <v>488</v>
      </c>
      <c r="B493" s="27"/>
      <c r="C493" s="27"/>
      <c r="D493" s="28"/>
      <c r="E493" s="28"/>
      <c r="F493" s="29"/>
      <c r="G493" s="306"/>
      <c r="H493" s="306"/>
      <c r="I493" s="124" t="str">
        <f t="shared" si="7"/>
        <v/>
      </c>
      <c r="J493" s="118"/>
    </row>
    <row r="494" spans="1:10" ht="20.100000000000001" customHeight="1" x14ac:dyDescent="0.25">
      <c r="A494" s="57">
        <v>489</v>
      </c>
      <c r="B494" s="27"/>
      <c r="C494" s="27"/>
      <c r="D494" s="28"/>
      <c r="E494" s="28"/>
      <c r="F494" s="29"/>
      <c r="G494" s="306"/>
      <c r="H494" s="306"/>
      <c r="I494" s="124" t="str">
        <f t="shared" si="7"/>
        <v/>
      </c>
      <c r="J494" s="118"/>
    </row>
    <row r="495" spans="1:10" ht="20.100000000000001" customHeight="1" x14ac:dyDescent="0.25">
      <c r="A495" s="57">
        <v>490</v>
      </c>
      <c r="B495" s="27"/>
      <c r="C495" s="27"/>
      <c r="D495" s="28"/>
      <c r="E495" s="28"/>
      <c r="F495" s="29"/>
      <c r="G495" s="306"/>
      <c r="H495" s="306"/>
      <c r="I495" s="124" t="str">
        <f t="shared" si="7"/>
        <v/>
      </c>
      <c r="J495" s="118"/>
    </row>
    <row r="496" spans="1:10" ht="20.100000000000001" customHeight="1" x14ac:dyDescent="0.25">
      <c r="A496" s="57">
        <v>491</v>
      </c>
      <c r="B496" s="27"/>
      <c r="C496" s="27"/>
      <c r="D496" s="28"/>
      <c r="E496" s="28"/>
      <c r="F496" s="29"/>
      <c r="G496" s="306"/>
      <c r="H496" s="306"/>
      <c r="I496" s="124" t="str">
        <f t="shared" si="7"/>
        <v/>
      </c>
      <c r="J496" s="118"/>
    </row>
    <row r="497" spans="1:10" ht="20.100000000000001" customHeight="1" x14ac:dyDescent="0.25">
      <c r="A497" s="57">
        <v>492</v>
      </c>
      <c r="B497" s="27"/>
      <c r="C497" s="27"/>
      <c r="D497" s="28"/>
      <c r="E497" s="28"/>
      <c r="F497" s="29"/>
      <c r="G497" s="306"/>
      <c r="H497" s="306"/>
      <c r="I497" s="124" t="str">
        <f t="shared" si="7"/>
        <v/>
      </c>
      <c r="J497" s="118"/>
    </row>
    <row r="498" spans="1:10" ht="20.100000000000001" customHeight="1" x14ac:dyDescent="0.25">
      <c r="A498" s="57">
        <v>493</v>
      </c>
      <c r="B498" s="27"/>
      <c r="C498" s="27"/>
      <c r="D498" s="28"/>
      <c r="E498" s="28"/>
      <c r="F498" s="29"/>
      <c r="G498" s="306"/>
      <c r="H498" s="306"/>
      <c r="I498" s="124" t="str">
        <f t="shared" si="7"/>
        <v/>
      </c>
      <c r="J498" s="118"/>
    </row>
    <row r="499" spans="1:10" ht="20.100000000000001" customHeight="1" x14ac:dyDescent="0.25">
      <c r="A499" s="57">
        <v>494</v>
      </c>
      <c r="B499" s="27"/>
      <c r="C499" s="27"/>
      <c r="D499" s="28"/>
      <c r="E499" s="28"/>
      <c r="F499" s="29"/>
      <c r="G499" s="306"/>
      <c r="H499" s="306"/>
      <c r="I499" s="124" t="str">
        <f t="shared" si="7"/>
        <v/>
      </c>
      <c r="J499" s="118"/>
    </row>
    <row r="500" spans="1:10" ht="20.100000000000001" customHeight="1" x14ac:dyDescent="0.25">
      <c r="A500" s="57">
        <v>495</v>
      </c>
      <c r="B500" s="27"/>
      <c r="C500" s="27"/>
      <c r="D500" s="28"/>
      <c r="E500" s="28"/>
      <c r="F500" s="29"/>
      <c r="G500" s="306"/>
      <c r="H500" s="306"/>
      <c r="I500" s="124" t="str">
        <f t="shared" si="7"/>
        <v/>
      </c>
      <c r="J500" s="118"/>
    </row>
    <row r="501" spans="1:10" ht="20.100000000000001" customHeight="1" x14ac:dyDescent="0.25">
      <c r="A501" s="57">
        <v>496</v>
      </c>
      <c r="B501" s="27"/>
      <c r="C501" s="27"/>
      <c r="D501" s="28"/>
      <c r="E501" s="28"/>
      <c r="F501" s="29"/>
      <c r="G501" s="306"/>
      <c r="H501" s="306"/>
      <c r="I501" s="124" t="str">
        <f t="shared" si="7"/>
        <v/>
      </c>
      <c r="J501" s="118"/>
    </row>
    <row r="502" spans="1:10" ht="20.100000000000001" customHeight="1" x14ac:dyDescent="0.25">
      <c r="A502" s="57">
        <v>497</v>
      </c>
      <c r="B502" s="27"/>
      <c r="C502" s="27"/>
      <c r="D502" s="28"/>
      <c r="E502" s="28"/>
      <c r="F502" s="29"/>
      <c r="G502" s="306"/>
      <c r="H502" s="306"/>
      <c r="I502" s="124" t="str">
        <f t="shared" si="7"/>
        <v/>
      </c>
      <c r="J502" s="118"/>
    </row>
    <row r="503" spans="1:10" ht="20.100000000000001" customHeight="1" x14ac:dyDescent="0.25">
      <c r="A503" s="57">
        <v>498</v>
      </c>
      <c r="B503" s="27"/>
      <c r="C503" s="27"/>
      <c r="D503" s="28"/>
      <c r="E503" s="28"/>
      <c r="F503" s="29"/>
      <c r="G503" s="306"/>
      <c r="H503" s="306"/>
      <c r="I503" s="124" t="str">
        <f t="shared" si="7"/>
        <v/>
      </c>
      <c r="J503" s="118"/>
    </row>
    <row r="504" spans="1:10" ht="20.100000000000001" customHeight="1" x14ac:dyDescent="0.25">
      <c r="A504" s="57">
        <v>499</v>
      </c>
      <c r="B504" s="27"/>
      <c r="C504" s="27"/>
      <c r="D504" s="28"/>
      <c r="E504" s="28"/>
      <c r="F504" s="29"/>
      <c r="G504" s="306"/>
      <c r="H504" s="306"/>
      <c r="I504" s="124" t="str">
        <f t="shared" si="7"/>
        <v/>
      </c>
      <c r="J504" s="118"/>
    </row>
    <row r="505" spans="1:10" ht="20.100000000000001" customHeight="1" thickBot="1" x14ac:dyDescent="0.3">
      <c r="A505" s="58">
        <v>500</v>
      </c>
      <c r="B505" s="31"/>
      <c r="C505" s="31"/>
      <c r="D505" s="32"/>
      <c r="E505" s="32"/>
      <c r="F505" s="33"/>
      <c r="G505" s="306"/>
      <c r="H505" s="306"/>
      <c r="I505" s="124" t="str">
        <f t="shared" si="7"/>
        <v/>
      </c>
      <c r="J505" s="119"/>
    </row>
    <row r="506" spans="1:10" s="59" customFormat="1" ht="20.100000000000001" customHeight="1" thickBot="1" x14ac:dyDescent="0.35">
      <c r="E506" s="62"/>
      <c r="F506" s="72"/>
      <c r="G506" s="401" t="s">
        <v>52</v>
      </c>
      <c r="H506" s="402"/>
      <c r="I506" s="60">
        <f>SUM(I6:I505)</f>
        <v>0</v>
      </c>
      <c r="J506" s="42"/>
    </row>
    <row r="507" spans="1:10" x14ac:dyDescent="0.25">
      <c r="F507" s="41"/>
    </row>
  </sheetData>
  <mergeCells count="5">
    <mergeCell ref="G506:H506"/>
    <mergeCell ref="A1:J1"/>
    <mergeCell ref="A2:J2"/>
    <mergeCell ref="A3:A4"/>
    <mergeCell ref="F4:H4"/>
  </mergeCells>
  <dataValidations count="1">
    <dataValidation type="decimal" operator="greaterThan" allowBlank="1" showInputMessage="1" showErrorMessage="1" sqref="F6:F505 I6:I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E6:E505</xm:sqref>
        </x14:dataValidation>
        <x14:dataValidation type="list" allowBlank="1" showInputMessage="1" showErrorMessage="1">
          <x14:formula1>
            <xm:f>Listes!$B$3:$B$6</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tint="0.39997558519241921"/>
    <pageSetUpPr fitToPage="1"/>
  </sheetPr>
  <dimension ref="A1:I507"/>
  <sheetViews>
    <sheetView zoomScaleNormal="100" workbookViewId="0">
      <pane ySplit="4" topLeftCell="A5" activePane="bottomLeft" state="frozen"/>
      <selection activeCell="H12" sqref="H12"/>
      <selection pane="bottomLeft" sqref="A1:I1"/>
    </sheetView>
  </sheetViews>
  <sheetFormatPr baseColWidth="10" defaultColWidth="11.42578125" defaultRowHeight="15" x14ac:dyDescent="0.25"/>
  <cols>
    <col min="1" max="1" width="10.7109375" style="42" customWidth="1"/>
    <col min="2" max="2" width="52.5703125" style="42" customWidth="1"/>
    <col min="3" max="3" width="30.7109375" style="42" customWidth="1"/>
    <col min="4" max="4" width="20.7109375" style="42" customWidth="1"/>
    <col min="5" max="5" width="32.7109375" style="42" bestFit="1" customWidth="1"/>
    <col min="6" max="6" width="32.7109375" style="42" customWidth="1"/>
    <col min="7" max="8" width="17.7109375" style="42" customWidth="1"/>
    <col min="9" max="9" width="51.85546875" style="42" customWidth="1"/>
    <col min="10" max="16384" width="11.42578125" style="42"/>
  </cols>
  <sheetData>
    <row r="1" spans="1:9" ht="29.25" thickBot="1" x14ac:dyDescent="0.3">
      <c r="A1" s="395" t="s">
        <v>4</v>
      </c>
      <c r="B1" s="396"/>
      <c r="C1" s="396"/>
      <c r="D1" s="396"/>
      <c r="E1" s="396"/>
      <c r="F1" s="396"/>
      <c r="G1" s="396"/>
      <c r="H1" s="396"/>
      <c r="I1" s="397"/>
    </row>
    <row r="2" spans="1:9" ht="45" customHeight="1" thickBot="1" x14ac:dyDescent="0.3">
      <c r="A2" s="398" t="s">
        <v>218</v>
      </c>
      <c r="B2" s="399"/>
      <c r="C2" s="399"/>
      <c r="D2" s="399"/>
      <c r="E2" s="399"/>
      <c r="F2" s="399"/>
      <c r="G2" s="399"/>
      <c r="H2" s="399"/>
      <c r="I2" s="400"/>
    </row>
    <row r="3" spans="1:9" ht="30" x14ac:dyDescent="0.25">
      <c r="A3" s="393" t="s">
        <v>0</v>
      </c>
      <c r="B3" s="48" t="s">
        <v>119</v>
      </c>
      <c r="C3" s="48" t="s">
        <v>120</v>
      </c>
      <c r="D3" s="48" t="s">
        <v>59</v>
      </c>
      <c r="E3" s="48" t="s">
        <v>48</v>
      </c>
      <c r="F3" s="70" t="s">
        <v>163</v>
      </c>
      <c r="G3" s="70" t="s">
        <v>122</v>
      </c>
      <c r="H3" s="141" t="s">
        <v>222</v>
      </c>
      <c r="I3" s="49" t="s">
        <v>38</v>
      </c>
    </row>
    <row r="4" spans="1:9" ht="38.25" x14ac:dyDescent="0.25">
      <c r="A4" s="394"/>
      <c r="B4" s="137" t="s">
        <v>156</v>
      </c>
      <c r="C4" s="405" t="s">
        <v>158</v>
      </c>
      <c r="D4" s="407"/>
      <c r="E4" s="137" t="s">
        <v>106</v>
      </c>
      <c r="F4" s="137" t="s">
        <v>164</v>
      </c>
      <c r="G4" s="137" t="s">
        <v>121</v>
      </c>
      <c r="H4" s="138" t="s">
        <v>224</v>
      </c>
      <c r="I4" s="139" t="s">
        <v>42</v>
      </c>
    </row>
    <row r="5" spans="1:9" ht="20.100000000000001" customHeight="1" x14ac:dyDescent="0.25">
      <c r="A5" s="50" t="s">
        <v>43</v>
      </c>
      <c r="B5" s="51" t="s">
        <v>157</v>
      </c>
      <c r="C5" s="51" t="s">
        <v>165</v>
      </c>
      <c r="D5" s="51" t="s">
        <v>159</v>
      </c>
      <c r="E5" s="51" t="s">
        <v>90</v>
      </c>
      <c r="F5" s="51" t="s">
        <v>160</v>
      </c>
      <c r="G5" s="54">
        <v>1900</v>
      </c>
      <c r="H5" s="71"/>
      <c r="I5" s="55" t="s">
        <v>166</v>
      </c>
    </row>
    <row r="6" spans="1:9" ht="20.100000000000001" customHeight="1" x14ac:dyDescent="0.25">
      <c r="A6" s="56">
        <v>1</v>
      </c>
      <c r="B6" s="25"/>
      <c r="C6" s="25"/>
      <c r="D6" s="25"/>
      <c r="E6" s="25"/>
      <c r="F6" s="25"/>
      <c r="G6" s="30"/>
      <c r="H6" s="145" t="str">
        <f>IF(F6="", "", IF(E6="Billets de train", "", IF(E6="", "", VLOOKUP(F6, Listes!$G$31:$H$33, 2, FALSE))))</f>
        <v/>
      </c>
      <c r="I6" s="117"/>
    </row>
    <row r="7" spans="1:9" ht="20.100000000000001" customHeight="1" x14ac:dyDescent="0.25">
      <c r="A7" s="57">
        <v>2</v>
      </c>
      <c r="B7" s="28"/>
      <c r="C7" s="28"/>
      <c r="D7" s="302"/>
      <c r="E7" s="28"/>
      <c r="F7" s="28"/>
      <c r="G7" s="30"/>
      <c r="H7" s="145" t="str">
        <f>IF(F7="", "", IF(E7="Billets de train", "", IF(E7="", "", VLOOKUP(F7, Listes!$G$31:$H$33, 2, FALSE))))</f>
        <v/>
      </c>
      <c r="I7" s="118"/>
    </row>
    <row r="8" spans="1:9" ht="20.100000000000001" customHeight="1" x14ac:dyDescent="0.25">
      <c r="A8" s="57">
        <v>3</v>
      </c>
      <c r="B8" s="28"/>
      <c r="C8" s="28"/>
      <c r="D8" s="28"/>
      <c r="E8" s="28"/>
      <c r="F8" s="28"/>
      <c r="G8" s="30"/>
      <c r="H8" s="145" t="str">
        <f>IF(F8="", "", IF(E8="Billets de train", "", IF(E8="", "", VLOOKUP(F8, Listes!$G$31:$H$33, 2, FALSE))))</f>
        <v/>
      </c>
      <c r="I8" s="118"/>
    </row>
    <row r="9" spans="1:9" ht="20.100000000000001" customHeight="1" x14ac:dyDescent="0.25">
      <c r="A9" s="57">
        <v>4</v>
      </c>
      <c r="B9" s="28"/>
      <c r="C9" s="28"/>
      <c r="D9" s="28"/>
      <c r="E9" s="28"/>
      <c r="F9" s="28"/>
      <c r="G9" s="30"/>
      <c r="H9" s="145" t="str">
        <f>IF(F9="", "", IF(E9="Billets de train", "", IF(E9="", "", VLOOKUP(F9, Listes!$G$31:$H$33, 2, FALSE))))</f>
        <v/>
      </c>
      <c r="I9" s="118"/>
    </row>
    <row r="10" spans="1:9" ht="20.100000000000001" customHeight="1" x14ac:dyDescent="0.25">
      <c r="A10" s="57">
        <v>5</v>
      </c>
      <c r="B10" s="28"/>
      <c r="C10" s="28"/>
      <c r="D10" s="28"/>
      <c r="E10" s="28"/>
      <c r="F10" s="28"/>
      <c r="G10" s="30"/>
      <c r="H10" s="145" t="str">
        <f>IF(F10="", "", IF(E10="Billets de train", "", IF(E10="", "", VLOOKUP(F10, Listes!$G$31:$H$33, 2, FALSE))))</f>
        <v/>
      </c>
      <c r="I10" s="118"/>
    </row>
    <row r="11" spans="1:9" ht="20.100000000000001" customHeight="1" x14ac:dyDescent="0.25">
      <c r="A11" s="57">
        <v>6</v>
      </c>
      <c r="B11" s="28"/>
      <c r="C11" s="28"/>
      <c r="D11" s="28"/>
      <c r="E11" s="28"/>
      <c r="F11" s="28"/>
      <c r="G11" s="30"/>
      <c r="H11" s="145" t="str">
        <f>IF(F11="", "", IF(E11="Billets de train", "", IF(E11="", "", VLOOKUP(F11, Listes!$G$31:$H$33, 2, FALSE))))</f>
        <v/>
      </c>
      <c r="I11" s="118"/>
    </row>
    <row r="12" spans="1:9" ht="20.100000000000001" customHeight="1" x14ac:dyDescent="0.25">
      <c r="A12" s="57">
        <v>7</v>
      </c>
      <c r="B12" s="28"/>
      <c r="C12" s="28"/>
      <c r="D12" s="28"/>
      <c r="E12" s="28"/>
      <c r="F12" s="28"/>
      <c r="G12" s="30"/>
      <c r="H12" s="145" t="str">
        <f>IF(F12="", "", IF(E12="Billets de train", "", IF(E12="", "", VLOOKUP(F12, Listes!$G$31:$H$33, 2, FALSE))))</f>
        <v/>
      </c>
      <c r="I12" s="118"/>
    </row>
    <row r="13" spans="1:9" ht="20.100000000000001" customHeight="1" x14ac:dyDescent="0.25">
      <c r="A13" s="57">
        <v>8</v>
      </c>
      <c r="B13" s="27"/>
      <c r="C13" s="27"/>
      <c r="D13" s="28"/>
      <c r="E13" s="28"/>
      <c r="F13" s="28"/>
      <c r="G13" s="30"/>
      <c r="H13" s="145" t="str">
        <f>IF(F13="", "", IF(E13="Billets de train", "", IF(E13="", "", VLOOKUP(F13, Listes!$G$31:$H$33, 2, FALSE))))</f>
        <v/>
      </c>
      <c r="I13" s="118"/>
    </row>
    <row r="14" spans="1:9" ht="20.100000000000001" customHeight="1" x14ac:dyDescent="0.25">
      <c r="A14" s="57">
        <v>9</v>
      </c>
      <c r="B14" s="27"/>
      <c r="C14" s="27"/>
      <c r="D14" s="28"/>
      <c r="E14" s="28"/>
      <c r="F14" s="28"/>
      <c r="G14" s="30"/>
      <c r="H14" s="145" t="str">
        <f>IF(F14="", "", IF(E14="Billets de train", "", IF(E14="", "", VLOOKUP(F14, Listes!$G$31:$H$33, 2, FALSE))))</f>
        <v/>
      </c>
      <c r="I14" s="118"/>
    </row>
    <row r="15" spans="1:9" ht="20.100000000000001" customHeight="1" x14ac:dyDescent="0.25">
      <c r="A15" s="57">
        <v>10</v>
      </c>
      <c r="B15" s="27"/>
      <c r="C15" s="27"/>
      <c r="D15" s="28"/>
      <c r="E15" s="28"/>
      <c r="F15" s="28"/>
      <c r="G15" s="30"/>
      <c r="H15" s="145" t="str">
        <f>IF(F15="", "", IF(E15="Billets de train", "", IF(E15="", "", VLOOKUP(F15, Listes!$G$31:$H$33, 2, FALSE))))</f>
        <v/>
      </c>
      <c r="I15" s="118"/>
    </row>
    <row r="16" spans="1:9" ht="20.100000000000001" customHeight="1" x14ac:dyDescent="0.25">
      <c r="A16" s="57">
        <v>11</v>
      </c>
      <c r="B16" s="27"/>
      <c r="C16" s="27"/>
      <c r="D16" s="28"/>
      <c r="E16" s="28"/>
      <c r="F16" s="28"/>
      <c r="G16" s="30"/>
      <c r="H16" s="145" t="str">
        <f>IF(F16="", "", IF(E16="Billets de train", "", IF(E16="", "", VLOOKUP(F16, Listes!$G$31:$H$33, 2, FALSE))))</f>
        <v/>
      </c>
      <c r="I16" s="118"/>
    </row>
    <row r="17" spans="1:9" ht="20.100000000000001" customHeight="1" x14ac:dyDescent="0.25">
      <c r="A17" s="57">
        <v>12</v>
      </c>
      <c r="B17" s="27"/>
      <c r="C17" s="27"/>
      <c r="D17" s="28"/>
      <c r="E17" s="28"/>
      <c r="F17" s="28"/>
      <c r="G17" s="30"/>
      <c r="H17" s="145" t="str">
        <f>IF(F17="", "", IF(E17="Billets de train", "", IF(E17="", "", VLOOKUP(F17, Listes!$G$31:$H$33, 2, FALSE))))</f>
        <v/>
      </c>
      <c r="I17" s="118"/>
    </row>
    <row r="18" spans="1:9" ht="20.100000000000001" customHeight="1" x14ac:dyDescent="0.25">
      <c r="A18" s="57">
        <v>13</v>
      </c>
      <c r="B18" s="27"/>
      <c r="C18" s="27"/>
      <c r="D18" s="28"/>
      <c r="E18" s="28"/>
      <c r="F18" s="28"/>
      <c r="G18" s="30"/>
      <c r="H18" s="145" t="str">
        <f>IF(F18="", "", IF(E18="Billets de train", "", IF(E18="", "", VLOOKUP(F18, Listes!$G$31:$H$33, 2, FALSE))))</f>
        <v/>
      </c>
      <c r="I18" s="118"/>
    </row>
    <row r="19" spans="1:9" ht="20.100000000000001" customHeight="1" x14ac:dyDescent="0.25">
      <c r="A19" s="57">
        <v>14</v>
      </c>
      <c r="B19" s="27"/>
      <c r="C19" s="27"/>
      <c r="D19" s="28"/>
      <c r="E19" s="28"/>
      <c r="F19" s="28"/>
      <c r="G19" s="30"/>
      <c r="H19" s="145" t="str">
        <f>IF(F19="", "", IF(E19="Billets de train", "", IF(E19="", "", VLOOKUP(F19, Listes!$G$31:$H$33, 2, FALSE))))</f>
        <v/>
      </c>
      <c r="I19" s="118"/>
    </row>
    <row r="20" spans="1:9" ht="20.100000000000001" customHeight="1" x14ac:dyDescent="0.25">
      <c r="A20" s="57">
        <v>15</v>
      </c>
      <c r="B20" s="27"/>
      <c r="C20" s="27"/>
      <c r="D20" s="28"/>
      <c r="E20" s="28"/>
      <c r="F20" s="28"/>
      <c r="G20" s="30"/>
      <c r="H20" s="145" t="str">
        <f>IF(F20="", "", IF(E20="Billets de train", "", IF(E20="", "", VLOOKUP(F20, Listes!$G$31:$H$33, 2, FALSE))))</f>
        <v/>
      </c>
      <c r="I20" s="118"/>
    </row>
    <row r="21" spans="1:9" ht="20.100000000000001" customHeight="1" x14ac:dyDescent="0.25">
      <c r="A21" s="57">
        <v>16</v>
      </c>
      <c r="B21" s="27"/>
      <c r="C21" s="27"/>
      <c r="D21" s="28"/>
      <c r="E21" s="28"/>
      <c r="F21" s="28"/>
      <c r="G21" s="30"/>
      <c r="H21" s="145" t="str">
        <f>IF(F21="", "", IF(E21="Billets de train", "", IF(E21="", "", VLOOKUP(F21, Listes!$G$31:$H$33, 2, FALSE))))</f>
        <v/>
      </c>
      <c r="I21" s="118"/>
    </row>
    <row r="22" spans="1:9" ht="20.100000000000001" customHeight="1" x14ac:dyDescent="0.25">
      <c r="A22" s="57">
        <v>17</v>
      </c>
      <c r="B22" s="27"/>
      <c r="C22" s="27"/>
      <c r="D22" s="28"/>
      <c r="E22" s="28"/>
      <c r="F22" s="28"/>
      <c r="G22" s="30"/>
      <c r="H22" s="145" t="str">
        <f>IF(F22="", "", IF(E22="Billets de train", "", IF(E22="", "", VLOOKUP(F22, Listes!$G$31:$H$33, 2, FALSE))))</f>
        <v/>
      </c>
      <c r="I22" s="118"/>
    </row>
    <row r="23" spans="1:9" ht="20.100000000000001" customHeight="1" x14ac:dyDescent="0.25">
      <c r="A23" s="57">
        <v>18</v>
      </c>
      <c r="B23" s="27"/>
      <c r="C23" s="27"/>
      <c r="D23" s="28"/>
      <c r="E23" s="28"/>
      <c r="F23" s="28"/>
      <c r="G23" s="30"/>
      <c r="H23" s="145" t="str">
        <f>IF(F23="", "", IF(E23="Billets de train", "", IF(E23="", "", VLOOKUP(F23, Listes!$G$31:$H$33, 2, FALSE))))</f>
        <v/>
      </c>
      <c r="I23" s="118"/>
    </row>
    <row r="24" spans="1:9" ht="20.100000000000001" customHeight="1" x14ac:dyDescent="0.25">
      <c r="A24" s="57">
        <v>19</v>
      </c>
      <c r="B24" s="27"/>
      <c r="C24" s="27"/>
      <c r="D24" s="28"/>
      <c r="E24" s="28"/>
      <c r="F24" s="28"/>
      <c r="G24" s="30"/>
      <c r="H24" s="145" t="str">
        <f>IF(F24="", "", IF(E24="Billets de train", "", IF(E24="", "", VLOOKUP(F24, Listes!$G$31:$H$33, 2, FALSE))))</f>
        <v/>
      </c>
      <c r="I24" s="118"/>
    </row>
    <row r="25" spans="1:9" ht="20.100000000000001" customHeight="1" x14ac:dyDescent="0.25">
      <c r="A25" s="57">
        <v>20</v>
      </c>
      <c r="B25" s="27"/>
      <c r="C25" s="27"/>
      <c r="D25" s="28"/>
      <c r="E25" s="28"/>
      <c r="F25" s="28"/>
      <c r="G25" s="30"/>
      <c r="H25" s="145" t="str">
        <f>IF(F25="", "", IF(E25="Billets de train", "", IF(E25="", "", VLOOKUP(F25, Listes!$G$31:$H$33, 2, FALSE))))</f>
        <v/>
      </c>
      <c r="I25" s="118"/>
    </row>
    <row r="26" spans="1:9" ht="20.100000000000001" customHeight="1" x14ac:dyDescent="0.25">
      <c r="A26" s="57">
        <v>21</v>
      </c>
      <c r="B26" s="27"/>
      <c r="C26" s="27"/>
      <c r="D26" s="28"/>
      <c r="E26" s="28"/>
      <c r="F26" s="28"/>
      <c r="G26" s="30"/>
      <c r="H26" s="145" t="str">
        <f>IF(F26="", "", IF(E26="Billets de train", "", IF(E26="", "", VLOOKUP(F26, Listes!$G$31:$H$33, 2, FALSE))))</f>
        <v/>
      </c>
      <c r="I26" s="118"/>
    </row>
    <row r="27" spans="1:9" ht="20.100000000000001" customHeight="1" x14ac:dyDescent="0.25">
      <c r="A27" s="57">
        <v>22</v>
      </c>
      <c r="B27" s="27"/>
      <c r="C27" s="27"/>
      <c r="D27" s="28"/>
      <c r="E27" s="28"/>
      <c r="F27" s="28"/>
      <c r="G27" s="30"/>
      <c r="H27" s="145" t="str">
        <f>IF(F27="", "", IF(E27="Billets de train", "", IF(E27="", "", VLOOKUP(F27, Listes!$G$31:$H$33, 2, FALSE))))</f>
        <v/>
      </c>
      <c r="I27" s="118"/>
    </row>
    <row r="28" spans="1:9" ht="20.100000000000001" customHeight="1" x14ac:dyDescent="0.25">
      <c r="A28" s="57">
        <v>23</v>
      </c>
      <c r="B28" s="27"/>
      <c r="C28" s="27"/>
      <c r="D28" s="28"/>
      <c r="E28" s="28"/>
      <c r="F28" s="28"/>
      <c r="G28" s="30"/>
      <c r="H28" s="145" t="str">
        <f>IF(F28="", "", IF(E28="Billets de train", "", IF(E28="", "", VLOOKUP(F28, Listes!$G$31:$H$33, 2, FALSE))))</f>
        <v/>
      </c>
      <c r="I28" s="118"/>
    </row>
    <row r="29" spans="1:9" ht="20.100000000000001" customHeight="1" x14ac:dyDescent="0.25">
      <c r="A29" s="57">
        <v>24</v>
      </c>
      <c r="B29" s="27"/>
      <c r="C29" s="27"/>
      <c r="D29" s="28"/>
      <c r="E29" s="28"/>
      <c r="F29" s="28"/>
      <c r="G29" s="30"/>
      <c r="H29" s="145" t="str">
        <f>IF(F29="", "", IF(E29="Billets de train", "", IF(E29="", "", VLOOKUP(F29, Listes!$G$31:$H$33, 2, FALSE))))</f>
        <v/>
      </c>
      <c r="I29" s="118"/>
    </row>
    <row r="30" spans="1:9" ht="20.100000000000001" customHeight="1" x14ac:dyDescent="0.25">
      <c r="A30" s="57">
        <v>25</v>
      </c>
      <c r="B30" s="27"/>
      <c r="C30" s="27"/>
      <c r="D30" s="28"/>
      <c r="E30" s="28"/>
      <c r="F30" s="28"/>
      <c r="G30" s="30"/>
      <c r="H30" s="145" t="str">
        <f>IF(F30="", "", IF(E30="Billets de train", "", IF(E30="", "", VLOOKUP(F30, Listes!$G$31:$H$33, 2, FALSE))))</f>
        <v/>
      </c>
      <c r="I30" s="118"/>
    </row>
    <row r="31" spans="1:9" ht="20.100000000000001" customHeight="1" x14ac:dyDescent="0.25">
      <c r="A31" s="57">
        <v>26</v>
      </c>
      <c r="B31" s="27"/>
      <c r="C31" s="27"/>
      <c r="D31" s="28"/>
      <c r="E31" s="28"/>
      <c r="F31" s="28"/>
      <c r="G31" s="30"/>
      <c r="H31" s="145" t="str">
        <f>IF(F31="", "", IF(E31="Billets de train", "", IF(E31="", "", VLOOKUP(F31, Listes!$G$31:$H$33, 2, FALSE))))</f>
        <v/>
      </c>
      <c r="I31" s="118"/>
    </row>
    <row r="32" spans="1:9" ht="20.100000000000001" customHeight="1" x14ac:dyDescent="0.25">
      <c r="A32" s="57">
        <v>27</v>
      </c>
      <c r="B32" s="27"/>
      <c r="C32" s="27"/>
      <c r="D32" s="28"/>
      <c r="E32" s="28"/>
      <c r="F32" s="28"/>
      <c r="G32" s="30"/>
      <c r="H32" s="145" t="str">
        <f>IF(F32="", "", IF(E32="Billets de train", "", IF(E32="", "", VLOOKUP(F32, Listes!$G$31:$H$33, 2, FALSE))))</f>
        <v/>
      </c>
      <c r="I32" s="118"/>
    </row>
    <row r="33" spans="1:9" ht="20.100000000000001" customHeight="1" x14ac:dyDescent="0.25">
      <c r="A33" s="57">
        <v>28</v>
      </c>
      <c r="B33" s="27"/>
      <c r="C33" s="27"/>
      <c r="D33" s="28"/>
      <c r="E33" s="28"/>
      <c r="F33" s="28"/>
      <c r="G33" s="30"/>
      <c r="H33" s="145" t="str">
        <f>IF(F33="", "", IF(E33="Billets de train", "", IF(E33="", "", VLOOKUP(F33, Listes!$G$31:$H$33, 2, FALSE))))</f>
        <v/>
      </c>
      <c r="I33" s="118"/>
    </row>
    <row r="34" spans="1:9" ht="20.100000000000001" customHeight="1" x14ac:dyDescent="0.25">
      <c r="A34" s="57">
        <v>29</v>
      </c>
      <c r="B34" s="27"/>
      <c r="C34" s="27"/>
      <c r="D34" s="28"/>
      <c r="E34" s="28"/>
      <c r="F34" s="28"/>
      <c r="G34" s="30"/>
      <c r="H34" s="145" t="str">
        <f>IF(F34="", "", IF(E34="Billets de train", "", IF(E34="", "", VLOOKUP(F34, Listes!$G$31:$H$33, 2, FALSE))))</f>
        <v/>
      </c>
      <c r="I34" s="118"/>
    </row>
    <row r="35" spans="1:9" ht="20.100000000000001" customHeight="1" x14ac:dyDescent="0.25">
      <c r="A35" s="57">
        <v>30</v>
      </c>
      <c r="B35" s="27"/>
      <c r="C35" s="27"/>
      <c r="D35" s="28"/>
      <c r="E35" s="28"/>
      <c r="F35" s="28"/>
      <c r="G35" s="30"/>
      <c r="H35" s="145" t="str">
        <f>IF(F35="", "", IF(E35="Billets de train", "", IF(E35="", "", VLOOKUP(F35, Listes!$G$31:$H$33, 2, FALSE))))</f>
        <v/>
      </c>
      <c r="I35" s="118"/>
    </row>
    <row r="36" spans="1:9" ht="20.100000000000001" customHeight="1" x14ac:dyDescent="0.25">
      <c r="A36" s="57">
        <v>31</v>
      </c>
      <c r="B36" s="27"/>
      <c r="C36" s="27"/>
      <c r="D36" s="28"/>
      <c r="E36" s="28"/>
      <c r="F36" s="28"/>
      <c r="G36" s="30"/>
      <c r="H36" s="145" t="str">
        <f>IF(F36="", "", IF(E36="Billets de train", "", IF(E36="", "", VLOOKUP(F36, Listes!$G$31:$H$33, 2, FALSE))))</f>
        <v/>
      </c>
      <c r="I36" s="118"/>
    </row>
    <row r="37" spans="1:9" ht="20.100000000000001" customHeight="1" x14ac:dyDescent="0.25">
      <c r="A37" s="57">
        <v>32</v>
      </c>
      <c r="B37" s="27"/>
      <c r="C37" s="27"/>
      <c r="D37" s="28"/>
      <c r="E37" s="28"/>
      <c r="F37" s="28"/>
      <c r="G37" s="30"/>
      <c r="H37" s="145" t="str">
        <f>IF(F37="", "", IF(E37="Billets de train", "", IF(E37="", "", VLOOKUP(F37, Listes!$G$31:$H$33, 2, FALSE))))</f>
        <v/>
      </c>
      <c r="I37" s="118"/>
    </row>
    <row r="38" spans="1:9" ht="20.100000000000001" customHeight="1" x14ac:dyDescent="0.25">
      <c r="A38" s="57">
        <v>33</v>
      </c>
      <c r="B38" s="27"/>
      <c r="C38" s="27"/>
      <c r="D38" s="28"/>
      <c r="E38" s="28"/>
      <c r="F38" s="28"/>
      <c r="G38" s="30"/>
      <c r="H38" s="145" t="str">
        <f>IF(F38="", "", IF(E38="Billets de train", "", IF(E38="", "", VLOOKUP(F38, Listes!$G$31:$H$33, 2, FALSE))))</f>
        <v/>
      </c>
      <c r="I38" s="118"/>
    </row>
    <row r="39" spans="1:9" ht="20.100000000000001" customHeight="1" x14ac:dyDescent="0.25">
      <c r="A39" s="57">
        <v>34</v>
      </c>
      <c r="B39" s="27"/>
      <c r="C39" s="27"/>
      <c r="D39" s="28"/>
      <c r="E39" s="28"/>
      <c r="F39" s="28"/>
      <c r="G39" s="30"/>
      <c r="H39" s="145" t="str">
        <f>IF(F39="", "", IF(E39="Billets de train", "", IF(E39="", "", VLOOKUP(F39, Listes!$G$31:$H$33, 2, FALSE))))</f>
        <v/>
      </c>
      <c r="I39" s="118"/>
    </row>
    <row r="40" spans="1:9" ht="20.100000000000001" customHeight="1" x14ac:dyDescent="0.25">
      <c r="A40" s="57">
        <v>35</v>
      </c>
      <c r="B40" s="27"/>
      <c r="C40" s="27"/>
      <c r="D40" s="28"/>
      <c r="E40" s="28"/>
      <c r="F40" s="28"/>
      <c r="G40" s="30"/>
      <c r="H40" s="145" t="str">
        <f>IF(F40="", "", IF(E40="Billets de train", "", IF(E40="", "", VLOOKUP(F40, Listes!$G$31:$H$33, 2, FALSE))))</f>
        <v/>
      </c>
      <c r="I40" s="118"/>
    </row>
    <row r="41" spans="1:9" ht="20.100000000000001" customHeight="1" x14ac:dyDescent="0.25">
      <c r="A41" s="57">
        <v>36</v>
      </c>
      <c r="B41" s="27"/>
      <c r="C41" s="27"/>
      <c r="D41" s="28"/>
      <c r="E41" s="28"/>
      <c r="F41" s="28"/>
      <c r="G41" s="30"/>
      <c r="H41" s="145" t="str">
        <f>IF(F41="", "", IF(E41="Billets de train", "", IF(E41="", "", VLOOKUP(F41, Listes!$G$31:$H$33, 2, FALSE))))</f>
        <v/>
      </c>
      <c r="I41" s="118"/>
    </row>
    <row r="42" spans="1:9" ht="20.100000000000001" customHeight="1" x14ac:dyDescent="0.25">
      <c r="A42" s="57">
        <v>37</v>
      </c>
      <c r="B42" s="27"/>
      <c r="C42" s="27"/>
      <c r="D42" s="28"/>
      <c r="E42" s="28"/>
      <c r="F42" s="28"/>
      <c r="G42" s="30"/>
      <c r="H42" s="145" t="str">
        <f>IF(F42="", "", IF(E42="Billets de train", "", IF(E42="", "", VLOOKUP(F42, Listes!$G$31:$H$33, 2, FALSE))))</f>
        <v/>
      </c>
      <c r="I42" s="118"/>
    </row>
    <row r="43" spans="1:9" ht="20.100000000000001" customHeight="1" x14ac:dyDescent="0.25">
      <c r="A43" s="57">
        <v>38</v>
      </c>
      <c r="B43" s="27"/>
      <c r="C43" s="27"/>
      <c r="D43" s="28"/>
      <c r="E43" s="28"/>
      <c r="F43" s="28"/>
      <c r="G43" s="30"/>
      <c r="H43" s="145" t="str">
        <f>IF(F43="", "", IF(E43="Billets de train", "", IF(E43="", "", VLOOKUP(F43, Listes!$G$31:$H$33, 2, FALSE))))</f>
        <v/>
      </c>
      <c r="I43" s="118"/>
    </row>
    <row r="44" spans="1:9" ht="20.100000000000001" customHeight="1" x14ac:dyDescent="0.25">
      <c r="A44" s="57">
        <v>39</v>
      </c>
      <c r="B44" s="27"/>
      <c r="C44" s="27"/>
      <c r="D44" s="28"/>
      <c r="E44" s="28"/>
      <c r="F44" s="28"/>
      <c r="G44" s="30"/>
      <c r="H44" s="145" t="str">
        <f>IF(F44="", "", IF(E44="Billets de train", "", IF(E44="", "", VLOOKUP(F44, Listes!$G$31:$H$33, 2, FALSE))))</f>
        <v/>
      </c>
      <c r="I44" s="118"/>
    </row>
    <row r="45" spans="1:9" ht="20.100000000000001" customHeight="1" x14ac:dyDescent="0.25">
      <c r="A45" s="57">
        <v>40</v>
      </c>
      <c r="B45" s="27"/>
      <c r="C45" s="27"/>
      <c r="D45" s="28"/>
      <c r="E45" s="28"/>
      <c r="F45" s="28"/>
      <c r="G45" s="30"/>
      <c r="H45" s="145" t="str">
        <f>IF(F45="", "", IF(E45="Billets de train", "", IF(E45="", "", VLOOKUP(F45, Listes!$G$31:$H$33, 2, FALSE))))</f>
        <v/>
      </c>
      <c r="I45" s="118"/>
    </row>
    <row r="46" spans="1:9" ht="20.100000000000001" customHeight="1" x14ac:dyDescent="0.25">
      <c r="A46" s="57">
        <v>41</v>
      </c>
      <c r="B46" s="27"/>
      <c r="C46" s="27"/>
      <c r="D46" s="28"/>
      <c r="E46" s="28"/>
      <c r="F46" s="28"/>
      <c r="G46" s="30"/>
      <c r="H46" s="145" t="str">
        <f>IF(F46="", "", IF(E46="Billets de train", "", IF(E46="", "", VLOOKUP(F46, Listes!$G$31:$H$33, 2, FALSE))))</f>
        <v/>
      </c>
      <c r="I46" s="118"/>
    </row>
    <row r="47" spans="1:9" ht="20.100000000000001" customHeight="1" x14ac:dyDescent="0.25">
      <c r="A47" s="57">
        <v>42</v>
      </c>
      <c r="B47" s="27"/>
      <c r="C47" s="27"/>
      <c r="D47" s="28"/>
      <c r="E47" s="28"/>
      <c r="F47" s="28"/>
      <c r="G47" s="30"/>
      <c r="H47" s="145" t="str">
        <f>IF(F47="", "", IF(E47="Billets de train", "", IF(E47="", "", VLOOKUP(F47, Listes!$G$31:$H$33, 2, FALSE))))</f>
        <v/>
      </c>
      <c r="I47" s="118"/>
    </row>
    <row r="48" spans="1:9" ht="20.100000000000001" customHeight="1" x14ac:dyDescent="0.25">
      <c r="A48" s="57">
        <v>43</v>
      </c>
      <c r="B48" s="27"/>
      <c r="C48" s="27"/>
      <c r="D48" s="28"/>
      <c r="E48" s="28"/>
      <c r="F48" s="28"/>
      <c r="G48" s="30"/>
      <c r="H48" s="145" t="str">
        <f>IF(F48="", "", IF(E48="Billets de train", "", IF(E48="", "", VLOOKUP(F48, Listes!$G$31:$H$33, 2, FALSE))))</f>
        <v/>
      </c>
      <c r="I48" s="118"/>
    </row>
    <row r="49" spans="1:9" ht="20.100000000000001" customHeight="1" x14ac:dyDescent="0.25">
      <c r="A49" s="57">
        <v>44</v>
      </c>
      <c r="B49" s="27"/>
      <c r="C49" s="27"/>
      <c r="D49" s="28"/>
      <c r="E49" s="28"/>
      <c r="F49" s="28"/>
      <c r="G49" s="30"/>
      <c r="H49" s="145" t="str">
        <f>IF(F49="", "", IF(E49="Billets de train", "", IF(E49="", "", VLOOKUP(F49, Listes!$G$31:$H$33, 2, FALSE))))</f>
        <v/>
      </c>
      <c r="I49" s="118"/>
    </row>
    <row r="50" spans="1:9" ht="20.100000000000001" customHeight="1" x14ac:dyDescent="0.25">
      <c r="A50" s="57">
        <v>45</v>
      </c>
      <c r="B50" s="27"/>
      <c r="C50" s="27"/>
      <c r="D50" s="28"/>
      <c r="E50" s="28"/>
      <c r="F50" s="28"/>
      <c r="G50" s="30"/>
      <c r="H50" s="145" t="str">
        <f>IF(F50="", "", IF(E50="Billets de train", "", IF(E50="", "", VLOOKUP(F50, Listes!$G$31:$H$33, 2, FALSE))))</f>
        <v/>
      </c>
      <c r="I50" s="118"/>
    </row>
    <row r="51" spans="1:9" ht="20.100000000000001" customHeight="1" x14ac:dyDescent="0.25">
      <c r="A51" s="57">
        <v>46</v>
      </c>
      <c r="B51" s="27"/>
      <c r="C51" s="27"/>
      <c r="D51" s="28"/>
      <c r="E51" s="28"/>
      <c r="F51" s="28"/>
      <c r="G51" s="30"/>
      <c r="H51" s="145" t="str">
        <f>IF(F51="", "", IF(E51="Billets de train", "", IF(E51="", "", VLOOKUP(F51, Listes!$G$31:$H$33, 2, FALSE))))</f>
        <v/>
      </c>
      <c r="I51" s="118"/>
    </row>
    <row r="52" spans="1:9" ht="20.100000000000001" customHeight="1" x14ac:dyDescent="0.25">
      <c r="A52" s="57">
        <v>47</v>
      </c>
      <c r="B52" s="27"/>
      <c r="C52" s="27"/>
      <c r="D52" s="28"/>
      <c r="E52" s="28"/>
      <c r="F52" s="28"/>
      <c r="G52" s="30"/>
      <c r="H52" s="145" t="str">
        <f>IF(F52="", "", IF(E52="Billets de train", "", IF(E52="", "", VLOOKUP(F52, Listes!$G$31:$H$33, 2, FALSE))))</f>
        <v/>
      </c>
      <c r="I52" s="118"/>
    </row>
    <row r="53" spans="1:9" ht="20.100000000000001" customHeight="1" x14ac:dyDescent="0.25">
      <c r="A53" s="57">
        <v>48</v>
      </c>
      <c r="B53" s="27"/>
      <c r="C53" s="27"/>
      <c r="D53" s="28"/>
      <c r="E53" s="28"/>
      <c r="F53" s="28"/>
      <c r="G53" s="30"/>
      <c r="H53" s="145" t="str">
        <f>IF(F53="", "", IF(E53="Billets de train", "", IF(E53="", "", VLOOKUP(F53, Listes!$G$31:$H$33, 2, FALSE))))</f>
        <v/>
      </c>
      <c r="I53" s="118"/>
    </row>
    <row r="54" spans="1:9" ht="20.100000000000001" customHeight="1" x14ac:dyDescent="0.25">
      <c r="A54" s="57">
        <v>49</v>
      </c>
      <c r="B54" s="27"/>
      <c r="C54" s="27"/>
      <c r="D54" s="28"/>
      <c r="E54" s="28"/>
      <c r="F54" s="28"/>
      <c r="G54" s="30"/>
      <c r="H54" s="145" t="str">
        <f>IF(F54="", "", IF(E54="Billets de train", "", IF(E54="", "", VLOOKUP(F54, Listes!$G$31:$H$33, 2, FALSE))))</f>
        <v/>
      </c>
      <c r="I54" s="118"/>
    </row>
    <row r="55" spans="1:9" ht="20.100000000000001" customHeight="1" x14ac:dyDescent="0.25">
      <c r="A55" s="57">
        <v>50</v>
      </c>
      <c r="B55" s="27"/>
      <c r="C55" s="27"/>
      <c r="D55" s="28"/>
      <c r="E55" s="28"/>
      <c r="F55" s="28"/>
      <c r="G55" s="30"/>
      <c r="H55" s="145" t="str">
        <f>IF(F55="", "", IF(E55="Billets de train", "", IF(E55="", "", VLOOKUP(F55, Listes!$G$31:$H$33, 2, FALSE))))</f>
        <v/>
      </c>
      <c r="I55" s="118"/>
    </row>
    <row r="56" spans="1:9" ht="20.100000000000001" customHeight="1" x14ac:dyDescent="0.25">
      <c r="A56" s="57">
        <v>51</v>
      </c>
      <c r="B56" s="27"/>
      <c r="C56" s="27"/>
      <c r="D56" s="28"/>
      <c r="E56" s="28"/>
      <c r="F56" s="28"/>
      <c r="G56" s="30"/>
      <c r="H56" s="145" t="str">
        <f>IF(F56="", "", IF(E56="Billets de train", "", IF(E56="", "", VLOOKUP(F56, Listes!$G$31:$H$33, 2, FALSE))))</f>
        <v/>
      </c>
      <c r="I56" s="118"/>
    </row>
    <row r="57" spans="1:9" ht="20.100000000000001" customHeight="1" x14ac:dyDescent="0.25">
      <c r="A57" s="57">
        <v>52</v>
      </c>
      <c r="B57" s="27"/>
      <c r="C57" s="27"/>
      <c r="D57" s="28"/>
      <c r="E57" s="28"/>
      <c r="F57" s="28"/>
      <c r="G57" s="30"/>
      <c r="H57" s="145" t="str">
        <f>IF(F57="", "", IF(E57="Billets de train", "", IF(E57="", "", VLOOKUP(F57, Listes!$G$31:$H$33, 2, FALSE))))</f>
        <v/>
      </c>
      <c r="I57" s="118"/>
    </row>
    <row r="58" spans="1:9" ht="20.100000000000001" customHeight="1" x14ac:dyDescent="0.25">
      <c r="A58" s="57">
        <v>53</v>
      </c>
      <c r="B58" s="27"/>
      <c r="C58" s="27"/>
      <c r="D58" s="28"/>
      <c r="E58" s="28"/>
      <c r="F58" s="28"/>
      <c r="G58" s="30"/>
      <c r="H58" s="145" t="str">
        <f>IF(F58="", "", IF(E58="Billets de train", "", IF(E58="", "", VLOOKUP(F58, Listes!$G$31:$H$33, 2, FALSE))))</f>
        <v/>
      </c>
      <c r="I58" s="118"/>
    </row>
    <row r="59" spans="1:9" ht="20.100000000000001" customHeight="1" x14ac:dyDescent="0.25">
      <c r="A59" s="57">
        <v>54</v>
      </c>
      <c r="B59" s="27"/>
      <c r="C59" s="27"/>
      <c r="D59" s="28"/>
      <c r="E59" s="28"/>
      <c r="F59" s="28"/>
      <c r="G59" s="30"/>
      <c r="H59" s="145" t="str">
        <f>IF(F59="", "", IF(E59="Billets de train", "", IF(E59="", "", VLOOKUP(F59, Listes!$G$31:$H$33, 2, FALSE))))</f>
        <v/>
      </c>
      <c r="I59" s="118"/>
    </row>
    <row r="60" spans="1:9" ht="20.100000000000001" customHeight="1" x14ac:dyDescent="0.25">
      <c r="A60" s="57">
        <v>55</v>
      </c>
      <c r="B60" s="27"/>
      <c r="C60" s="27"/>
      <c r="D60" s="28"/>
      <c r="E60" s="28"/>
      <c r="F60" s="28"/>
      <c r="G60" s="30"/>
      <c r="H60" s="145" t="str">
        <f>IF(F60="", "", IF(E60="Billets de train", "", IF(E60="", "", VLOOKUP(F60, Listes!$G$31:$H$33, 2, FALSE))))</f>
        <v/>
      </c>
      <c r="I60" s="118"/>
    </row>
    <row r="61" spans="1:9" ht="20.100000000000001" customHeight="1" x14ac:dyDescent="0.25">
      <c r="A61" s="57">
        <v>56</v>
      </c>
      <c r="B61" s="27"/>
      <c r="C61" s="27"/>
      <c r="D61" s="28"/>
      <c r="E61" s="28"/>
      <c r="F61" s="28"/>
      <c r="G61" s="30"/>
      <c r="H61" s="145" t="str">
        <f>IF(F61="", "", IF(E61="Billets de train", "", IF(E61="", "", VLOOKUP(F61, Listes!$G$31:$H$33, 2, FALSE))))</f>
        <v/>
      </c>
      <c r="I61" s="118"/>
    </row>
    <row r="62" spans="1:9" ht="20.100000000000001" customHeight="1" x14ac:dyDescent="0.25">
      <c r="A62" s="57">
        <v>57</v>
      </c>
      <c r="B62" s="27"/>
      <c r="C62" s="27"/>
      <c r="D62" s="28"/>
      <c r="E62" s="28"/>
      <c r="F62" s="28"/>
      <c r="G62" s="30"/>
      <c r="H62" s="145" t="str">
        <f>IF(F62="", "", IF(E62="Billets de train", "", IF(E62="", "", VLOOKUP(F62, Listes!$G$31:$H$33, 2, FALSE))))</f>
        <v/>
      </c>
      <c r="I62" s="118"/>
    </row>
    <row r="63" spans="1:9" ht="20.100000000000001" customHeight="1" x14ac:dyDescent="0.25">
      <c r="A63" s="57">
        <v>58</v>
      </c>
      <c r="B63" s="27"/>
      <c r="C63" s="27"/>
      <c r="D63" s="28"/>
      <c r="E63" s="28"/>
      <c r="F63" s="28"/>
      <c r="G63" s="30"/>
      <c r="H63" s="145" t="str">
        <f>IF(F63="", "", IF(E63="Billets de train", "", IF(E63="", "", VLOOKUP(F63, Listes!$G$31:$H$33, 2, FALSE))))</f>
        <v/>
      </c>
      <c r="I63" s="118"/>
    </row>
    <row r="64" spans="1:9" ht="20.100000000000001" customHeight="1" x14ac:dyDescent="0.25">
      <c r="A64" s="57">
        <v>59</v>
      </c>
      <c r="B64" s="27"/>
      <c r="C64" s="27"/>
      <c r="D64" s="28"/>
      <c r="E64" s="28"/>
      <c r="F64" s="28"/>
      <c r="G64" s="30"/>
      <c r="H64" s="145" t="str">
        <f>IF(F64="", "", IF(E64="Billets de train", "", IF(E64="", "", VLOOKUP(F64, Listes!$G$31:$H$33, 2, FALSE))))</f>
        <v/>
      </c>
      <c r="I64" s="118"/>
    </row>
    <row r="65" spans="1:9" ht="20.100000000000001" customHeight="1" x14ac:dyDescent="0.25">
      <c r="A65" s="57">
        <v>60</v>
      </c>
      <c r="B65" s="27"/>
      <c r="C65" s="27"/>
      <c r="D65" s="28"/>
      <c r="E65" s="28"/>
      <c r="F65" s="28"/>
      <c r="G65" s="30"/>
      <c r="H65" s="145" t="str">
        <f>IF(F65="", "", IF(E65="Billets de train", "", IF(E65="", "", VLOOKUP(F65, Listes!$G$31:$H$33, 2, FALSE))))</f>
        <v/>
      </c>
      <c r="I65" s="118"/>
    </row>
    <row r="66" spans="1:9" ht="20.100000000000001" customHeight="1" x14ac:dyDescent="0.25">
      <c r="A66" s="57">
        <v>61</v>
      </c>
      <c r="B66" s="27"/>
      <c r="C66" s="27"/>
      <c r="D66" s="28"/>
      <c r="E66" s="28"/>
      <c r="F66" s="28"/>
      <c r="G66" s="30"/>
      <c r="H66" s="145" t="str">
        <f>IF(F66="", "", IF(E66="Billets de train", "", IF(E66="", "", VLOOKUP(F66, Listes!$G$31:$H$33, 2, FALSE))))</f>
        <v/>
      </c>
      <c r="I66" s="118"/>
    </row>
    <row r="67" spans="1:9" ht="20.100000000000001" customHeight="1" x14ac:dyDescent="0.25">
      <c r="A67" s="57">
        <v>62</v>
      </c>
      <c r="B67" s="27"/>
      <c r="C67" s="27"/>
      <c r="D67" s="28"/>
      <c r="E67" s="28"/>
      <c r="F67" s="28"/>
      <c r="G67" s="30"/>
      <c r="H67" s="145" t="str">
        <f>IF(F67="", "", IF(E67="Billets de train", "", IF(E67="", "", VLOOKUP(F67, Listes!$G$31:$H$33, 2, FALSE))))</f>
        <v/>
      </c>
      <c r="I67" s="118"/>
    </row>
    <row r="68" spans="1:9" ht="20.100000000000001" customHeight="1" x14ac:dyDescent="0.25">
      <c r="A68" s="57">
        <v>63</v>
      </c>
      <c r="B68" s="27"/>
      <c r="C68" s="27"/>
      <c r="D68" s="28"/>
      <c r="E68" s="28"/>
      <c r="F68" s="28"/>
      <c r="G68" s="30"/>
      <c r="H68" s="145" t="str">
        <f>IF(F68="", "", IF(E68="Billets de train", "", IF(E68="", "", VLOOKUP(F68, Listes!$G$31:$H$33, 2, FALSE))))</f>
        <v/>
      </c>
      <c r="I68" s="118"/>
    </row>
    <row r="69" spans="1:9" ht="20.100000000000001" customHeight="1" x14ac:dyDescent="0.25">
      <c r="A69" s="57">
        <v>64</v>
      </c>
      <c r="B69" s="27"/>
      <c r="C69" s="27"/>
      <c r="D69" s="28"/>
      <c r="E69" s="28"/>
      <c r="F69" s="28"/>
      <c r="G69" s="30"/>
      <c r="H69" s="145" t="str">
        <f>IF(F69="", "", IF(E69="Billets de train", "", IF(E69="", "", VLOOKUP(F69, Listes!$G$31:$H$33, 2, FALSE))))</f>
        <v/>
      </c>
      <c r="I69" s="118"/>
    </row>
    <row r="70" spans="1:9" ht="20.100000000000001" customHeight="1" x14ac:dyDescent="0.25">
      <c r="A70" s="57">
        <v>65</v>
      </c>
      <c r="B70" s="27"/>
      <c r="C70" s="27"/>
      <c r="D70" s="28"/>
      <c r="E70" s="28"/>
      <c r="F70" s="28"/>
      <c r="G70" s="30"/>
      <c r="H70" s="145" t="str">
        <f>IF(F70="", "", IF(E70="Billets de train", "", IF(E70="", "", VLOOKUP(F70, Listes!$G$31:$H$33, 2, FALSE))))</f>
        <v/>
      </c>
      <c r="I70" s="118"/>
    </row>
    <row r="71" spans="1:9" ht="20.100000000000001" customHeight="1" x14ac:dyDescent="0.25">
      <c r="A71" s="57">
        <v>66</v>
      </c>
      <c r="B71" s="27"/>
      <c r="C71" s="27"/>
      <c r="D71" s="28"/>
      <c r="E71" s="28"/>
      <c r="F71" s="28"/>
      <c r="G71" s="30"/>
      <c r="H71" s="145" t="str">
        <f>IF(F71="", "", IF(E71="Billets de train", "", IF(E71="", "", VLOOKUP(F71, Listes!$G$31:$H$33, 2, FALSE))))</f>
        <v/>
      </c>
      <c r="I71" s="118"/>
    </row>
    <row r="72" spans="1:9" ht="20.100000000000001" customHeight="1" x14ac:dyDescent="0.25">
      <c r="A72" s="57">
        <v>67</v>
      </c>
      <c r="B72" s="27"/>
      <c r="C72" s="27"/>
      <c r="D72" s="28"/>
      <c r="E72" s="28"/>
      <c r="F72" s="28"/>
      <c r="G72" s="30"/>
      <c r="H72" s="145" t="str">
        <f>IF(F72="", "", IF(E72="Billets de train", "", IF(E72="", "", VLOOKUP(F72, Listes!$G$31:$H$33, 2, FALSE))))</f>
        <v/>
      </c>
      <c r="I72" s="118"/>
    </row>
    <row r="73" spans="1:9" ht="20.100000000000001" customHeight="1" x14ac:dyDescent="0.25">
      <c r="A73" s="57">
        <v>68</v>
      </c>
      <c r="B73" s="27"/>
      <c r="C73" s="27"/>
      <c r="D73" s="28"/>
      <c r="E73" s="28"/>
      <c r="F73" s="28"/>
      <c r="G73" s="30"/>
      <c r="H73" s="145" t="str">
        <f>IF(F73="", "", IF(E73="Billets de train", "", IF(E73="", "", VLOOKUP(F73, Listes!$G$31:$H$33, 2, FALSE))))</f>
        <v/>
      </c>
      <c r="I73" s="118"/>
    </row>
    <row r="74" spans="1:9" ht="20.100000000000001" customHeight="1" x14ac:dyDescent="0.25">
      <c r="A74" s="57">
        <v>69</v>
      </c>
      <c r="B74" s="27"/>
      <c r="C74" s="27"/>
      <c r="D74" s="28"/>
      <c r="E74" s="28"/>
      <c r="F74" s="28"/>
      <c r="G74" s="30"/>
      <c r="H74" s="145" t="str">
        <f>IF(F74="", "", IF(E74="Billets de train", "", IF(E74="", "", VLOOKUP(F74, Listes!$G$31:$H$33, 2, FALSE))))</f>
        <v/>
      </c>
      <c r="I74" s="118"/>
    </row>
    <row r="75" spans="1:9" ht="20.100000000000001" customHeight="1" x14ac:dyDescent="0.25">
      <c r="A75" s="57">
        <v>70</v>
      </c>
      <c r="B75" s="27"/>
      <c r="C75" s="27"/>
      <c r="D75" s="28"/>
      <c r="E75" s="28"/>
      <c r="F75" s="28"/>
      <c r="G75" s="30"/>
      <c r="H75" s="145" t="str">
        <f>IF(F75="", "", IF(E75="Billets de train", "", IF(E75="", "", VLOOKUP(F75, Listes!$G$31:$H$33, 2, FALSE))))</f>
        <v/>
      </c>
      <c r="I75" s="118"/>
    </row>
    <row r="76" spans="1:9" ht="20.100000000000001" customHeight="1" x14ac:dyDescent="0.25">
      <c r="A76" s="57">
        <v>71</v>
      </c>
      <c r="B76" s="27"/>
      <c r="C76" s="27"/>
      <c r="D76" s="28"/>
      <c r="E76" s="28"/>
      <c r="F76" s="28"/>
      <c r="G76" s="30"/>
      <c r="H76" s="145" t="str">
        <f>IF(F76="", "", IF(E76="Billets de train", "", IF(E76="", "", VLOOKUP(F76, Listes!$G$31:$H$33, 2, FALSE))))</f>
        <v/>
      </c>
      <c r="I76" s="118"/>
    </row>
    <row r="77" spans="1:9" ht="20.100000000000001" customHeight="1" x14ac:dyDescent="0.25">
      <c r="A77" s="57">
        <v>72</v>
      </c>
      <c r="B77" s="27"/>
      <c r="C77" s="27"/>
      <c r="D77" s="28"/>
      <c r="E77" s="28"/>
      <c r="F77" s="28"/>
      <c r="G77" s="30"/>
      <c r="H77" s="145" t="str">
        <f>IF(F77="", "", IF(E77="Billets de train", "", IF(E77="", "", VLOOKUP(F77, Listes!$G$31:$H$33, 2, FALSE))))</f>
        <v/>
      </c>
      <c r="I77" s="118"/>
    </row>
    <row r="78" spans="1:9" ht="20.100000000000001" customHeight="1" x14ac:dyDescent="0.25">
      <c r="A78" s="57">
        <v>73</v>
      </c>
      <c r="B78" s="27"/>
      <c r="C78" s="27"/>
      <c r="D78" s="28"/>
      <c r="E78" s="28"/>
      <c r="F78" s="28"/>
      <c r="G78" s="30"/>
      <c r="H78" s="145" t="str">
        <f>IF(F78="", "", IF(E78="Billets de train", "", IF(E78="", "", VLOOKUP(F78, Listes!$G$31:$H$33, 2, FALSE))))</f>
        <v/>
      </c>
      <c r="I78" s="118"/>
    </row>
    <row r="79" spans="1:9" ht="20.100000000000001" customHeight="1" x14ac:dyDescent="0.25">
      <c r="A79" s="57">
        <v>74</v>
      </c>
      <c r="B79" s="27"/>
      <c r="C79" s="27"/>
      <c r="D79" s="28"/>
      <c r="E79" s="28"/>
      <c r="F79" s="28"/>
      <c r="G79" s="30"/>
      <c r="H79" s="145" t="str">
        <f>IF(F79="", "", IF(E79="Billets de train", "", IF(E79="", "", VLOOKUP(F79, Listes!$G$31:$H$33, 2, FALSE))))</f>
        <v/>
      </c>
      <c r="I79" s="118"/>
    </row>
    <row r="80" spans="1:9" ht="20.100000000000001" customHeight="1" x14ac:dyDescent="0.25">
      <c r="A80" s="57">
        <v>75</v>
      </c>
      <c r="B80" s="27"/>
      <c r="C80" s="27"/>
      <c r="D80" s="28"/>
      <c r="E80" s="28"/>
      <c r="F80" s="28"/>
      <c r="G80" s="30"/>
      <c r="H80" s="145" t="str">
        <f>IF(F80="", "", IF(E80="Billets de train", "", IF(E80="", "", VLOOKUP(F80, Listes!$G$31:$H$33, 2, FALSE))))</f>
        <v/>
      </c>
      <c r="I80" s="118"/>
    </row>
    <row r="81" spans="1:9" ht="20.100000000000001" customHeight="1" x14ac:dyDescent="0.25">
      <c r="A81" s="57">
        <v>76</v>
      </c>
      <c r="B81" s="27"/>
      <c r="C81" s="27"/>
      <c r="D81" s="28"/>
      <c r="E81" s="28"/>
      <c r="F81" s="28"/>
      <c r="G81" s="30"/>
      <c r="H81" s="145" t="str">
        <f>IF(F81="", "", IF(E81="Billets de train", "", IF(E81="", "", VLOOKUP(F81, Listes!$G$31:$H$33, 2, FALSE))))</f>
        <v/>
      </c>
      <c r="I81" s="118"/>
    </row>
    <row r="82" spans="1:9" ht="20.100000000000001" customHeight="1" x14ac:dyDescent="0.25">
      <c r="A82" s="57">
        <v>77</v>
      </c>
      <c r="B82" s="27"/>
      <c r="C82" s="27"/>
      <c r="D82" s="28"/>
      <c r="E82" s="28"/>
      <c r="F82" s="28"/>
      <c r="G82" s="30"/>
      <c r="H82" s="145" t="str">
        <f>IF(F82="", "", IF(E82="Billets de train", "", IF(E82="", "", VLOOKUP(F82, Listes!$G$31:$H$33, 2, FALSE))))</f>
        <v/>
      </c>
      <c r="I82" s="118"/>
    </row>
    <row r="83" spans="1:9" ht="20.100000000000001" customHeight="1" x14ac:dyDescent="0.25">
      <c r="A83" s="57">
        <v>78</v>
      </c>
      <c r="B83" s="27"/>
      <c r="C83" s="27"/>
      <c r="D83" s="28"/>
      <c r="E83" s="28"/>
      <c r="F83" s="28"/>
      <c r="G83" s="30"/>
      <c r="H83" s="145" t="str">
        <f>IF(F83="", "", IF(E83="Billets de train", "", IF(E83="", "", VLOOKUP(F83, Listes!$G$31:$H$33, 2, FALSE))))</f>
        <v/>
      </c>
      <c r="I83" s="118"/>
    </row>
    <row r="84" spans="1:9" ht="20.100000000000001" customHeight="1" x14ac:dyDescent="0.25">
      <c r="A84" s="57">
        <v>79</v>
      </c>
      <c r="B84" s="27"/>
      <c r="C84" s="27"/>
      <c r="D84" s="28"/>
      <c r="E84" s="28"/>
      <c r="F84" s="28"/>
      <c r="G84" s="30"/>
      <c r="H84" s="145" t="str">
        <f>IF(F84="", "", IF(E84="Billets de train", "", IF(E84="", "", VLOOKUP(F84, Listes!$G$31:$H$33, 2, FALSE))))</f>
        <v/>
      </c>
      <c r="I84" s="118"/>
    </row>
    <row r="85" spans="1:9" ht="20.100000000000001" customHeight="1" x14ac:dyDescent="0.25">
      <c r="A85" s="57">
        <v>80</v>
      </c>
      <c r="B85" s="27"/>
      <c r="C85" s="27"/>
      <c r="D85" s="28"/>
      <c r="E85" s="28"/>
      <c r="F85" s="28"/>
      <c r="G85" s="30"/>
      <c r="H85" s="145" t="str">
        <f>IF(F85="", "", IF(E85="Billets de train", "", IF(E85="", "", VLOOKUP(F85, Listes!$G$31:$H$33, 2, FALSE))))</f>
        <v/>
      </c>
      <c r="I85" s="118"/>
    </row>
    <row r="86" spans="1:9" ht="20.100000000000001" customHeight="1" x14ac:dyDescent="0.25">
      <c r="A86" s="57">
        <v>81</v>
      </c>
      <c r="B86" s="27"/>
      <c r="C86" s="27"/>
      <c r="D86" s="28"/>
      <c r="E86" s="28"/>
      <c r="F86" s="28"/>
      <c r="G86" s="30"/>
      <c r="H86" s="145" t="str">
        <f>IF(F86="", "", IF(E86="Billets de train", "", IF(E86="", "", VLOOKUP(F86, Listes!$G$31:$H$33, 2, FALSE))))</f>
        <v/>
      </c>
      <c r="I86" s="118"/>
    </row>
    <row r="87" spans="1:9" ht="20.100000000000001" customHeight="1" x14ac:dyDescent="0.25">
      <c r="A87" s="57">
        <v>82</v>
      </c>
      <c r="B87" s="27"/>
      <c r="C87" s="27"/>
      <c r="D87" s="28"/>
      <c r="E87" s="28"/>
      <c r="F87" s="28"/>
      <c r="G87" s="30"/>
      <c r="H87" s="145" t="str">
        <f>IF(F87="", "", IF(E87="Billets de train", "", IF(E87="", "", VLOOKUP(F87, Listes!$G$31:$H$33, 2, FALSE))))</f>
        <v/>
      </c>
      <c r="I87" s="118"/>
    </row>
    <row r="88" spans="1:9" ht="20.100000000000001" customHeight="1" x14ac:dyDescent="0.25">
      <c r="A88" s="57">
        <v>83</v>
      </c>
      <c r="B88" s="27"/>
      <c r="C88" s="27"/>
      <c r="D88" s="28"/>
      <c r="E88" s="28"/>
      <c r="F88" s="28"/>
      <c r="G88" s="30"/>
      <c r="H88" s="145" t="str">
        <f>IF(F88="", "", IF(E88="Billets de train", "", IF(E88="", "", VLOOKUP(F88, Listes!$G$31:$H$33, 2, FALSE))))</f>
        <v/>
      </c>
      <c r="I88" s="118"/>
    </row>
    <row r="89" spans="1:9" ht="20.100000000000001" customHeight="1" x14ac:dyDescent="0.25">
      <c r="A89" s="57">
        <v>84</v>
      </c>
      <c r="B89" s="27"/>
      <c r="C89" s="27"/>
      <c r="D89" s="28"/>
      <c r="E89" s="28"/>
      <c r="F89" s="28"/>
      <c r="G89" s="30"/>
      <c r="H89" s="145" t="str">
        <f>IF(F89="", "", IF(E89="Billets de train", "", IF(E89="", "", VLOOKUP(F89, Listes!$G$31:$H$33, 2, FALSE))))</f>
        <v/>
      </c>
      <c r="I89" s="118"/>
    </row>
    <row r="90" spans="1:9" ht="20.100000000000001" customHeight="1" x14ac:dyDescent="0.25">
      <c r="A90" s="57">
        <v>85</v>
      </c>
      <c r="B90" s="27"/>
      <c r="C90" s="27"/>
      <c r="D90" s="28"/>
      <c r="E90" s="28"/>
      <c r="F90" s="28"/>
      <c r="G90" s="30"/>
      <c r="H90" s="145" t="str">
        <f>IF(F90="", "", IF(E90="Billets de train", "", IF(E90="", "", VLOOKUP(F90, Listes!$G$31:$H$33, 2, FALSE))))</f>
        <v/>
      </c>
      <c r="I90" s="118"/>
    </row>
    <row r="91" spans="1:9" ht="20.100000000000001" customHeight="1" x14ac:dyDescent="0.25">
      <c r="A91" s="57">
        <v>86</v>
      </c>
      <c r="B91" s="27"/>
      <c r="C91" s="27"/>
      <c r="D91" s="28"/>
      <c r="E91" s="28"/>
      <c r="F91" s="28"/>
      <c r="G91" s="30"/>
      <c r="H91" s="145" t="str">
        <f>IF(F91="", "", IF(E91="Billets de train", "", IF(E91="", "", VLOOKUP(F91, Listes!$G$31:$H$33, 2, FALSE))))</f>
        <v/>
      </c>
      <c r="I91" s="118"/>
    </row>
    <row r="92" spans="1:9" ht="20.100000000000001" customHeight="1" x14ac:dyDescent="0.25">
      <c r="A92" s="57">
        <v>87</v>
      </c>
      <c r="B92" s="27"/>
      <c r="C92" s="27"/>
      <c r="D92" s="28"/>
      <c r="E92" s="28"/>
      <c r="F92" s="28"/>
      <c r="G92" s="30"/>
      <c r="H92" s="145" t="str">
        <f>IF(F92="", "", IF(E92="Billets de train", "", IF(E92="", "", VLOOKUP(F92, Listes!$G$31:$H$33, 2, FALSE))))</f>
        <v/>
      </c>
      <c r="I92" s="118"/>
    </row>
    <row r="93" spans="1:9" ht="20.100000000000001" customHeight="1" x14ac:dyDescent="0.25">
      <c r="A93" s="57">
        <v>88</v>
      </c>
      <c r="B93" s="27"/>
      <c r="C93" s="27"/>
      <c r="D93" s="28"/>
      <c r="E93" s="28"/>
      <c r="F93" s="28"/>
      <c r="G93" s="30"/>
      <c r="H93" s="145" t="str">
        <f>IF(F93="", "", IF(E93="Billets de train", "", IF(E93="", "", VLOOKUP(F93, Listes!$G$31:$H$33, 2, FALSE))))</f>
        <v/>
      </c>
      <c r="I93" s="118"/>
    </row>
    <row r="94" spans="1:9" ht="20.100000000000001" customHeight="1" x14ac:dyDescent="0.25">
      <c r="A94" s="57">
        <v>89</v>
      </c>
      <c r="B94" s="27"/>
      <c r="C94" s="27"/>
      <c r="D94" s="28"/>
      <c r="E94" s="28"/>
      <c r="F94" s="28"/>
      <c r="G94" s="30"/>
      <c r="H94" s="145" t="str">
        <f>IF(F94="", "", IF(E94="Billets de train", "", IF(E94="", "", VLOOKUP(F94, Listes!$G$31:$H$33, 2, FALSE))))</f>
        <v/>
      </c>
      <c r="I94" s="118"/>
    </row>
    <row r="95" spans="1:9" ht="20.100000000000001" customHeight="1" x14ac:dyDescent="0.25">
      <c r="A95" s="57">
        <v>90</v>
      </c>
      <c r="B95" s="27"/>
      <c r="C95" s="27"/>
      <c r="D95" s="28"/>
      <c r="E95" s="28"/>
      <c r="F95" s="28"/>
      <c r="G95" s="30"/>
      <c r="H95" s="145" t="str">
        <f>IF(F95="", "", IF(E95="Billets de train", "", IF(E95="", "", VLOOKUP(F95, Listes!$G$31:$H$33, 2, FALSE))))</f>
        <v/>
      </c>
      <c r="I95" s="118"/>
    </row>
    <row r="96" spans="1:9" ht="20.100000000000001" customHeight="1" x14ac:dyDescent="0.25">
      <c r="A96" s="57">
        <v>91</v>
      </c>
      <c r="B96" s="27"/>
      <c r="C96" s="27"/>
      <c r="D96" s="28"/>
      <c r="E96" s="28"/>
      <c r="F96" s="28"/>
      <c r="G96" s="30"/>
      <c r="H96" s="145" t="str">
        <f>IF(F96="", "", IF(E96="Billets de train", "", IF(E96="", "", VLOOKUP(F96, Listes!$G$31:$H$33, 2, FALSE))))</f>
        <v/>
      </c>
      <c r="I96" s="118"/>
    </row>
    <row r="97" spans="1:9" ht="20.100000000000001" customHeight="1" x14ac:dyDescent="0.25">
      <c r="A97" s="57">
        <v>92</v>
      </c>
      <c r="B97" s="27"/>
      <c r="C97" s="27"/>
      <c r="D97" s="28"/>
      <c r="E97" s="28"/>
      <c r="F97" s="28"/>
      <c r="G97" s="30"/>
      <c r="H97" s="145" t="str">
        <f>IF(F97="", "", IF(E97="Billets de train", "", IF(E97="", "", VLOOKUP(F97, Listes!$G$31:$H$33, 2, FALSE))))</f>
        <v/>
      </c>
      <c r="I97" s="118"/>
    </row>
    <row r="98" spans="1:9" ht="20.100000000000001" customHeight="1" x14ac:dyDescent="0.25">
      <c r="A98" s="57">
        <v>93</v>
      </c>
      <c r="B98" s="27"/>
      <c r="C98" s="27"/>
      <c r="D98" s="28"/>
      <c r="E98" s="28"/>
      <c r="F98" s="28"/>
      <c r="G98" s="30"/>
      <c r="H98" s="145" t="str">
        <f>IF(F98="", "", IF(E98="Billets de train", "", IF(E98="", "", VLOOKUP(F98, Listes!$G$31:$H$33, 2, FALSE))))</f>
        <v/>
      </c>
      <c r="I98" s="118"/>
    </row>
    <row r="99" spans="1:9" ht="20.100000000000001" customHeight="1" x14ac:dyDescent="0.25">
      <c r="A99" s="57">
        <v>94</v>
      </c>
      <c r="B99" s="27"/>
      <c r="C99" s="27"/>
      <c r="D99" s="28"/>
      <c r="E99" s="28"/>
      <c r="F99" s="28"/>
      <c r="G99" s="30"/>
      <c r="H99" s="145" t="str">
        <f>IF(F99="", "", IF(E99="Billets de train", "", IF(E99="", "", VLOOKUP(F99, Listes!$G$31:$H$33, 2, FALSE))))</f>
        <v/>
      </c>
      <c r="I99" s="118"/>
    </row>
    <row r="100" spans="1:9" ht="20.100000000000001" customHeight="1" x14ac:dyDescent="0.25">
      <c r="A100" s="57">
        <v>95</v>
      </c>
      <c r="B100" s="27"/>
      <c r="C100" s="27"/>
      <c r="D100" s="28"/>
      <c r="E100" s="28"/>
      <c r="F100" s="28"/>
      <c r="G100" s="30"/>
      <c r="H100" s="145" t="str">
        <f>IF(F100="", "", IF(E100="Billets de train", "", IF(E100="", "", VLOOKUP(F100, Listes!$G$31:$H$33, 2, FALSE))))</f>
        <v/>
      </c>
      <c r="I100" s="118"/>
    </row>
    <row r="101" spans="1:9" ht="20.100000000000001" customHeight="1" x14ac:dyDescent="0.25">
      <c r="A101" s="57">
        <v>96</v>
      </c>
      <c r="B101" s="27"/>
      <c r="C101" s="27"/>
      <c r="D101" s="28"/>
      <c r="E101" s="28"/>
      <c r="F101" s="28"/>
      <c r="G101" s="30"/>
      <c r="H101" s="145" t="str">
        <f>IF(F101="", "", IF(E101="Billets de train", "", IF(E101="", "", VLOOKUP(F101, Listes!$G$31:$H$33, 2, FALSE))))</f>
        <v/>
      </c>
      <c r="I101" s="118"/>
    </row>
    <row r="102" spans="1:9" ht="20.100000000000001" customHeight="1" x14ac:dyDescent="0.25">
      <c r="A102" s="57">
        <v>97</v>
      </c>
      <c r="B102" s="27"/>
      <c r="C102" s="27"/>
      <c r="D102" s="28"/>
      <c r="E102" s="28"/>
      <c r="F102" s="28"/>
      <c r="G102" s="30"/>
      <c r="H102" s="145" t="str">
        <f>IF(F102="", "", IF(E102="Billets de train", "", IF(E102="", "", VLOOKUP(F102, Listes!$G$31:$H$33, 2, FALSE))))</f>
        <v/>
      </c>
      <c r="I102" s="118"/>
    </row>
    <row r="103" spans="1:9" ht="20.100000000000001" customHeight="1" x14ac:dyDescent="0.25">
      <c r="A103" s="57">
        <v>98</v>
      </c>
      <c r="B103" s="27"/>
      <c r="C103" s="27"/>
      <c r="D103" s="28"/>
      <c r="E103" s="28"/>
      <c r="F103" s="28"/>
      <c r="G103" s="30"/>
      <c r="H103" s="145" t="str">
        <f>IF(F103="", "", IF(E103="Billets de train", "", IF(E103="", "", VLOOKUP(F103, Listes!$G$31:$H$33, 2, FALSE))))</f>
        <v/>
      </c>
      <c r="I103" s="118"/>
    </row>
    <row r="104" spans="1:9" ht="20.100000000000001" customHeight="1" x14ac:dyDescent="0.25">
      <c r="A104" s="57">
        <v>99</v>
      </c>
      <c r="B104" s="27"/>
      <c r="C104" s="27"/>
      <c r="D104" s="28"/>
      <c r="E104" s="28"/>
      <c r="F104" s="28"/>
      <c r="G104" s="30"/>
      <c r="H104" s="145" t="str">
        <f>IF(F104="", "", IF(E104="Billets de train", "", IF(E104="", "", VLOOKUP(F104, Listes!$G$31:$H$33, 2, FALSE))))</f>
        <v/>
      </c>
      <c r="I104" s="118"/>
    </row>
    <row r="105" spans="1:9" ht="20.100000000000001" customHeight="1" x14ac:dyDescent="0.25">
      <c r="A105" s="57">
        <v>100</v>
      </c>
      <c r="B105" s="27"/>
      <c r="C105" s="27"/>
      <c r="D105" s="28"/>
      <c r="E105" s="28"/>
      <c r="F105" s="28"/>
      <c r="G105" s="30"/>
      <c r="H105" s="145" t="str">
        <f>IF(F105="", "", IF(E105="Billets de train", "", IF(E105="", "", VLOOKUP(F105, Listes!$G$31:$H$33, 2, FALSE))))</f>
        <v/>
      </c>
      <c r="I105" s="118"/>
    </row>
    <row r="106" spans="1:9" ht="20.100000000000001" customHeight="1" x14ac:dyDescent="0.25">
      <c r="A106" s="57">
        <v>101</v>
      </c>
      <c r="B106" s="27"/>
      <c r="C106" s="27"/>
      <c r="D106" s="28"/>
      <c r="E106" s="28"/>
      <c r="F106" s="28"/>
      <c r="G106" s="30"/>
      <c r="H106" s="145" t="str">
        <f>IF(F106="", "", IF(E106="Billets de train", "", IF(E106="", "", VLOOKUP(F106, Listes!$G$31:$H$33, 2, FALSE))))</f>
        <v/>
      </c>
      <c r="I106" s="118"/>
    </row>
    <row r="107" spans="1:9" ht="20.100000000000001" customHeight="1" x14ac:dyDescent="0.25">
      <c r="A107" s="57">
        <v>102</v>
      </c>
      <c r="B107" s="27"/>
      <c r="C107" s="27"/>
      <c r="D107" s="28"/>
      <c r="E107" s="28"/>
      <c r="F107" s="28"/>
      <c r="G107" s="30"/>
      <c r="H107" s="145" t="str">
        <f>IF(F107="", "", IF(E107="Billets de train", "", IF(E107="", "", VLOOKUP(F107, Listes!$G$31:$H$33, 2, FALSE))))</f>
        <v/>
      </c>
      <c r="I107" s="118"/>
    </row>
    <row r="108" spans="1:9" ht="20.100000000000001" customHeight="1" x14ac:dyDescent="0.25">
      <c r="A108" s="57">
        <v>103</v>
      </c>
      <c r="B108" s="27"/>
      <c r="C108" s="27"/>
      <c r="D108" s="28"/>
      <c r="E108" s="28"/>
      <c r="F108" s="28"/>
      <c r="G108" s="30"/>
      <c r="H108" s="145" t="str">
        <f>IF(F108="", "", IF(E108="Billets de train", "", IF(E108="", "", VLOOKUP(F108, Listes!$G$31:$H$33, 2, FALSE))))</f>
        <v/>
      </c>
      <c r="I108" s="118"/>
    </row>
    <row r="109" spans="1:9" ht="20.100000000000001" customHeight="1" x14ac:dyDescent="0.25">
      <c r="A109" s="57">
        <v>104</v>
      </c>
      <c r="B109" s="27"/>
      <c r="C109" s="27"/>
      <c r="D109" s="28"/>
      <c r="E109" s="28"/>
      <c r="F109" s="28"/>
      <c r="G109" s="30"/>
      <c r="H109" s="145" t="str">
        <f>IF(F109="", "", IF(E109="Billets de train", "", IF(E109="", "", VLOOKUP(F109, Listes!$G$31:$H$33, 2, FALSE))))</f>
        <v/>
      </c>
      <c r="I109" s="118"/>
    </row>
    <row r="110" spans="1:9" ht="20.100000000000001" customHeight="1" x14ac:dyDescent="0.25">
      <c r="A110" s="57">
        <v>105</v>
      </c>
      <c r="B110" s="27"/>
      <c r="C110" s="27"/>
      <c r="D110" s="28"/>
      <c r="E110" s="28"/>
      <c r="F110" s="28"/>
      <c r="G110" s="30"/>
      <c r="H110" s="145" t="str">
        <f>IF(F110="", "", IF(E110="Billets de train", "", IF(E110="", "", VLOOKUP(F110, Listes!$G$31:$H$33, 2, FALSE))))</f>
        <v/>
      </c>
      <c r="I110" s="118"/>
    </row>
    <row r="111" spans="1:9" ht="20.100000000000001" customHeight="1" x14ac:dyDescent="0.25">
      <c r="A111" s="57">
        <v>106</v>
      </c>
      <c r="B111" s="27"/>
      <c r="C111" s="27"/>
      <c r="D111" s="28"/>
      <c r="E111" s="28"/>
      <c r="F111" s="28"/>
      <c r="G111" s="30"/>
      <c r="H111" s="145" t="str">
        <f>IF(F111="", "", IF(E111="Billets de train", "", IF(E111="", "", VLOOKUP(F111, Listes!$G$31:$H$33, 2, FALSE))))</f>
        <v/>
      </c>
      <c r="I111" s="118"/>
    </row>
    <row r="112" spans="1:9" ht="20.100000000000001" customHeight="1" x14ac:dyDescent="0.25">
      <c r="A112" s="57">
        <v>107</v>
      </c>
      <c r="B112" s="27"/>
      <c r="C112" s="27"/>
      <c r="D112" s="28"/>
      <c r="E112" s="28"/>
      <c r="F112" s="28"/>
      <c r="G112" s="30"/>
      <c r="H112" s="145" t="str">
        <f>IF(F112="", "", IF(E112="Billets de train", "", IF(E112="", "", VLOOKUP(F112, Listes!$G$31:$H$33, 2, FALSE))))</f>
        <v/>
      </c>
      <c r="I112" s="118"/>
    </row>
    <row r="113" spans="1:9" ht="20.100000000000001" customHeight="1" x14ac:dyDescent="0.25">
      <c r="A113" s="57">
        <v>108</v>
      </c>
      <c r="B113" s="27"/>
      <c r="C113" s="27"/>
      <c r="D113" s="28"/>
      <c r="E113" s="28"/>
      <c r="F113" s="28"/>
      <c r="G113" s="30"/>
      <c r="H113" s="145" t="str">
        <f>IF(F113="", "", IF(E113="Billets de train", "", IF(E113="", "", VLOOKUP(F113, Listes!$G$31:$H$33, 2, FALSE))))</f>
        <v/>
      </c>
      <c r="I113" s="118"/>
    </row>
    <row r="114" spans="1:9" ht="20.100000000000001" customHeight="1" x14ac:dyDescent="0.25">
      <c r="A114" s="57">
        <v>109</v>
      </c>
      <c r="B114" s="27"/>
      <c r="C114" s="27"/>
      <c r="D114" s="28"/>
      <c r="E114" s="28"/>
      <c r="F114" s="28"/>
      <c r="G114" s="30"/>
      <c r="H114" s="145" t="str">
        <f>IF(F114="", "", IF(E114="Billets de train", "", IF(E114="", "", VLOOKUP(F114, Listes!$G$31:$H$33, 2, FALSE))))</f>
        <v/>
      </c>
      <c r="I114" s="118"/>
    </row>
    <row r="115" spans="1:9" ht="20.100000000000001" customHeight="1" x14ac:dyDescent="0.25">
      <c r="A115" s="57">
        <v>110</v>
      </c>
      <c r="B115" s="27"/>
      <c r="C115" s="27"/>
      <c r="D115" s="28"/>
      <c r="E115" s="28"/>
      <c r="F115" s="28"/>
      <c r="G115" s="30"/>
      <c r="H115" s="145" t="str">
        <f>IF(F115="", "", IF(E115="Billets de train", "", IF(E115="", "", VLOOKUP(F115, Listes!$G$31:$H$33, 2, FALSE))))</f>
        <v/>
      </c>
      <c r="I115" s="118"/>
    </row>
    <row r="116" spans="1:9" ht="20.100000000000001" customHeight="1" x14ac:dyDescent="0.25">
      <c r="A116" s="57">
        <v>111</v>
      </c>
      <c r="B116" s="27"/>
      <c r="C116" s="27"/>
      <c r="D116" s="28"/>
      <c r="E116" s="28"/>
      <c r="F116" s="28"/>
      <c r="G116" s="30"/>
      <c r="H116" s="145" t="str">
        <f>IF(F116="", "", IF(E116="Billets de train", "", IF(E116="", "", VLOOKUP(F116, Listes!$G$31:$H$33, 2, FALSE))))</f>
        <v/>
      </c>
      <c r="I116" s="118"/>
    </row>
    <row r="117" spans="1:9" ht="20.100000000000001" customHeight="1" x14ac:dyDescent="0.25">
      <c r="A117" s="57">
        <v>112</v>
      </c>
      <c r="B117" s="27"/>
      <c r="C117" s="27"/>
      <c r="D117" s="28"/>
      <c r="E117" s="28"/>
      <c r="F117" s="28"/>
      <c r="G117" s="30"/>
      <c r="H117" s="145" t="str">
        <f>IF(F117="", "", IF(E117="Billets de train", "", IF(E117="", "", VLOOKUP(F117, Listes!$G$31:$H$33, 2, FALSE))))</f>
        <v/>
      </c>
      <c r="I117" s="118"/>
    </row>
    <row r="118" spans="1:9" ht="20.100000000000001" customHeight="1" x14ac:dyDescent="0.25">
      <c r="A118" s="57">
        <v>113</v>
      </c>
      <c r="B118" s="27"/>
      <c r="C118" s="27"/>
      <c r="D118" s="28"/>
      <c r="E118" s="28"/>
      <c r="F118" s="28"/>
      <c r="G118" s="30"/>
      <c r="H118" s="145" t="str">
        <f>IF(F118="", "", IF(E118="Billets de train", "", IF(E118="", "", VLOOKUP(F118, Listes!$G$31:$H$33, 2, FALSE))))</f>
        <v/>
      </c>
      <c r="I118" s="118"/>
    </row>
    <row r="119" spans="1:9" ht="20.100000000000001" customHeight="1" x14ac:dyDescent="0.25">
      <c r="A119" s="57">
        <v>114</v>
      </c>
      <c r="B119" s="27"/>
      <c r="C119" s="27"/>
      <c r="D119" s="28"/>
      <c r="E119" s="28"/>
      <c r="F119" s="28"/>
      <c r="G119" s="30"/>
      <c r="H119" s="145" t="str">
        <f>IF(F119="", "", IF(E119="Billets de train", "", IF(E119="", "", VLOOKUP(F119, Listes!$G$31:$H$33, 2, FALSE))))</f>
        <v/>
      </c>
      <c r="I119" s="118"/>
    </row>
    <row r="120" spans="1:9" ht="20.100000000000001" customHeight="1" x14ac:dyDescent="0.25">
      <c r="A120" s="57">
        <v>115</v>
      </c>
      <c r="B120" s="27"/>
      <c r="C120" s="27"/>
      <c r="D120" s="28"/>
      <c r="E120" s="28"/>
      <c r="F120" s="28"/>
      <c r="G120" s="30"/>
      <c r="H120" s="145" t="str">
        <f>IF(F120="", "", IF(E120="Billets de train", "", IF(E120="", "", VLOOKUP(F120, Listes!$G$31:$H$33, 2, FALSE))))</f>
        <v/>
      </c>
      <c r="I120" s="118"/>
    </row>
    <row r="121" spans="1:9" ht="20.100000000000001" customHeight="1" x14ac:dyDescent="0.25">
      <c r="A121" s="57">
        <v>116</v>
      </c>
      <c r="B121" s="27"/>
      <c r="C121" s="27"/>
      <c r="D121" s="28"/>
      <c r="E121" s="28"/>
      <c r="F121" s="28"/>
      <c r="G121" s="30"/>
      <c r="H121" s="145" t="str">
        <f>IF(F121="", "", IF(E121="Billets de train", "", IF(E121="", "", VLOOKUP(F121, Listes!$G$31:$H$33, 2, FALSE))))</f>
        <v/>
      </c>
      <c r="I121" s="118"/>
    </row>
    <row r="122" spans="1:9" ht="20.100000000000001" customHeight="1" x14ac:dyDescent="0.25">
      <c r="A122" s="57">
        <v>117</v>
      </c>
      <c r="B122" s="27"/>
      <c r="C122" s="27"/>
      <c r="D122" s="28"/>
      <c r="E122" s="28"/>
      <c r="F122" s="28"/>
      <c r="G122" s="30"/>
      <c r="H122" s="145" t="str">
        <f>IF(F122="", "", IF(E122="Billets de train", "", IF(E122="", "", VLOOKUP(F122, Listes!$G$31:$H$33, 2, FALSE))))</f>
        <v/>
      </c>
      <c r="I122" s="118"/>
    </row>
    <row r="123" spans="1:9" ht="20.100000000000001" customHeight="1" x14ac:dyDescent="0.25">
      <c r="A123" s="57">
        <v>118</v>
      </c>
      <c r="B123" s="27"/>
      <c r="C123" s="27"/>
      <c r="D123" s="28"/>
      <c r="E123" s="28"/>
      <c r="F123" s="28"/>
      <c r="G123" s="30"/>
      <c r="H123" s="145" t="str">
        <f>IF(F123="", "", IF(E123="Billets de train", "", IF(E123="", "", VLOOKUP(F123, Listes!$G$31:$H$33, 2, FALSE))))</f>
        <v/>
      </c>
      <c r="I123" s="118"/>
    </row>
    <row r="124" spans="1:9" ht="20.100000000000001" customHeight="1" x14ac:dyDescent="0.25">
      <c r="A124" s="57">
        <v>119</v>
      </c>
      <c r="B124" s="27"/>
      <c r="C124" s="27"/>
      <c r="D124" s="28"/>
      <c r="E124" s="28"/>
      <c r="F124" s="28"/>
      <c r="G124" s="30"/>
      <c r="H124" s="145" t="str">
        <f>IF(F124="", "", IF(E124="Billets de train", "", IF(E124="", "", VLOOKUP(F124, Listes!$G$31:$H$33, 2, FALSE))))</f>
        <v/>
      </c>
      <c r="I124" s="118"/>
    </row>
    <row r="125" spans="1:9" ht="20.100000000000001" customHeight="1" x14ac:dyDescent="0.25">
      <c r="A125" s="57">
        <v>120</v>
      </c>
      <c r="B125" s="27"/>
      <c r="C125" s="27"/>
      <c r="D125" s="28"/>
      <c r="E125" s="28"/>
      <c r="F125" s="28"/>
      <c r="G125" s="30"/>
      <c r="H125" s="145" t="str">
        <f>IF(F125="", "", IF(E125="Billets de train", "", IF(E125="", "", VLOOKUP(F125, Listes!$G$31:$H$33, 2, FALSE))))</f>
        <v/>
      </c>
      <c r="I125" s="118"/>
    </row>
    <row r="126" spans="1:9" ht="20.100000000000001" customHeight="1" x14ac:dyDescent="0.25">
      <c r="A126" s="57">
        <v>121</v>
      </c>
      <c r="B126" s="27"/>
      <c r="C126" s="27"/>
      <c r="D126" s="28"/>
      <c r="E126" s="28"/>
      <c r="F126" s="28"/>
      <c r="G126" s="30"/>
      <c r="H126" s="145" t="str">
        <f>IF(F126="", "", IF(E126="Billets de train", "", IF(E126="", "", VLOOKUP(F126, Listes!$G$31:$H$33, 2, FALSE))))</f>
        <v/>
      </c>
      <c r="I126" s="118"/>
    </row>
    <row r="127" spans="1:9" ht="20.100000000000001" customHeight="1" x14ac:dyDescent="0.25">
      <c r="A127" s="57">
        <v>122</v>
      </c>
      <c r="B127" s="27"/>
      <c r="C127" s="27"/>
      <c r="D127" s="28"/>
      <c r="E127" s="28"/>
      <c r="F127" s="28"/>
      <c r="G127" s="30"/>
      <c r="H127" s="145" t="str">
        <f>IF(F127="", "", IF(E127="Billets de train", "", IF(E127="", "", VLOOKUP(F127, Listes!$G$31:$H$33, 2, FALSE))))</f>
        <v/>
      </c>
      <c r="I127" s="118"/>
    </row>
    <row r="128" spans="1:9" ht="20.100000000000001" customHeight="1" x14ac:dyDescent="0.25">
      <c r="A128" s="57">
        <v>123</v>
      </c>
      <c r="B128" s="27"/>
      <c r="C128" s="27"/>
      <c r="D128" s="28"/>
      <c r="E128" s="28"/>
      <c r="F128" s="28"/>
      <c r="G128" s="30"/>
      <c r="H128" s="145" t="str">
        <f>IF(F128="", "", IF(E128="Billets de train", "", IF(E128="", "", VLOOKUP(F128, Listes!$G$31:$H$33, 2, FALSE))))</f>
        <v/>
      </c>
      <c r="I128" s="118"/>
    </row>
    <row r="129" spans="1:9" ht="20.100000000000001" customHeight="1" x14ac:dyDescent="0.25">
      <c r="A129" s="57">
        <v>124</v>
      </c>
      <c r="B129" s="27"/>
      <c r="C129" s="27"/>
      <c r="D129" s="28"/>
      <c r="E129" s="28"/>
      <c r="F129" s="28"/>
      <c r="G129" s="30"/>
      <c r="H129" s="145" t="str">
        <f>IF(F129="", "", IF(E129="Billets de train", "", IF(E129="", "", VLOOKUP(F129, Listes!$G$31:$H$33, 2, FALSE))))</f>
        <v/>
      </c>
      <c r="I129" s="118"/>
    </row>
    <row r="130" spans="1:9" ht="20.100000000000001" customHeight="1" x14ac:dyDescent="0.25">
      <c r="A130" s="57">
        <v>125</v>
      </c>
      <c r="B130" s="27"/>
      <c r="C130" s="27"/>
      <c r="D130" s="28"/>
      <c r="E130" s="28"/>
      <c r="F130" s="28"/>
      <c r="G130" s="30"/>
      <c r="H130" s="145" t="str">
        <f>IF(F130="", "", IF(E130="Billets de train", "", IF(E130="", "", VLOOKUP(F130, Listes!$G$31:$H$33, 2, FALSE))))</f>
        <v/>
      </c>
      <c r="I130" s="118"/>
    </row>
    <row r="131" spans="1:9" ht="20.100000000000001" customHeight="1" x14ac:dyDescent="0.25">
      <c r="A131" s="57">
        <v>126</v>
      </c>
      <c r="B131" s="27"/>
      <c r="C131" s="27"/>
      <c r="D131" s="28"/>
      <c r="E131" s="28"/>
      <c r="F131" s="28"/>
      <c r="G131" s="30"/>
      <c r="H131" s="145" t="str">
        <f>IF(F131="", "", IF(E131="Billets de train", "", IF(E131="", "", VLOOKUP(F131, Listes!$G$31:$H$33, 2, FALSE))))</f>
        <v/>
      </c>
      <c r="I131" s="118"/>
    </row>
    <row r="132" spans="1:9" ht="20.100000000000001" customHeight="1" x14ac:dyDescent="0.25">
      <c r="A132" s="57">
        <v>127</v>
      </c>
      <c r="B132" s="27"/>
      <c r="C132" s="27"/>
      <c r="D132" s="28"/>
      <c r="E132" s="28"/>
      <c r="F132" s="28"/>
      <c r="G132" s="30"/>
      <c r="H132" s="145" t="str">
        <f>IF(F132="", "", IF(E132="Billets de train", "", IF(E132="", "", VLOOKUP(F132, Listes!$G$31:$H$33, 2, FALSE))))</f>
        <v/>
      </c>
      <c r="I132" s="118"/>
    </row>
    <row r="133" spans="1:9" ht="20.100000000000001" customHeight="1" x14ac:dyDescent="0.25">
      <c r="A133" s="57">
        <v>128</v>
      </c>
      <c r="B133" s="27"/>
      <c r="C133" s="27"/>
      <c r="D133" s="28"/>
      <c r="E133" s="28"/>
      <c r="F133" s="28"/>
      <c r="G133" s="30"/>
      <c r="H133" s="145" t="str">
        <f>IF(F133="", "", IF(E133="Billets de train", "", IF(E133="", "", VLOOKUP(F133, Listes!$G$31:$H$33, 2, FALSE))))</f>
        <v/>
      </c>
      <c r="I133" s="118"/>
    </row>
    <row r="134" spans="1:9" ht="20.100000000000001" customHeight="1" x14ac:dyDescent="0.25">
      <c r="A134" s="57">
        <v>129</v>
      </c>
      <c r="B134" s="27"/>
      <c r="C134" s="27"/>
      <c r="D134" s="28"/>
      <c r="E134" s="28"/>
      <c r="F134" s="28"/>
      <c r="G134" s="30"/>
      <c r="H134" s="145" t="str">
        <f>IF(F134="", "", IF(E134="Billets de train", "", IF(E134="", "", VLOOKUP(F134, Listes!$G$31:$H$33, 2, FALSE))))</f>
        <v/>
      </c>
      <c r="I134" s="118"/>
    </row>
    <row r="135" spans="1:9" ht="20.100000000000001" customHeight="1" x14ac:dyDescent="0.25">
      <c r="A135" s="57">
        <v>130</v>
      </c>
      <c r="B135" s="27"/>
      <c r="C135" s="27"/>
      <c r="D135" s="28"/>
      <c r="E135" s="28"/>
      <c r="F135" s="28"/>
      <c r="G135" s="30"/>
      <c r="H135" s="145" t="str">
        <f>IF(F135="", "", IF(E135="Billets de train", "", IF(E135="", "", VLOOKUP(F135, Listes!$G$31:$H$33, 2, FALSE))))</f>
        <v/>
      </c>
      <c r="I135" s="118"/>
    </row>
    <row r="136" spans="1:9" ht="20.100000000000001" customHeight="1" x14ac:dyDescent="0.25">
      <c r="A136" s="57">
        <v>131</v>
      </c>
      <c r="B136" s="27"/>
      <c r="C136" s="27"/>
      <c r="D136" s="28"/>
      <c r="E136" s="28"/>
      <c r="F136" s="28"/>
      <c r="G136" s="30"/>
      <c r="H136" s="145" t="str">
        <f>IF(F136="", "", IF(E136="Billets de train", "", IF(E136="", "", VLOOKUP(F136, Listes!$G$31:$H$33, 2, FALSE))))</f>
        <v/>
      </c>
      <c r="I136" s="118"/>
    </row>
    <row r="137" spans="1:9" ht="20.100000000000001" customHeight="1" x14ac:dyDescent="0.25">
      <c r="A137" s="57">
        <v>132</v>
      </c>
      <c r="B137" s="27"/>
      <c r="C137" s="27"/>
      <c r="D137" s="28"/>
      <c r="E137" s="28"/>
      <c r="F137" s="28"/>
      <c r="G137" s="30"/>
      <c r="H137" s="145" t="str">
        <f>IF(F137="", "", IF(E137="Billets de train", "", IF(E137="", "", VLOOKUP(F137, Listes!$G$31:$H$33, 2, FALSE))))</f>
        <v/>
      </c>
      <c r="I137" s="118"/>
    </row>
    <row r="138" spans="1:9" ht="20.100000000000001" customHeight="1" x14ac:dyDescent="0.25">
      <c r="A138" s="57">
        <v>133</v>
      </c>
      <c r="B138" s="27"/>
      <c r="C138" s="27"/>
      <c r="D138" s="28"/>
      <c r="E138" s="28"/>
      <c r="F138" s="28"/>
      <c r="G138" s="30"/>
      <c r="H138" s="145" t="str">
        <f>IF(F138="", "", IF(E138="Billets de train", "", IF(E138="", "", VLOOKUP(F138, Listes!$G$31:$H$33, 2, FALSE))))</f>
        <v/>
      </c>
      <c r="I138" s="118"/>
    </row>
    <row r="139" spans="1:9" ht="20.100000000000001" customHeight="1" x14ac:dyDescent="0.25">
      <c r="A139" s="57">
        <v>134</v>
      </c>
      <c r="B139" s="27"/>
      <c r="C139" s="27"/>
      <c r="D139" s="28"/>
      <c r="E139" s="28"/>
      <c r="F139" s="28"/>
      <c r="G139" s="30"/>
      <c r="H139" s="145" t="str">
        <f>IF(F139="", "", IF(E139="Billets de train", "", IF(E139="", "", VLOOKUP(F139, Listes!$G$31:$H$33, 2, FALSE))))</f>
        <v/>
      </c>
      <c r="I139" s="118"/>
    </row>
    <row r="140" spans="1:9" ht="20.100000000000001" customHeight="1" x14ac:dyDescent="0.25">
      <c r="A140" s="57">
        <v>135</v>
      </c>
      <c r="B140" s="27"/>
      <c r="C140" s="27"/>
      <c r="D140" s="28"/>
      <c r="E140" s="28"/>
      <c r="F140" s="28"/>
      <c r="G140" s="30"/>
      <c r="H140" s="145" t="str">
        <f>IF(F140="", "", IF(E140="Billets de train", "", IF(E140="", "", VLOOKUP(F140, Listes!$G$31:$H$33, 2, FALSE))))</f>
        <v/>
      </c>
      <c r="I140" s="118"/>
    </row>
    <row r="141" spans="1:9" ht="20.100000000000001" customHeight="1" x14ac:dyDescent="0.25">
      <c r="A141" s="57">
        <v>136</v>
      </c>
      <c r="B141" s="27"/>
      <c r="C141" s="27"/>
      <c r="D141" s="28"/>
      <c r="E141" s="28"/>
      <c r="F141" s="28"/>
      <c r="G141" s="30"/>
      <c r="H141" s="145" t="str">
        <f>IF(F141="", "", IF(E141="Billets de train", "", IF(E141="", "", VLOOKUP(F141, Listes!$G$31:$H$33, 2, FALSE))))</f>
        <v/>
      </c>
      <c r="I141" s="118"/>
    </row>
    <row r="142" spans="1:9" ht="20.100000000000001" customHeight="1" x14ac:dyDescent="0.25">
      <c r="A142" s="57">
        <v>137</v>
      </c>
      <c r="B142" s="27"/>
      <c r="C142" s="27"/>
      <c r="D142" s="28"/>
      <c r="E142" s="28"/>
      <c r="F142" s="28"/>
      <c r="G142" s="30"/>
      <c r="H142" s="145" t="str">
        <f>IF(F142="", "", IF(E142="Billets de train", "", IF(E142="", "", VLOOKUP(F142, Listes!$G$31:$H$33, 2, FALSE))))</f>
        <v/>
      </c>
      <c r="I142" s="118"/>
    </row>
    <row r="143" spans="1:9" ht="20.100000000000001" customHeight="1" x14ac:dyDescent="0.25">
      <c r="A143" s="57">
        <v>138</v>
      </c>
      <c r="B143" s="27"/>
      <c r="C143" s="27"/>
      <c r="D143" s="28"/>
      <c r="E143" s="28"/>
      <c r="F143" s="28"/>
      <c r="G143" s="30"/>
      <c r="H143" s="145" t="str">
        <f>IF(F143="", "", IF(E143="Billets de train", "", IF(E143="", "", VLOOKUP(F143, Listes!$G$31:$H$33, 2, FALSE))))</f>
        <v/>
      </c>
      <c r="I143" s="118"/>
    </row>
    <row r="144" spans="1:9" ht="20.100000000000001" customHeight="1" x14ac:dyDescent="0.25">
      <c r="A144" s="57">
        <v>139</v>
      </c>
      <c r="B144" s="27"/>
      <c r="C144" s="27"/>
      <c r="D144" s="28"/>
      <c r="E144" s="28"/>
      <c r="F144" s="28"/>
      <c r="G144" s="30"/>
      <c r="H144" s="145" t="str">
        <f>IF(F144="", "", IF(E144="Billets de train", "", IF(E144="", "", VLOOKUP(F144, Listes!$G$31:$H$33, 2, FALSE))))</f>
        <v/>
      </c>
      <c r="I144" s="118"/>
    </row>
    <row r="145" spans="1:9" ht="20.100000000000001" customHeight="1" x14ac:dyDescent="0.25">
      <c r="A145" s="57">
        <v>140</v>
      </c>
      <c r="B145" s="27"/>
      <c r="C145" s="27"/>
      <c r="D145" s="28"/>
      <c r="E145" s="28"/>
      <c r="F145" s="28"/>
      <c r="G145" s="30"/>
      <c r="H145" s="145" t="str">
        <f>IF(F145="", "", IF(E145="Billets de train", "", IF(E145="", "", VLOOKUP(F145, Listes!$G$31:$H$33, 2, FALSE))))</f>
        <v/>
      </c>
      <c r="I145" s="118"/>
    </row>
    <row r="146" spans="1:9" ht="20.100000000000001" customHeight="1" x14ac:dyDescent="0.25">
      <c r="A146" s="57">
        <v>141</v>
      </c>
      <c r="B146" s="27"/>
      <c r="C146" s="27"/>
      <c r="D146" s="28"/>
      <c r="E146" s="28"/>
      <c r="F146" s="28"/>
      <c r="G146" s="30"/>
      <c r="H146" s="145" t="str">
        <f>IF(F146="", "", IF(E146="Billets de train", "", IF(E146="", "", VLOOKUP(F146, Listes!$G$31:$H$33, 2, FALSE))))</f>
        <v/>
      </c>
      <c r="I146" s="118"/>
    </row>
    <row r="147" spans="1:9" ht="20.100000000000001" customHeight="1" x14ac:dyDescent="0.25">
      <c r="A147" s="57">
        <v>142</v>
      </c>
      <c r="B147" s="27"/>
      <c r="C147" s="27"/>
      <c r="D147" s="28"/>
      <c r="E147" s="28"/>
      <c r="F147" s="28"/>
      <c r="G147" s="30"/>
      <c r="H147" s="145" t="str">
        <f>IF(F147="", "", IF(E147="Billets de train", "", IF(E147="", "", VLOOKUP(F147, Listes!$G$31:$H$33, 2, FALSE))))</f>
        <v/>
      </c>
      <c r="I147" s="118"/>
    </row>
    <row r="148" spans="1:9" ht="20.100000000000001" customHeight="1" x14ac:dyDescent="0.25">
      <c r="A148" s="57">
        <v>143</v>
      </c>
      <c r="B148" s="27"/>
      <c r="C148" s="27"/>
      <c r="D148" s="28"/>
      <c r="E148" s="28"/>
      <c r="F148" s="28"/>
      <c r="G148" s="30"/>
      <c r="H148" s="145" t="str">
        <f>IF(F148="", "", IF(E148="Billets de train", "", IF(E148="", "", VLOOKUP(F148, Listes!$G$31:$H$33, 2, FALSE))))</f>
        <v/>
      </c>
      <c r="I148" s="118"/>
    </row>
    <row r="149" spans="1:9" ht="20.100000000000001" customHeight="1" x14ac:dyDescent="0.25">
      <c r="A149" s="57">
        <v>144</v>
      </c>
      <c r="B149" s="27"/>
      <c r="C149" s="27"/>
      <c r="D149" s="28"/>
      <c r="E149" s="28"/>
      <c r="F149" s="28"/>
      <c r="G149" s="30"/>
      <c r="H149" s="145" t="str">
        <f>IF(F149="", "", IF(E149="Billets de train", "", IF(E149="", "", VLOOKUP(F149, Listes!$G$31:$H$33, 2, FALSE))))</f>
        <v/>
      </c>
      <c r="I149" s="118"/>
    </row>
    <row r="150" spans="1:9" ht="20.100000000000001" customHeight="1" x14ac:dyDescent="0.25">
      <c r="A150" s="57">
        <v>145</v>
      </c>
      <c r="B150" s="27"/>
      <c r="C150" s="27"/>
      <c r="D150" s="28"/>
      <c r="E150" s="28"/>
      <c r="F150" s="28"/>
      <c r="G150" s="30"/>
      <c r="H150" s="145" t="str">
        <f>IF(F150="", "", IF(E150="Billets de train", "", IF(E150="", "", VLOOKUP(F150, Listes!$G$31:$H$33, 2, FALSE))))</f>
        <v/>
      </c>
      <c r="I150" s="118"/>
    </row>
    <row r="151" spans="1:9" ht="20.100000000000001" customHeight="1" x14ac:dyDescent="0.25">
      <c r="A151" s="57">
        <v>146</v>
      </c>
      <c r="B151" s="27"/>
      <c r="C151" s="27"/>
      <c r="D151" s="28"/>
      <c r="E151" s="28"/>
      <c r="F151" s="28"/>
      <c r="G151" s="30"/>
      <c r="H151" s="145" t="str">
        <f>IF(F151="", "", IF(E151="Billets de train", "", IF(E151="", "", VLOOKUP(F151, Listes!$G$31:$H$33, 2, FALSE))))</f>
        <v/>
      </c>
      <c r="I151" s="118"/>
    </row>
    <row r="152" spans="1:9" ht="20.100000000000001" customHeight="1" x14ac:dyDescent="0.25">
      <c r="A152" s="57">
        <v>147</v>
      </c>
      <c r="B152" s="27"/>
      <c r="C152" s="27"/>
      <c r="D152" s="28"/>
      <c r="E152" s="28"/>
      <c r="F152" s="28"/>
      <c r="G152" s="30"/>
      <c r="H152" s="145" t="str">
        <f>IF(F152="", "", IF(E152="Billets de train", "", IF(E152="", "", VLOOKUP(F152, Listes!$G$31:$H$33, 2, FALSE))))</f>
        <v/>
      </c>
      <c r="I152" s="118"/>
    </row>
    <row r="153" spans="1:9" ht="20.100000000000001" customHeight="1" x14ac:dyDescent="0.25">
      <c r="A153" s="57">
        <v>148</v>
      </c>
      <c r="B153" s="27"/>
      <c r="C153" s="27"/>
      <c r="D153" s="28"/>
      <c r="E153" s="28"/>
      <c r="F153" s="28"/>
      <c r="G153" s="30"/>
      <c r="H153" s="145" t="str">
        <f>IF(F153="", "", IF(E153="Billets de train", "", IF(E153="", "", VLOOKUP(F153, Listes!$G$31:$H$33, 2, FALSE))))</f>
        <v/>
      </c>
      <c r="I153" s="118"/>
    </row>
    <row r="154" spans="1:9" ht="20.100000000000001" customHeight="1" x14ac:dyDescent="0.25">
      <c r="A154" s="57">
        <v>149</v>
      </c>
      <c r="B154" s="27"/>
      <c r="C154" s="27"/>
      <c r="D154" s="28"/>
      <c r="E154" s="28"/>
      <c r="F154" s="28"/>
      <c r="G154" s="30"/>
      <c r="H154" s="145" t="str">
        <f>IF(F154="", "", IF(E154="Billets de train", "", IF(E154="", "", VLOOKUP(F154, Listes!$G$31:$H$33, 2, FALSE))))</f>
        <v/>
      </c>
      <c r="I154" s="118"/>
    </row>
    <row r="155" spans="1:9" ht="20.100000000000001" customHeight="1" x14ac:dyDescent="0.25">
      <c r="A155" s="57">
        <v>150</v>
      </c>
      <c r="B155" s="27"/>
      <c r="C155" s="27"/>
      <c r="D155" s="28"/>
      <c r="E155" s="28"/>
      <c r="F155" s="28"/>
      <c r="G155" s="30"/>
      <c r="H155" s="145" t="str">
        <f>IF(F155="", "", IF(E155="Billets de train", "", IF(E155="", "", VLOOKUP(F155, Listes!$G$31:$H$33, 2, FALSE))))</f>
        <v/>
      </c>
      <c r="I155" s="118"/>
    </row>
    <row r="156" spans="1:9" ht="20.100000000000001" customHeight="1" x14ac:dyDescent="0.25">
      <c r="A156" s="57">
        <v>151</v>
      </c>
      <c r="B156" s="27"/>
      <c r="C156" s="27"/>
      <c r="D156" s="28"/>
      <c r="E156" s="28"/>
      <c r="F156" s="28"/>
      <c r="G156" s="30"/>
      <c r="H156" s="145" t="str">
        <f>IF(F156="", "", IF(E156="Billets de train", "", IF(E156="", "", VLOOKUP(F156, Listes!$G$31:$H$33, 2, FALSE))))</f>
        <v/>
      </c>
      <c r="I156" s="118"/>
    </row>
    <row r="157" spans="1:9" ht="20.100000000000001" customHeight="1" x14ac:dyDescent="0.25">
      <c r="A157" s="57">
        <v>152</v>
      </c>
      <c r="B157" s="27"/>
      <c r="C157" s="27"/>
      <c r="D157" s="28"/>
      <c r="E157" s="28"/>
      <c r="F157" s="28"/>
      <c r="G157" s="30"/>
      <c r="H157" s="145" t="str">
        <f>IF(F157="", "", IF(E157="Billets de train", "", IF(E157="", "", VLOOKUP(F157, Listes!$G$31:$H$33, 2, FALSE))))</f>
        <v/>
      </c>
      <c r="I157" s="118"/>
    </row>
    <row r="158" spans="1:9" ht="20.100000000000001" customHeight="1" x14ac:dyDescent="0.25">
      <c r="A158" s="57">
        <v>153</v>
      </c>
      <c r="B158" s="27"/>
      <c r="C158" s="27"/>
      <c r="D158" s="28"/>
      <c r="E158" s="28"/>
      <c r="F158" s="28"/>
      <c r="G158" s="30"/>
      <c r="H158" s="145" t="str">
        <f>IF(F158="", "", IF(E158="Billets de train", "", IF(E158="", "", VLOOKUP(F158, Listes!$G$31:$H$33, 2, FALSE))))</f>
        <v/>
      </c>
      <c r="I158" s="118"/>
    </row>
    <row r="159" spans="1:9" ht="20.100000000000001" customHeight="1" x14ac:dyDescent="0.25">
      <c r="A159" s="57">
        <v>154</v>
      </c>
      <c r="B159" s="27"/>
      <c r="C159" s="27"/>
      <c r="D159" s="28"/>
      <c r="E159" s="28"/>
      <c r="F159" s="28"/>
      <c r="G159" s="30"/>
      <c r="H159" s="145" t="str">
        <f>IF(F159="", "", IF(E159="Billets de train", "", IF(E159="", "", VLOOKUP(F159, Listes!$G$31:$H$33, 2, FALSE))))</f>
        <v/>
      </c>
      <c r="I159" s="118"/>
    </row>
    <row r="160" spans="1:9" ht="20.100000000000001" customHeight="1" x14ac:dyDescent="0.25">
      <c r="A160" s="57">
        <v>155</v>
      </c>
      <c r="B160" s="27"/>
      <c r="C160" s="27"/>
      <c r="D160" s="28"/>
      <c r="E160" s="28"/>
      <c r="F160" s="28"/>
      <c r="G160" s="30"/>
      <c r="H160" s="145" t="str">
        <f>IF(F160="", "", IF(E160="Billets de train", "", IF(E160="", "", VLOOKUP(F160, Listes!$G$31:$H$33, 2, FALSE))))</f>
        <v/>
      </c>
      <c r="I160" s="118"/>
    </row>
    <row r="161" spans="1:9" ht="20.100000000000001" customHeight="1" x14ac:dyDescent="0.25">
      <c r="A161" s="57">
        <v>156</v>
      </c>
      <c r="B161" s="27"/>
      <c r="C161" s="27"/>
      <c r="D161" s="28"/>
      <c r="E161" s="28"/>
      <c r="F161" s="28"/>
      <c r="G161" s="30"/>
      <c r="H161" s="145" t="str">
        <f>IF(F161="", "", IF(E161="Billets de train", "", IF(E161="", "", VLOOKUP(F161, Listes!$G$31:$H$33, 2, FALSE))))</f>
        <v/>
      </c>
      <c r="I161" s="118"/>
    </row>
    <row r="162" spans="1:9" ht="20.100000000000001" customHeight="1" x14ac:dyDescent="0.25">
      <c r="A162" s="57">
        <v>157</v>
      </c>
      <c r="B162" s="27"/>
      <c r="C162" s="27"/>
      <c r="D162" s="28"/>
      <c r="E162" s="28"/>
      <c r="F162" s="28"/>
      <c r="G162" s="30"/>
      <c r="H162" s="145" t="str">
        <f>IF(F162="", "", IF(E162="Billets de train", "", IF(E162="", "", VLOOKUP(F162, Listes!$G$31:$H$33, 2, FALSE))))</f>
        <v/>
      </c>
      <c r="I162" s="118"/>
    </row>
    <row r="163" spans="1:9" ht="20.100000000000001" customHeight="1" x14ac:dyDescent="0.25">
      <c r="A163" s="57">
        <v>158</v>
      </c>
      <c r="B163" s="27"/>
      <c r="C163" s="27"/>
      <c r="D163" s="28"/>
      <c r="E163" s="28"/>
      <c r="F163" s="28"/>
      <c r="G163" s="30"/>
      <c r="H163" s="145" t="str">
        <f>IF(F163="", "", IF(E163="Billets de train", "", IF(E163="", "", VLOOKUP(F163, Listes!$G$31:$H$33, 2, FALSE))))</f>
        <v/>
      </c>
      <c r="I163" s="118"/>
    </row>
    <row r="164" spans="1:9" ht="20.100000000000001" customHeight="1" x14ac:dyDescent="0.25">
      <c r="A164" s="57">
        <v>159</v>
      </c>
      <c r="B164" s="27"/>
      <c r="C164" s="27"/>
      <c r="D164" s="28"/>
      <c r="E164" s="28"/>
      <c r="F164" s="28"/>
      <c r="G164" s="30"/>
      <c r="H164" s="145" t="str">
        <f>IF(F164="", "", IF(E164="Billets de train", "", IF(E164="", "", VLOOKUP(F164, Listes!$G$31:$H$33, 2, FALSE))))</f>
        <v/>
      </c>
      <c r="I164" s="118"/>
    </row>
    <row r="165" spans="1:9" ht="20.100000000000001" customHeight="1" x14ac:dyDescent="0.25">
      <c r="A165" s="57">
        <v>160</v>
      </c>
      <c r="B165" s="27"/>
      <c r="C165" s="27"/>
      <c r="D165" s="28"/>
      <c r="E165" s="28"/>
      <c r="F165" s="28"/>
      <c r="G165" s="30"/>
      <c r="H165" s="145" t="str">
        <f>IF(F165="", "", IF(E165="Billets de train", "", IF(E165="", "", VLOOKUP(F165, Listes!$G$31:$H$33, 2, FALSE))))</f>
        <v/>
      </c>
      <c r="I165" s="118"/>
    </row>
    <row r="166" spans="1:9" ht="20.100000000000001" customHeight="1" x14ac:dyDescent="0.25">
      <c r="A166" s="57">
        <v>161</v>
      </c>
      <c r="B166" s="27"/>
      <c r="C166" s="27"/>
      <c r="D166" s="28"/>
      <c r="E166" s="28"/>
      <c r="F166" s="28"/>
      <c r="G166" s="30"/>
      <c r="H166" s="145" t="str">
        <f>IF(F166="", "", IF(E166="Billets de train", "", IF(E166="", "", VLOOKUP(F166, Listes!$G$31:$H$33, 2, FALSE))))</f>
        <v/>
      </c>
      <c r="I166" s="118"/>
    </row>
    <row r="167" spans="1:9" ht="20.100000000000001" customHeight="1" x14ac:dyDescent="0.25">
      <c r="A167" s="57">
        <v>162</v>
      </c>
      <c r="B167" s="27"/>
      <c r="C167" s="27"/>
      <c r="D167" s="28"/>
      <c r="E167" s="28"/>
      <c r="F167" s="28"/>
      <c r="G167" s="30"/>
      <c r="H167" s="145" t="str">
        <f>IF(F167="", "", IF(E167="Billets de train", "", IF(E167="", "", VLOOKUP(F167, Listes!$G$31:$H$33, 2, FALSE))))</f>
        <v/>
      </c>
      <c r="I167" s="118"/>
    </row>
    <row r="168" spans="1:9" ht="20.100000000000001" customHeight="1" x14ac:dyDescent="0.25">
      <c r="A168" s="57">
        <v>163</v>
      </c>
      <c r="B168" s="27"/>
      <c r="C168" s="27"/>
      <c r="D168" s="28"/>
      <c r="E168" s="28"/>
      <c r="F168" s="28"/>
      <c r="G168" s="30"/>
      <c r="H168" s="145" t="str">
        <f>IF(F168="", "", IF(E168="Billets de train", "", IF(E168="", "", VLOOKUP(F168, Listes!$G$31:$H$33, 2, FALSE))))</f>
        <v/>
      </c>
      <c r="I168" s="118"/>
    </row>
    <row r="169" spans="1:9" ht="20.100000000000001" customHeight="1" x14ac:dyDescent="0.25">
      <c r="A169" s="57">
        <v>164</v>
      </c>
      <c r="B169" s="27"/>
      <c r="C169" s="27"/>
      <c r="D169" s="28"/>
      <c r="E169" s="28"/>
      <c r="F169" s="28"/>
      <c r="G169" s="30"/>
      <c r="H169" s="145" t="str">
        <f>IF(F169="", "", IF(E169="Billets de train", "", IF(E169="", "", VLOOKUP(F169, Listes!$G$31:$H$33, 2, FALSE))))</f>
        <v/>
      </c>
      <c r="I169" s="118"/>
    </row>
    <row r="170" spans="1:9" ht="20.100000000000001" customHeight="1" x14ac:dyDescent="0.25">
      <c r="A170" s="57">
        <v>165</v>
      </c>
      <c r="B170" s="27"/>
      <c r="C170" s="27"/>
      <c r="D170" s="28"/>
      <c r="E170" s="28"/>
      <c r="F170" s="28"/>
      <c r="G170" s="30"/>
      <c r="H170" s="145" t="str">
        <f>IF(F170="", "", IF(E170="Billets de train", "", IF(E170="", "", VLOOKUP(F170, Listes!$G$31:$H$33, 2, FALSE))))</f>
        <v/>
      </c>
      <c r="I170" s="118"/>
    </row>
    <row r="171" spans="1:9" ht="20.100000000000001" customHeight="1" x14ac:dyDescent="0.25">
      <c r="A171" s="57">
        <v>166</v>
      </c>
      <c r="B171" s="27"/>
      <c r="C171" s="27"/>
      <c r="D171" s="28"/>
      <c r="E171" s="28"/>
      <c r="F171" s="28"/>
      <c r="G171" s="30"/>
      <c r="H171" s="145" t="str">
        <f>IF(F171="", "", IF(E171="Billets de train", "", IF(E171="", "", VLOOKUP(F171, Listes!$G$31:$H$33, 2, FALSE))))</f>
        <v/>
      </c>
      <c r="I171" s="118"/>
    </row>
    <row r="172" spans="1:9" ht="20.100000000000001" customHeight="1" x14ac:dyDescent="0.25">
      <c r="A172" s="57">
        <v>167</v>
      </c>
      <c r="B172" s="27"/>
      <c r="C172" s="27"/>
      <c r="D172" s="28"/>
      <c r="E172" s="28"/>
      <c r="F172" s="28"/>
      <c r="G172" s="30"/>
      <c r="H172" s="145" t="str">
        <f>IF(F172="", "", IF(E172="Billets de train", "", IF(E172="", "", VLOOKUP(F172, Listes!$G$31:$H$33, 2, FALSE))))</f>
        <v/>
      </c>
      <c r="I172" s="118"/>
    </row>
    <row r="173" spans="1:9" ht="20.100000000000001" customHeight="1" x14ac:dyDescent="0.25">
      <c r="A173" s="57">
        <v>168</v>
      </c>
      <c r="B173" s="27"/>
      <c r="C173" s="27"/>
      <c r="D173" s="28"/>
      <c r="E173" s="28"/>
      <c r="F173" s="28"/>
      <c r="G173" s="30"/>
      <c r="H173" s="145" t="str">
        <f>IF(F173="", "", IF(E173="Billets de train", "", IF(E173="", "", VLOOKUP(F173, Listes!$G$31:$H$33, 2, FALSE))))</f>
        <v/>
      </c>
      <c r="I173" s="118"/>
    </row>
    <row r="174" spans="1:9" ht="20.100000000000001" customHeight="1" x14ac:dyDescent="0.25">
      <c r="A174" s="57">
        <v>169</v>
      </c>
      <c r="B174" s="27"/>
      <c r="C174" s="27"/>
      <c r="D174" s="28"/>
      <c r="E174" s="28"/>
      <c r="F174" s="28"/>
      <c r="G174" s="30"/>
      <c r="H174" s="145" t="str">
        <f>IF(F174="", "", IF(E174="Billets de train", "", IF(E174="", "", VLOOKUP(F174, Listes!$G$31:$H$33, 2, FALSE))))</f>
        <v/>
      </c>
      <c r="I174" s="118"/>
    </row>
    <row r="175" spans="1:9" ht="20.100000000000001" customHeight="1" x14ac:dyDescent="0.25">
      <c r="A175" s="57">
        <v>170</v>
      </c>
      <c r="B175" s="27"/>
      <c r="C175" s="27"/>
      <c r="D175" s="28"/>
      <c r="E175" s="28"/>
      <c r="F175" s="28"/>
      <c r="G175" s="30"/>
      <c r="H175" s="145" t="str">
        <f>IF(F175="", "", IF(E175="Billets de train", "", IF(E175="", "", VLOOKUP(F175, Listes!$G$31:$H$33, 2, FALSE))))</f>
        <v/>
      </c>
      <c r="I175" s="118"/>
    </row>
    <row r="176" spans="1:9" ht="20.100000000000001" customHeight="1" x14ac:dyDescent="0.25">
      <c r="A176" s="57">
        <v>171</v>
      </c>
      <c r="B176" s="27"/>
      <c r="C176" s="27"/>
      <c r="D176" s="28"/>
      <c r="E176" s="28"/>
      <c r="F176" s="28"/>
      <c r="G176" s="30"/>
      <c r="H176" s="145" t="str">
        <f>IF(F176="", "", IF(E176="Billets de train", "", IF(E176="", "", VLOOKUP(F176, Listes!$G$31:$H$33, 2, FALSE))))</f>
        <v/>
      </c>
      <c r="I176" s="118"/>
    </row>
    <row r="177" spans="1:9" ht="20.100000000000001" customHeight="1" x14ac:dyDescent="0.25">
      <c r="A177" s="57">
        <v>172</v>
      </c>
      <c r="B177" s="27"/>
      <c r="C177" s="27"/>
      <c r="D177" s="28"/>
      <c r="E177" s="28"/>
      <c r="F177" s="28"/>
      <c r="G177" s="30"/>
      <c r="H177" s="145" t="str">
        <f>IF(F177="", "", IF(E177="Billets de train", "", IF(E177="", "", VLOOKUP(F177, Listes!$G$31:$H$33, 2, FALSE))))</f>
        <v/>
      </c>
      <c r="I177" s="118"/>
    </row>
    <row r="178" spans="1:9" ht="20.100000000000001" customHeight="1" x14ac:dyDescent="0.25">
      <c r="A178" s="57">
        <v>173</v>
      </c>
      <c r="B178" s="27"/>
      <c r="C178" s="27"/>
      <c r="D178" s="28"/>
      <c r="E178" s="28"/>
      <c r="F178" s="28"/>
      <c r="G178" s="30"/>
      <c r="H178" s="145" t="str">
        <f>IF(F178="", "", IF(E178="Billets de train", "", IF(E178="", "", VLOOKUP(F178, Listes!$G$31:$H$33, 2, FALSE))))</f>
        <v/>
      </c>
      <c r="I178" s="118"/>
    </row>
    <row r="179" spans="1:9" ht="20.100000000000001" customHeight="1" x14ac:dyDescent="0.25">
      <c r="A179" s="57">
        <v>174</v>
      </c>
      <c r="B179" s="27"/>
      <c r="C179" s="27"/>
      <c r="D179" s="28"/>
      <c r="E179" s="28"/>
      <c r="F179" s="28"/>
      <c r="G179" s="30"/>
      <c r="H179" s="145" t="str">
        <f>IF(F179="", "", IF(E179="Billets de train", "", IF(E179="", "", VLOOKUP(F179, Listes!$G$31:$H$33, 2, FALSE))))</f>
        <v/>
      </c>
      <c r="I179" s="118"/>
    </row>
    <row r="180" spans="1:9" ht="20.100000000000001" customHeight="1" x14ac:dyDescent="0.25">
      <c r="A180" s="57">
        <v>175</v>
      </c>
      <c r="B180" s="27"/>
      <c r="C180" s="27"/>
      <c r="D180" s="28"/>
      <c r="E180" s="28"/>
      <c r="F180" s="28"/>
      <c r="G180" s="30"/>
      <c r="H180" s="145" t="str">
        <f>IF(F180="", "", IF(E180="Billets de train", "", IF(E180="", "", VLOOKUP(F180, Listes!$G$31:$H$33, 2, FALSE))))</f>
        <v/>
      </c>
      <c r="I180" s="118"/>
    </row>
    <row r="181" spans="1:9" ht="20.100000000000001" customHeight="1" x14ac:dyDescent="0.25">
      <c r="A181" s="57">
        <v>176</v>
      </c>
      <c r="B181" s="27"/>
      <c r="C181" s="27"/>
      <c r="D181" s="28"/>
      <c r="E181" s="28"/>
      <c r="F181" s="28"/>
      <c r="G181" s="30"/>
      <c r="H181" s="145" t="str">
        <f>IF(F181="", "", IF(E181="Billets de train", "", IF(E181="", "", VLOOKUP(F181, Listes!$G$31:$H$33, 2, FALSE))))</f>
        <v/>
      </c>
      <c r="I181" s="118"/>
    </row>
    <row r="182" spans="1:9" ht="20.100000000000001" customHeight="1" x14ac:dyDescent="0.25">
      <c r="A182" s="57">
        <v>177</v>
      </c>
      <c r="B182" s="27"/>
      <c r="C182" s="27"/>
      <c r="D182" s="28"/>
      <c r="E182" s="28"/>
      <c r="F182" s="28"/>
      <c r="G182" s="30"/>
      <c r="H182" s="145" t="str">
        <f>IF(F182="", "", IF(E182="Billets de train", "", IF(E182="", "", VLOOKUP(F182, Listes!$G$31:$H$33, 2, FALSE))))</f>
        <v/>
      </c>
      <c r="I182" s="118"/>
    </row>
    <row r="183" spans="1:9" ht="20.100000000000001" customHeight="1" x14ac:dyDescent="0.25">
      <c r="A183" s="57">
        <v>178</v>
      </c>
      <c r="B183" s="27"/>
      <c r="C183" s="27"/>
      <c r="D183" s="28"/>
      <c r="E183" s="28"/>
      <c r="F183" s="28"/>
      <c r="G183" s="30"/>
      <c r="H183" s="145" t="str">
        <f>IF(F183="", "", IF(E183="Billets de train", "", IF(E183="", "", VLOOKUP(F183, Listes!$G$31:$H$33, 2, FALSE))))</f>
        <v/>
      </c>
      <c r="I183" s="118"/>
    </row>
    <row r="184" spans="1:9" ht="20.100000000000001" customHeight="1" x14ac:dyDescent="0.25">
      <c r="A184" s="57">
        <v>179</v>
      </c>
      <c r="B184" s="27"/>
      <c r="C184" s="27"/>
      <c r="D184" s="28"/>
      <c r="E184" s="28"/>
      <c r="F184" s="28"/>
      <c r="G184" s="30"/>
      <c r="H184" s="145" t="str">
        <f>IF(F184="", "", IF(E184="Billets de train", "", IF(E184="", "", VLOOKUP(F184, Listes!$G$31:$H$33, 2, FALSE))))</f>
        <v/>
      </c>
      <c r="I184" s="118"/>
    </row>
    <row r="185" spans="1:9" ht="20.100000000000001" customHeight="1" x14ac:dyDescent="0.25">
      <c r="A185" s="57">
        <v>180</v>
      </c>
      <c r="B185" s="27"/>
      <c r="C185" s="27"/>
      <c r="D185" s="28"/>
      <c r="E185" s="28"/>
      <c r="F185" s="28"/>
      <c r="G185" s="30"/>
      <c r="H185" s="145" t="str">
        <f>IF(F185="", "", IF(E185="Billets de train", "", IF(E185="", "", VLOOKUP(F185, Listes!$G$31:$H$33, 2, FALSE))))</f>
        <v/>
      </c>
      <c r="I185" s="118"/>
    </row>
    <row r="186" spans="1:9" ht="20.100000000000001" customHeight="1" x14ac:dyDescent="0.25">
      <c r="A186" s="57">
        <v>181</v>
      </c>
      <c r="B186" s="27"/>
      <c r="C186" s="27"/>
      <c r="D186" s="28"/>
      <c r="E186" s="28"/>
      <c r="F186" s="28"/>
      <c r="G186" s="30"/>
      <c r="H186" s="145" t="str">
        <f>IF(F186="", "", IF(E186="Billets de train", "", IF(E186="", "", VLOOKUP(F186, Listes!$G$31:$H$33, 2, FALSE))))</f>
        <v/>
      </c>
      <c r="I186" s="118"/>
    </row>
    <row r="187" spans="1:9" ht="20.100000000000001" customHeight="1" x14ac:dyDescent="0.25">
      <c r="A187" s="57">
        <v>182</v>
      </c>
      <c r="B187" s="27"/>
      <c r="C187" s="27"/>
      <c r="D187" s="28"/>
      <c r="E187" s="28"/>
      <c r="F187" s="28"/>
      <c r="G187" s="30"/>
      <c r="H187" s="145" t="str">
        <f>IF(F187="", "", IF(E187="Billets de train", "", IF(E187="", "", VLOOKUP(F187, Listes!$G$31:$H$33, 2, FALSE))))</f>
        <v/>
      </c>
      <c r="I187" s="118"/>
    </row>
    <row r="188" spans="1:9" ht="20.100000000000001" customHeight="1" x14ac:dyDescent="0.25">
      <c r="A188" s="57">
        <v>183</v>
      </c>
      <c r="B188" s="27"/>
      <c r="C188" s="27"/>
      <c r="D188" s="28"/>
      <c r="E188" s="28"/>
      <c r="F188" s="28"/>
      <c r="G188" s="30"/>
      <c r="H188" s="145" t="str">
        <f>IF(F188="", "", IF(E188="Billets de train", "", IF(E188="", "", VLOOKUP(F188, Listes!$G$31:$H$33, 2, FALSE))))</f>
        <v/>
      </c>
      <c r="I188" s="118"/>
    </row>
    <row r="189" spans="1:9" ht="20.100000000000001" customHeight="1" x14ac:dyDescent="0.25">
      <c r="A189" s="57">
        <v>184</v>
      </c>
      <c r="B189" s="27"/>
      <c r="C189" s="27"/>
      <c r="D189" s="28"/>
      <c r="E189" s="28"/>
      <c r="F189" s="28"/>
      <c r="G189" s="30"/>
      <c r="H189" s="145" t="str">
        <f>IF(F189="", "", IF(E189="Billets de train", "", IF(E189="", "", VLOOKUP(F189, Listes!$G$31:$H$33, 2, FALSE))))</f>
        <v/>
      </c>
      <c r="I189" s="118"/>
    </row>
    <row r="190" spans="1:9" ht="20.100000000000001" customHeight="1" x14ac:dyDescent="0.25">
      <c r="A190" s="57">
        <v>185</v>
      </c>
      <c r="B190" s="27"/>
      <c r="C190" s="27"/>
      <c r="D190" s="28"/>
      <c r="E190" s="28"/>
      <c r="F190" s="28"/>
      <c r="G190" s="30"/>
      <c r="H190" s="145" t="str">
        <f>IF(F190="", "", IF(E190="Billets de train", "", IF(E190="", "", VLOOKUP(F190, Listes!$G$31:$H$33, 2, FALSE))))</f>
        <v/>
      </c>
      <c r="I190" s="118"/>
    </row>
    <row r="191" spans="1:9" ht="20.100000000000001" customHeight="1" x14ac:dyDescent="0.25">
      <c r="A191" s="57">
        <v>186</v>
      </c>
      <c r="B191" s="27"/>
      <c r="C191" s="27"/>
      <c r="D191" s="28"/>
      <c r="E191" s="28"/>
      <c r="F191" s="28"/>
      <c r="G191" s="30"/>
      <c r="H191" s="145" t="str">
        <f>IF(F191="", "", IF(E191="Billets de train", "", IF(E191="", "", VLOOKUP(F191, Listes!$G$31:$H$33, 2, FALSE))))</f>
        <v/>
      </c>
      <c r="I191" s="118"/>
    </row>
    <row r="192" spans="1:9" ht="20.100000000000001" customHeight="1" x14ac:dyDescent="0.25">
      <c r="A192" s="57">
        <v>187</v>
      </c>
      <c r="B192" s="27"/>
      <c r="C192" s="27"/>
      <c r="D192" s="28"/>
      <c r="E192" s="28"/>
      <c r="F192" s="28"/>
      <c r="G192" s="30"/>
      <c r="H192" s="145" t="str">
        <f>IF(F192="", "", IF(E192="Billets de train", "", IF(E192="", "", VLOOKUP(F192, Listes!$G$31:$H$33, 2, FALSE))))</f>
        <v/>
      </c>
      <c r="I192" s="118"/>
    </row>
    <row r="193" spans="1:9" ht="20.100000000000001" customHeight="1" x14ac:dyDescent="0.25">
      <c r="A193" s="57">
        <v>188</v>
      </c>
      <c r="B193" s="27"/>
      <c r="C193" s="27"/>
      <c r="D193" s="28"/>
      <c r="E193" s="28"/>
      <c r="F193" s="28"/>
      <c r="G193" s="30"/>
      <c r="H193" s="145" t="str">
        <f>IF(F193="", "", IF(E193="Billets de train", "", IF(E193="", "", VLOOKUP(F193, Listes!$G$31:$H$33, 2, FALSE))))</f>
        <v/>
      </c>
      <c r="I193" s="118"/>
    </row>
    <row r="194" spans="1:9" ht="20.100000000000001" customHeight="1" x14ac:dyDescent="0.25">
      <c r="A194" s="57">
        <v>189</v>
      </c>
      <c r="B194" s="27"/>
      <c r="C194" s="27"/>
      <c r="D194" s="28"/>
      <c r="E194" s="28"/>
      <c r="F194" s="28"/>
      <c r="G194" s="30"/>
      <c r="H194" s="145" t="str">
        <f>IF(F194="", "", IF(E194="Billets de train", "", IF(E194="", "", VLOOKUP(F194, Listes!$G$31:$H$33, 2, FALSE))))</f>
        <v/>
      </c>
      <c r="I194" s="118"/>
    </row>
    <row r="195" spans="1:9" ht="20.100000000000001" customHeight="1" x14ac:dyDescent="0.25">
      <c r="A195" s="57">
        <v>190</v>
      </c>
      <c r="B195" s="27"/>
      <c r="C195" s="27"/>
      <c r="D195" s="28"/>
      <c r="E195" s="28"/>
      <c r="F195" s="28"/>
      <c r="G195" s="30"/>
      <c r="H195" s="145" t="str">
        <f>IF(F195="", "", IF(E195="Billets de train", "", IF(E195="", "", VLOOKUP(F195, Listes!$G$31:$H$33, 2, FALSE))))</f>
        <v/>
      </c>
      <c r="I195" s="118"/>
    </row>
    <row r="196" spans="1:9" ht="20.100000000000001" customHeight="1" x14ac:dyDescent="0.25">
      <c r="A196" s="57">
        <v>191</v>
      </c>
      <c r="B196" s="27"/>
      <c r="C196" s="27"/>
      <c r="D196" s="28"/>
      <c r="E196" s="28"/>
      <c r="F196" s="28"/>
      <c r="G196" s="30"/>
      <c r="H196" s="145" t="str">
        <f>IF(F196="", "", IF(E196="Billets de train", "", IF(E196="", "", VLOOKUP(F196, Listes!$G$31:$H$33, 2, FALSE))))</f>
        <v/>
      </c>
      <c r="I196" s="118"/>
    </row>
    <row r="197" spans="1:9" ht="20.100000000000001" customHeight="1" x14ac:dyDescent="0.25">
      <c r="A197" s="57">
        <v>192</v>
      </c>
      <c r="B197" s="27"/>
      <c r="C197" s="27"/>
      <c r="D197" s="28"/>
      <c r="E197" s="28"/>
      <c r="F197" s="28"/>
      <c r="G197" s="30"/>
      <c r="H197" s="145" t="str">
        <f>IF(F197="", "", IF(E197="Billets de train", "", IF(E197="", "", VLOOKUP(F197, Listes!$G$31:$H$33, 2, FALSE))))</f>
        <v/>
      </c>
      <c r="I197" s="118"/>
    </row>
    <row r="198" spans="1:9" ht="20.100000000000001" customHeight="1" x14ac:dyDescent="0.25">
      <c r="A198" s="57">
        <v>193</v>
      </c>
      <c r="B198" s="27"/>
      <c r="C198" s="27"/>
      <c r="D198" s="28"/>
      <c r="E198" s="28"/>
      <c r="F198" s="28"/>
      <c r="G198" s="30"/>
      <c r="H198" s="145" t="str">
        <f>IF(F198="", "", IF(E198="Billets de train", "", IF(E198="", "", VLOOKUP(F198, Listes!$G$31:$H$33, 2, FALSE))))</f>
        <v/>
      </c>
      <c r="I198" s="118"/>
    </row>
    <row r="199" spans="1:9" ht="20.100000000000001" customHeight="1" x14ac:dyDescent="0.25">
      <c r="A199" s="57">
        <v>194</v>
      </c>
      <c r="B199" s="27"/>
      <c r="C199" s="27"/>
      <c r="D199" s="28"/>
      <c r="E199" s="28"/>
      <c r="F199" s="28"/>
      <c r="G199" s="30"/>
      <c r="H199" s="145" t="str">
        <f>IF(F199="", "", IF(E199="Billets de train", "", IF(E199="", "", VLOOKUP(F199, Listes!$G$31:$H$33, 2, FALSE))))</f>
        <v/>
      </c>
      <c r="I199" s="118"/>
    </row>
    <row r="200" spans="1:9" ht="20.100000000000001" customHeight="1" x14ac:dyDescent="0.25">
      <c r="A200" s="57">
        <v>195</v>
      </c>
      <c r="B200" s="27"/>
      <c r="C200" s="27"/>
      <c r="D200" s="28"/>
      <c r="E200" s="28"/>
      <c r="F200" s="28"/>
      <c r="G200" s="30"/>
      <c r="H200" s="145" t="str">
        <f>IF(F200="", "", IF(E200="Billets de train", "", IF(E200="", "", VLOOKUP(F200, Listes!$G$31:$H$33, 2, FALSE))))</f>
        <v/>
      </c>
      <c r="I200" s="118"/>
    </row>
    <row r="201" spans="1:9" ht="20.100000000000001" customHeight="1" x14ac:dyDescent="0.25">
      <c r="A201" s="57">
        <v>196</v>
      </c>
      <c r="B201" s="27"/>
      <c r="C201" s="27"/>
      <c r="D201" s="28"/>
      <c r="E201" s="28"/>
      <c r="F201" s="28"/>
      <c r="G201" s="30"/>
      <c r="H201" s="145" t="str">
        <f>IF(F201="", "", IF(E201="Billets de train", "", IF(E201="", "", VLOOKUP(F201, Listes!$G$31:$H$33, 2, FALSE))))</f>
        <v/>
      </c>
      <c r="I201" s="118"/>
    </row>
    <row r="202" spans="1:9" ht="20.100000000000001" customHeight="1" x14ac:dyDescent="0.25">
      <c r="A202" s="57">
        <v>197</v>
      </c>
      <c r="B202" s="27"/>
      <c r="C202" s="27"/>
      <c r="D202" s="28"/>
      <c r="E202" s="28"/>
      <c r="F202" s="28"/>
      <c r="G202" s="30"/>
      <c r="H202" s="145" t="str">
        <f>IF(F202="", "", IF(E202="Billets de train", "", IF(E202="", "", VLOOKUP(F202, Listes!$G$31:$H$33, 2, FALSE))))</f>
        <v/>
      </c>
      <c r="I202" s="118"/>
    </row>
    <row r="203" spans="1:9" ht="20.100000000000001" customHeight="1" x14ac:dyDescent="0.25">
      <c r="A203" s="57">
        <v>198</v>
      </c>
      <c r="B203" s="27"/>
      <c r="C203" s="27"/>
      <c r="D203" s="28"/>
      <c r="E203" s="28"/>
      <c r="F203" s="28"/>
      <c r="G203" s="30"/>
      <c r="H203" s="145" t="str">
        <f>IF(F203="", "", IF(E203="Billets de train", "", IF(E203="", "", VLOOKUP(F203, Listes!$G$31:$H$33, 2, FALSE))))</f>
        <v/>
      </c>
      <c r="I203" s="118"/>
    </row>
    <row r="204" spans="1:9" ht="20.100000000000001" customHeight="1" x14ac:dyDescent="0.25">
      <c r="A204" s="57">
        <v>199</v>
      </c>
      <c r="B204" s="27"/>
      <c r="C204" s="27"/>
      <c r="D204" s="28"/>
      <c r="E204" s="28"/>
      <c r="F204" s="28"/>
      <c r="G204" s="30"/>
      <c r="H204" s="145" t="str">
        <f>IF(F204="", "", IF(E204="Billets de train", "", IF(E204="", "", VLOOKUP(F204, Listes!$G$31:$H$33, 2, FALSE))))</f>
        <v/>
      </c>
      <c r="I204" s="118"/>
    </row>
    <row r="205" spans="1:9" ht="20.100000000000001" customHeight="1" x14ac:dyDescent="0.25">
      <c r="A205" s="57">
        <v>200</v>
      </c>
      <c r="B205" s="27"/>
      <c r="C205" s="27"/>
      <c r="D205" s="28"/>
      <c r="E205" s="28"/>
      <c r="F205" s="28"/>
      <c r="G205" s="30"/>
      <c r="H205" s="145" t="str">
        <f>IF(F205="", "", IF(E205="Billets de train", "", IF(E205="", "", VLOOKUP(F205, Listes!$G$31:$H$33, 2, FALSE))))</f>
        <v/>
      </c>
      <c r="I205" s="118"/>
    </row>
    <row r="206" spans="1:9" ht="20.100000000000001" customHeight="1" x14ac:dyDescent="0.25">
      <c r="A206" s="57">
        <v>201</v>
      </c>
      <c r="B206" s="27"/>
      <c r="C206" s="27"/>
      <c r="D206" s="28"/>
      <c r="E206" s="28"/>
      <c r="F206" s="28"/>
      <c r="G206" s="30"/>
      <c r="H206" s="145" t="str">
        <f>IF(F206="", "", IF(E206="Billets de train", "", IF(E206="", "", VLOOKUP(F206, Listes!$G$31:$H$33, 2, FALSE))))</f>
        <v/>
      </c>
      <c r="I206" s="118"/>
    </row>
    <row r="207" spans="1:9" ht="20.100000000000001" customHeight="1" x14ac:dyDescent="0.25">
      <c r="A207" s="57">
        <v>202</v>
      </c>
      <c r="B207" s="27"/>
      <c r="C207" s="27"/>
      <c r="D207" s="28"/>
      <c r="E207" s="28"/>
      <c r="F207" s="28"/>
      <c r="G207" s="30"/>
      <c r="H207" s="145" t="str">
        <f>IF(F207="", "", IF(E207="Billets de train", "", IF(E207="", "", VLOOKUP(F207, Listes!$G$31:$H$33, 2, FALSE))))</f>
        <v/>
      </c>
      <c r="I207" s="118"/>
    </row>
    <row r="208" spans="1:9" ht="20.100000000000001" customHeight="1" x14ac:dyDescent="0.25">
      <c r="A208" s="57">
        <v>203</v>
      </c>
      <c r="B208" s="27"/>
      <c r="C208" s="27"/>
      <c r="D208" s="28"/>
      <c r="E208" s="28"/>
      <c r="F208" s="28"/>
      <c r="G208" s="30"/>
      <c r="H208" s="145" t="str">
        <f>IF(F208="", "", IF(E208="Billets de train", "", IF(E208="", "", VLOOKUP(F208, Listes!$G$31:$H$33, 2, FALSE))))</f>
        <v/>
      </c>
      <c r="I208" s="118"/>
    </row>
    <row r="209" spans="1:9" ht="20.100000000000001" customHeight="1" x14ac:dyDescent="0.25">
      <c r="A209" s="57">
        <v>204</v>
      </c>
      <c r="B209" s="27"/>
      <c r="C209" s="27"/>
      <c r="D209" s="28"/>
      <c r="E209" s="28"/>
      <c r="F209" s="28"/>
      <c r="G209" s="30"/>
      <c r="H209" s="145" t="str">
        <f>IF(F209="", "", IF(E209="Billets de train", "", IF(E209="", "", VLOOKUP(F209, Listes!$G$31:$H$33, 2, FALSE))))</f>
        <v/>
      </c>
      <c r="I209" s="118"/>
    </row>
    <row r="210" spans="1:9" ht="20.100000000000001" customHeight="1" x14ac:dyDescent="0.25">
      <c r="A210" s="57">
        <v>205</v>
      </c>
      <c r="B210" s="27"/>
      <c r="C210" s="27"/>
      <c r="D210" s="28"/>
      <c r="E210" s="28"/>
      <c r="F210" s="28"/>
      <c r="G210" s="30"/>
      <c r="H210" s="145" t="str">
        <f>IF(F210="", "", IF(E210="Billets de train", "", IF(E210="", "", VLOOKUP(F210, Listes!$G$31:$H$33, 2, FALSE))))</f>
        <v/>
      </c>
      <c r="I210" s="118"/>
    </row>
    <row r="211" spans="1:9" ht="20.100000000000001" customHeight="1" x14ac:dyDescent="0.25">
      <c r="A211" s="57">
        <v>206</v>
      </c>
      <c r="B211" s="27"/>
      <c r="C211" s="27"/>
      <c r="D211" s="28"/>
      <c r="E211" s="28"/>
      <c r="F211" s="28"/>
      <c r="G211" s="30"/>
      <c r="H211" s="145" t="str">
        <f>IF(F211="", "", IF(E211="Billets de train", "", IF(E211="", "", VLOOKUP(F211, Listes!$G$31:$H$33, 2, FALSE))))</f>
        <v/>
      </c>
      <c r="I211" s="118"/>
    </row>
    <row r="212" spans="1:9" ht="20.100000000000001" customHeight="1" x14ac:dyDescent="0.25">
      <c r="A212" s="57">
        <v>207</v>
      </c>
      <c r="B212" s="27"/>
      <c r="C212" s="27"/>
      <c r="D212" s="28"/>
      <c r="E212" s="28"/>
      <c r="F212" s="28"/>
      <c r="G212" s="30"/>
      <c r="H212" s="145" t="str">
        <f>IF(F212="", "", IF(E212="Billets de train", "", IF(E212="", "", VLOOKUP(F212, Listes!$G$31:$H$33, 2, FALSE))))</f>
        <v/>
      </c>
      <c r="I212" s="118"/>
    </row>
    <row r="213" spans="1:9" ht="20.100000000000001" customHeight="1" x14ac:dyDescent="0.25">
      <c r="A213" s="57">
        <v>208</v>
      </c>
      <c r="B213" s="27"/>
      <c r="C213" s="27"/>
      <c r="D213" s="28"/>
      <c r="E213" s="28"/>
      <c r="F213" s="28"/>
      <c r="G213" s="30"/>
      <c r="H213" s="145" t="str">
        <f>IF(F213="", "", IF(E213="Billets de train", "", IF(E213="", "", VLOOKUP(F213, Listes!$G$31:$H$33, 2, FALSE))))</f>
        <v/>
      </c>
      <c r="I213" s="118"/>
    </row>
    <row r="214" spans="1:9" ht="20.100000000000001" customHeight="1" x14ac:dyDescent="0.25">
      <c r="A214" s="57">
        <v>209</v>
      </c>
      <c r="B214" s="27"/>
      <c r="C214" s="27"/>
      <c r="D214" s="28"/>
      <c r="E214" s="28"/>
      <c r="F214" s="28"/>
      <c r="G214" s="30"/>
      <c r="H214" s="145" t="str">
        <f>IF(F214="", "", IF(E214="Billets de train", "", IF(E214="", "", VLOOKUP(F214, Listes!$G$31:$H$33, 2, FALSE))))</f>
        <v/>
      </c>
      <c r="I214" s="118"/>
    </row>
    <row r="215" spans="1:9" ht="20.100000000000001" customHeight="1" x14ac:dyDescent="0.25">
      <c r="A215" s="57">
        <v>210</v>
      </c>
      <c r="B215" s="27"/>
      <c r="C215" s="27"/>
      <c r="D215" s="28"/>
      <c r="E215" s="28"/>
      <c r="F215" s="28"/>
      <c r="G215" s="30"/>
      <c r="H215" s="145" t="str">
        <f>IF(F215="", "", IF(E215="Billets de train", "", IF(E215="", "", VLOOKUP(F215, Listes!$G$31:$H$33, 2, FALSE))))</f>
        <v/>
      </c>
      <c r="I215" s="118"/>
    </row>
    <row r="216" spans="1:9" ht="20.100000000000001" customHeight="1" x14ac:dyDescent="0.25">
      <c r="A216" s="57">
        <v>211</v>
      </c>
      <c r="B216" s="27"/>
      <c r="C216" s="27"/>
      <c r="D216" s="28"/>
      <c r="E216" s="28"/>
      <c r="F216" s="28"/>
      <c r="G216" s="30"/>
      <c r="H216" s="145" t="str">
        <f>IF(F216="", "", IF(E216="Billets de train", "", IF(E216="", "", VLOOKUP(F216, Listes!$G$31:$H$33, 2, FALSE))))</f>
        <v/>
      </c>
      <c r="I216" s="118"/>
    </row>
    <row r="217" spans="1:9" ht="20.100000000000001" customHeight="1" x14ac:dyDescent="0.25">
      <c r="A217" s="57">
        <v>212</v>
      </c>
      <c r="B217" s="27"/>
      <c r="C217" s="27"/>
      <c r="D217" s="28"/>
      <c r="E217" s="28"/>
      <c r="F217" s="28"/>
      <c r="G217" s="30"/>
      <c r="H217" s="145" t="str">
        <f>IF(F217="", "", IF(E217="Billets de train", "", IF(E217="", "", VLOOKUP(F217, Listes!$G$31:$H$33, 2, FALSE))))</f>
        <v/>
      </c>
      <c r="I217" s="118"/>
    </row>
    <row r="218" spans="1:9" ht="20.100000000000001" customHeight="1" x14ac:dyDescent="0.25">
      <c r="A218" s="57">
        <v>213</v>
      </c>
      <c r="B218" s="27"/>
      <c r="C218" s="27"/>
      <c r="D218" s="28"/>
      <c r="E218" s="28"/>
      <c r="F218" s="28"/>
      <c r="G218" s="30"/>
      <c r="H218" s="145" t="str">
        <f>IF(F218="", "", IF(E218="Billets de train", "", IF(E218="", "", VLOOKUP(F218, Listes!$G$31:$H$33, 2, FALSE))))</f>
        <v/>
      </c>
      <c r="I218" s="118"/>
    </row>
    <row r="219" spans="1:9" ht="20.100000000000001" customHeight="1" x14ac:dyDescent="0.25">
      <c r="A219" s="57">
        <v>214</v>
      </c>
      <c r="B219" s="27"/>
      <c r="C219" s="27"/>
      <c r="D219" s="28"/>
      <c r="E219" s="28"/>
      <c r="F219" s="28"/>
      <c r="G219" s="30"/>
      <c r="H219" s="145" t="str">
        <f>IF(F219="", "", IF(E219="Billets de train", "", IF(E219="", "", VLOOKUP(F219, Listes!$G$31:$H$33, 2, FALSE))))</f>
        <v/>
      </c>
      <c r="I219" s="118"/>
    </row>
    <row r="220" spans="1:9" ht="20.100000000000001" customHeight="1" x14ac:dyDescent="0.25">
      <c r="A220" s="57">
        <v>215</v>
      </c>
      <c r="B220" s="27"/>
      <c r="C220" s="27"/>
      <c r="D220" s="28"/>
      <c r="E220" s="28"/>
      <c r="F220" s="28"/>
      <c r="G220" s="30"/>
      <c r="H220" s="145" t="str">
        <f>IF(F220="", "", IF(E220="Billets de train", "", IF(E220="", "", VLOOKUP(F220, Listes!$G$31:$H$33, 2, FALSE))))</f>
        <v/>
      </c>
      <c r="I220" s="118"/>
    </row>
    <row r="221" spans="1:9" ht="20.100000000000001" customHeight="1" x14ac:dyDescent="0.25">
      <c r="A221" s="57">
        <v>216</v>
      </c>
      <c r="B221" s="27"/>
      <c r="C221" s="27"/>
      <c r="D221" s="28"/>
      <c r="E221" s="28"/>
      <c r="F221" s="28"/>
      <c r="G221" s="30"/>
      <c r="H221" s="145" t="str">
        <f>IF(F221="", "", IF(E221="Billets de train", "", IF(E221="", "", VLOOKUP(F221, Listes!$G$31:$H$33, 2, FALSE))))</f>
        <v/>
      </c>
      <c r="I221" s="118"/>
    </row>
    <row r="222" spans="1:9" ht="20.100000000000001" customHeight="1" x14ac:dyDescent="0.25">
      <c r="A222" s="57">
        <v>217</v>
      </c>
      <c r="B222" s="27"/>
      <c r="C222" s="27"/>
      <c r="D222" s="28"/>
      <c r="E222" s="28"/>
      <c r="F222" s="28"/>
      <c r="G222" s="30"/>
      <c r="H222" s="145" t="str">
        <f>IF(F222="", "", IF(E222="Billets de train", "", IF(E222="", "", VLOOKUP(F222, Listes!$G$31:$H$33, 2, FALSE))))</f>
        <v/>
      </c>
      <c r="I222" s="118"/>
    </row>
    <row r="223" spans="1:9" ht="20.100000000000001" customHeight="1" x14ac:dyDescent="0.25">
      <c r="A223" s="57">
        <v>218</v>
      </c>
      <c r="B223" s="27"/>
      <c r="C223" s="27"/>
      <c r="D223" s="28"/>
      <c r="E223" s="28"/>
      <c r="F223" s="28"/>
      <c r="G223" s="30"/>
      <c r="H223" s="145" t="str">
        <f>IF(F223="", "", IF(E223="Billets de train", "", IF(E223="", "", VLOOKUP(F223, Listes!$G$31:$H$33, 2, FALSE))))</f>
        <v/>
      </c>
      <c r="I223" s="118"/>
    </row>
    <row r="224" spans="1:9" ht="20.100000000000001" customHeight="1" x14ac:dyDescent="0.25">
      <c r="A224" s="57">
        <v>219</v>
      </c>
      <c r="B224" s="27"/>
      <c r="C224" s="27"/>
      <c r="D224" s="28"/>
      <c r="E224" s="28"/>
      <c r="F224" s="28"/>
      <c r="G224" s="30"/>
      <c r="H224" s="145" t="str">
        <f>IF(F224="", "", IF(E224="Billets de train", "", IF(E224="", "", VLOOKUP(F224, Listes!$G$31:$H$33, 2, FALSE))))</f>
        <v/>
      </c>
      <c r="I224" s="118"/>
    </row>
    <row r="225" spans="1:9" ht="20.100000000000001" customHeight="1" x14ac:dyDescent="0.25">
      <c r="A225" s="57">
        <v>220</v>
      </c>
      <c r="B225" s="27"/>
      <c r="C225" s="27"/>
      <c r="D225" s="28"/>
      <c r="E225" s="28"/>
      <c r="F225" s="28"/>
      <c r="G225" s="30"/>
      <c r="H225" s="145" t="str">
        <f>IF(F225="", "", IF(E225="Billets de train", "", IF(E225="", "", VLOOKUP(F225, Listes!$G$31:$H$33, 2, FALSE))))</f>
        <v/>
      </c>
      <c r="I225" s="118"/>
    </row>
    <row r="226" spans="1:9" ht="20.100000000000001" customHeight="1" x14ac:dyDescent="0.25">
      <c r="A226" s="57">
        <v>221</v>
      </c>
      <c r="B226" s="27"/>
      <c r="C226" s="27"/>
      <c r="D226" s="28"/>
      <c r="E226" s="28"/>
      <c r="F226" s="28"/>
      <c r="G226" s="30"/>
      <c r="H226" s="145" t="str">
        <f>IF(F226="", "", IF(E226="Billets de train", "", IF(E226="", "", VLOOKUP(F226, Listes!$G$31:$H$33, 2, FALSE))))</f>
        <v/>
      </c>
      <c r="I226" s="118"/>
    </row>
    <row r="227" spans="1:9" ht="20.100000000000001" customHeight="1" x14ac:dyDescent="0.25">
      <c r="A227" s="57">
        <v>222</v>
      </c>
      <c r="B227" s="27"/>
      <c r="C227" s="27"/>
      <c r="D227" s="28"/>
      <c r="E227" s="28"/>
      <c r="F227" s="28"/>
      <c r="G227" s="30"/>
      <c r="H227" s="145" t="str">
        <f>IF(F227="", "", IF(E227="Billets de train", "", IF(E227="", "", VLOOKUP(F227, Listes!$G$31:$H$33, 2, FALSE))))</f>
        <v/>
      </c>
      <c r="I227" s="118"/>
    </row>
    <row r="228" spans="1:9" ht="20.100000000000001" customHeight="1" x14ac:dyDescent="0.25">
      <c r="A228" s="57">
        <v>223</v>
      </c>
      <c r="B228" s="27"/>
      <c r="C228" s="27"/>
      <c r="D228" s="28"/>
      <c r="E228" s="28"/>
      <c r="F228" s="28"/>
      <c r="G228" s="30"/>
      <c r="H228" s="145" t="str">
        <f>IF(F228="", "", IF(E228="Billets de train", "", IF(E228="", "", VLOOKUP(F228, Listes!$G$31:$H$33, 2, FALSE))))</f>
        <v/>
      </c>
      <c r="I228" s="118"/>
    </row>
    <row r="229" spans="1:9" ht="20.100000000000001" customHeight="1" x14ac:dyDescent="0.25">
      <c r="A229" s="57">
        <v>224</v>
      </c>
      <c r="B229" s="27"/>
      <c r="C229" s="27"/>
      <c r="D229" s="28"/>
      <c r="E229" s="28"/>
      <c r="F229" s="28"/>
      <c r="G229" s="30"/>
      <c r="H229" s="145" t="str">
        <f>IF(F229="", "", IF(E229="Billets de train", "", IF(E229="", "", VLOOKUP(F229, Listes!$G$31:$H$33, 2, FALSE))))</f>
        <v/>
      </c>
      <c r="I229" s="118"/>
    </row>
    <row r="230" spans="1:9" ht="20.100000000000001" customHeight="1" x14ac:dyDescent="0.25">
      <c r="A230" s="57">
        <v>225</v>
      </c>
      <c r="B230" s="27"/>
      <c r="C230" s="27"/>
      <c r="D230" s="28"/>
      <c r="E230" s="28"/>
      <c r="F230" s="28"/>
      <c r="G230" s="30"/>
      <c r="H230" s="145" t="str">
        <f>IF(F230="", "", IF(E230="Billets de train", "", IF(E230="", "", VLOOKUP(F230, Listes!$G$31:$H$33, 2, FALSE))))</f>
        <v/>
      </c>
      <c r="I230" s="118"/>
    </row>
    <row r="231" spans="1:9" ht="20.100000000000001" customHeight="1" x14ac:dyDescent="0.25">
      <c r="A231" s="57">
        <v>226</v>
      </c>
      <c r="B231" s="27"/>
      <c r="C231" s="27"/>
      <c r="D231" s="28"/>
      <c r="E231" s="28"/>
      <c r="F231" s="28"/>
      <c r="G231" s="30"/>
      <c r="H231" s="145" t="str">
        <f>IF(F231="", "", IF(E231="Billets de train", "", IF(E231="", "", VLOOKUP(F231, Listes!$G$31:$H$33, 2, FALSE))))</f>
        <v/>
      </c>
      <c r="I231" s="118"/>
    </row>
    <row r="232" spans="1:9" ht="20.100000000000001" customHeight="1" x14ac:dyDescent="0.25">
      <c r="A232" s="57">
        <v>227</v>
      </c>
      <c r="B232" s="27"/>
      <c r="C232" s="27"/>
      <c r="D232" s="28"/>
      <c r="E232" s="28"/>
      <c r="F232" s="28"/>
      <c r="G232" s="30"/>
      <c r="H232" s="145" t="str">
        <f>IF(F232="", "", IF(E232="Billets de train", "", IF(E232="", "", VLOOKUP(F232, Listes!$G$31:$H$33, 2, FALSE))))</f>
        <v/>
      </c>
      <c r="I232" s="118"/>
    </row>
    <row r="233" spans="1:9" ht="20.100000000000001" customHeight="1" x14ac:dyDescent="0.25">
      <c r="A233" s="57">
        <v>228</v>
      </c>
      <c r="B233" s="27"/>
      <c r="C233" s="27"/>
      <c r="D233" s="28"/>
      <c r="E233" s="28"/>
      <c r="F233" s="28"/>
      <c r="G233" s="30"/>
      <c r="H233" s="145" t="str">
        <f>IF(F233="", "", IF(E233="Billets de train", "", IF(E233="", "", VLOOKUP(F233, Listes!$G$31:$H$33, 2, FALSE))))</f>
        <v/>
      </c>
      <c r="I233" s="118"/>
    </row>
    <row r="234" spans="1:9" ht="20.100000000000001" customHeight="1" x14ac:dyDescent="0.25">
      <c r="A234" s="57">
        <v>229</v>
      </c>
      <c r="B234" s="27"/>
      <c r="C234" s="27"/>
      <c r="D234" s="28"/>
      <c r="E234" s="28"/>
      <c r="F234" s="28"/>
      <c r="G234" s="30"/>
      <c r="H234" s="145" t="str">
        <f>IF(F234="", "", IF(E234="Billets de train", "", IF(E234="", "", VLOOKUP(F234, Listes!$G$31:$H$33, 2, FALSE))))</f>
        <v/>
      </c>
      <c r="I234" s="118"/>
    </row>
    <row r="235" spans="1:9" ht="20.100000000000001" customHeight="1" x14ac:dyDescent="0.25">
      <c r="A235" s="57">
        <v>230</v>
      </c>
      <c r="B235" s="27"/>
      <c r="C235" s="27"/>
      <c r="D235" s="28"/>
      <c r="E235" s="28"/>
      <c r="F235" s="28"/>
      <c r="G235" s="30"/>
      <c r="H235" s="145" t="str">
        <f>IF(F235="", "", IF(E235="Billets de train", "", IF(E235="", "", VLOOKUP(F235, Listes!$G$31:$H$33, 2, FALSE))))</f>
        <v/>
      </c>
      <c r="I235" s="118"/>
    </row>
    <row r="236" spans="1:9" ht="20.100000000000001" customHeight="1" x14ac:dyDescent="0.25">
      <c r="A236" s="57">
        <v>231</v>
      </c>
      <c r="B236" s="27"/>
      <c r="C236" s="27"/>
      <c r="D236" s="28"/>
      <c r="E236" s="28"/>
      <c r="F236" s="28"/>
      <c r="G236" s="30"/>
      <c r="H236" s="145" t="str">
        <f>IF(F236="", "", IF(E236="Billets de train", "", IF(E236="", "", VLOOKUP(F236, Listes!$G$31:$H$33, 2, FALSE))))</f>
        <v/>
      </c>
      <c r="I236" s="118"/>
    </row>
    <row r="237" spans="1:9" ht="20.100000000000001" customHeight="1" x14ac:dyDescent="0.25">
      <c r="A237" s="57">
        <v>232</v>
      </c>
      <c r="B237" s="27"/>
      <c r="C237" s="27"/>
      <c r="D237" s="28"/>
      <c r="E237" s="28"/>
      <c r="F237" s="28"/>
      <c r="G237" s="30"/>
      <c r="H237" s="145" t="str">
        <f>IF(F237="", "", IF(E237="Billets de train", "", IF(E237="", "", VLOOKUP(F237, Listes!$G$31:$H$33, 2, FALSE))))</f>
        <v/>
      </c>
      <c r="I237" s="118"/>
    </row>
    <row r="238" spans="1:9" ht="20.100000000000001" customHeight="1" x14ac:dyDescent="0.25">
      <c r="A238" s="57">
        <v>233</v>
      </c>
      <c r="B238" s="27"/>
      <c r="C238" s="27"/>
      <c r="D238" s="28"/>
      <c r="E238" s="28"/>
      <c r="F238" s="28"/>
      <c r="G238" s="30"/>
      <c r="H238" s="145" t="str">
        <f>IF(F238="", "", IF(E238="Billets de train", "", IF(E238="", "", VLOOKUP(F238, Listes!$G$31:$H$33, 2, FALSE))))</f>
        <v/>
      </c>
      <c r="I238" s="118"/>
    </row>
    <row r="239" spans="1:9" ht="20.100000000000001" customHeight="1" x14ac:dyDescent="0.25">
      <c r="A239" s="57">
        <v>234</v>
      </c>
      <c r="B239" s="27"/>
      <c r="C239" s="27"/>
      <c r="D239" s="28"/>
      <c r="E239" s="28"/>
      <c r="F239" s="28"/>
      <c r="G239" s="30"/>
      <c r="H239" s="145" t="str">
        <f>IF(F239="", "", IF(E239="Billets de train", "", IF(E239="", "", VLOOKUP(F239, Listes!$G$31:$H$33, 2, FALSE))))</f>
        <v/>
      </c>
      <c r="I239" s="118"/>
    </row>
    <row r="240" spans="1:9" ht="20.100000000000001" customHeight="1" x14ac:dyDescent="0.25">
      <c r="A240" s="57">
        <v>235</v>
      </c>
      <c r="B240" s="27"/>
      <c r="C240" s="27"/>
      <c r="D240" s="28"/>
      <c r="E240" s="28"/>
      <c r="F240" s="28"/>
      <c r="G240" s="30"/>
      <c r="H240" s="145" t="str">
        <f>IF(F240="", "", IF(E240="Billets de train", "", IF(E240="", "", VLOOKUP(F240, Listes!$G$31:$H$33, 2, FALSE))))</f>
        <v/>
      </c>
      <c r="I240" s="118"/>
    </row>
    <row r="241" spans="1:9" ht="20.100000000000001" customHeight="1" x14ac:dyDescent="0.25">
      <c r="A241" s="57">
        <v>236</v>
      </c>
      <c r="B241" s="27"/>
      <c r="C241" s="27"/>
      <c r="D241" s="28"/>
      <c r="E241" s="28"/>
      <c r="F241" s="28"/>
      <c r="G241" s="30"/>
      <c r="H241" s="145" t="str">
        <f>IF(F241="", "", IF(E241="Billets de train", "", IF(E241="", "", VLOOKUP(F241, Listes!$G$31:$H$33, 2, FALSE))))</f>
        <v/>
      </c>
      <c r="I241" s="118"/>
    </row>
    <row r="242" spans="1:9" ht="20.100000000000001" customHeight="1" x14ac:dyDescent="0.25">
      <c r="A242" s="57">
        <v>237</v>
      </c>
      <c r="B242" s="27"/>
      <c r="C242" s="27"/>
      <c r="D242" s="28"/>
      <c r="E242" s="28"/>
      <c r="F242" s="28"/>
      <c r="G242" s="30"/>
      <c r="H242" s="145" t="str">
        <f>IF(F242="", "", IF(E242="Billets de train", "", IF(E242="", "", VLOOKUP(F242, Listes!$G$31:$H$33, 2, FALSE))))</f>
        <v/>
      </c>
      <c r="I242" s="118"/>
    </row>
    <row r="243" spans="1:9" ht="20.100000000000001" customHeight="1" x14ac:dyDescent="0.25">
      <c r="A243" s="57">
        <v>238</v>
      </c>
      <c r="B243" s="27"/>
      <c r="C243" s="27"/>
      <c r="D243" s="28"/>
      <c r="E243" s="28"/>
      <c r="F243" s="28"/>
      <c r="G243" s="30"/>
      <c r="H243" s="145" t="str">
        <f>IF(F243="", "", IF(E243="Billets de train", "", IF(E243="", "", VLOOKUP(F243, Listes!$G$31:$H$33, 2, FALSE))))</f>
        <v/>
      </c>
      <c r="I243" s="118"/>
    </row>
    <row r="244" spans="1:9" ht="20.100000000000001" customHeight="1" x14ac:dyDescent="0.25">
      <c r="A244" s="57">
        <v>239</v>
      </c>
      <c r="B244" s="27"/>
      <c r="C244" s="27"/>
      <c r="D244" s="28"/>
      <c r="E244" s="28"/>
      <c r="F244" s="28"/>
      <c r="G244" s="30"/>
      <c r="H244" s="145" t="str">
        <f>IF(F244="", "", IF(E244="Billets de train", "", IF(E244="", "", VLOOKUP(F244, Listes!$G$31:$H$33, 2, FALSE))))</f>
        <v/>
      </c>
      <c r="I244" s="118"/>
    </row>
    <row r="245" spans="1:9" ht="20.100000000000001" customHeight="1" x14ac:dyDescent="0.25">
      <c r="A245" s="57">
        <v>240</v>
      </c>
      <c r="B245" s="27"/>
      <c r="C245" s="27"/>
      <c r="D245" s="28"/>
      <c r="E245" s="28"/>
      <c r="F245" s="28"/>
      <c r="G245" s="30"/>
      <c r="H245" s="145" t="str">
        <f>IF(F245="", "", IF(E245="Billets de train", "", IF(E245="", "", VLOOKUP(F245, Listes!$G$31:$H$33, 2, FALSE))))</f>
        <v/>
      </c>
      <c r="I245" s="118"/>
    </row>
    <row r="246" spans="1:9" ht="20.100000000000001" customHeight="1" x14ac:dyDescent="0.25">
      <c r="A246" s="57">
        <v>241</v>
      </c>
      <c r="B246" s="27"/>
      <c r="C246" s="27"/>
      <c r="D246" s="28"/>
      <c r="E246" s="28"/>
      <c r="F246" s="28"/>
      <c r="G246" s="30"/>
      <c r="H246" s="145" t="str">
        <f>IF(F246="", "", IF(E246="Billets de train", "", IF(E246="", "", VLOOKUP(F246, Listes!$G$31:$H$33, 2, FALSE))))</f>
        <v/>
      </c>
      <c r="I246" s="118"/>
    </row>
    <row r="247" spans="1:9" ht="20.100000000000001" customHeight="1" x14ac:dyDescent="0.25">
      <c r="A247" s="57">
        <v>242</v>
      </c>
      <c r="B247" s="27"/>
      <c r="C247" s="27"/>
      <c r="D247" s="28"/>
      <c r="E247" s="28"/>
      <c r="F247" s="28"/>
      <c r="G247" s="30"/>
      <c r="H247" s="145" t="str">
        <f>IF(F247="", "", IF(E247="Billets de train", "", IF(E247="", "", VLOOKUP(F247, Listes!$G$31:$H$33, 2, FALSE))))</f>
        <v/>
      </c>
      <c r="I247" s="118"/>
    </row>
    <row r="248" spans="1:9" ht="20.100000000000001" customHeight="1" x14ac:dyDescent="0.25">
      <c r="A248" s="57">
        <v>243</v>
      </c>
      <c r="B248" s="27"/>
      <c r="C248" s="27"/>
      <c r="D248" s="28"/>
      <c r="E248" s="28"/>
      <c r="F248" s="28"/>
      <c r="G248" s="30"/>
      <c r="H248" s="145" t="str">
        <f>IF(F248="", "", IF(E248="Billets de train", "", IF(E248="", "", VLOOKUP(F248, Listes!$G$31:$H$33, 2, FALSE))))</f>
        <v/>
      </c>
      <c r="I248" s="118"/>
    </row>
    <row r="249" spans="1:9" ht="20.100000000000001" customHeight="1" x14ac:dyDescent="0.25">
      <c r="A249" s="57">
        <v>244</v>
      </c>
      <c r="B249" s="27"/>
      <c r="C249" s="27"/>
      <c r="D249" s="28"/>
      <c r="E249" s="28"/>
      <c r="F249" s="28"/>
      <c r="G249" s="30"/>
      <c r="H249" s="145" t="str">
        <f>IF(F249="", "", IF(E249="Billets de train", "", IF(E249="", "", VLOOKUP(F249, Listes!$G$31:$H$33, 2, FALSE))))</f>
        <v/>
      </c>
      <c r="I249" s="118"/>
    </row>
    <row r="250" spans="1:9" ht="20.100000000000001" customHeight="1" x14ac:dyDescent="0.25">
      <c r="A250" s="57">
        <v>245</v>
      </c>
      <c r="B250" s="27"/>
      <c r="C250" s="27"/>
      <c r="D250" s="28"/>
      <c r="E250" s="28"/>
      <c r="F250" s="28"/>
      <c r="G250" s="30"/>
      <c r="H250" s="145" t="str">
        <f>IF(F250="", "", IF(E250="Billets de train", "", IF(E250="", "", VLOOKUP(F250, Listes!$G$31:$H$33, 2, FALSE))))</f>
        <v/>
      </c>
      <c r="I250" s="118"/>
    </row>
    <row r="251" spans="1:9" ht="20.100000000000001" customHeight="1" x14ac:dyDescent="0.25">
      <c r="A251" s="57">
        <v>246</v>
      </c>
      <c r="B251" s="27"/>
      <c r="C251" s="27"/>
      <c r="D251" s="28"/>
      <c r="E251" s="28"/>
      <c r="F251" s="28"/>
      <c r="G251" s="30"/>
      <c r="H251" s="145" t="str">
        <f>IF(F251="", "", IF(E251="Billets de train", "", IF(E251="", "", VLOOKUP(F251, Listes!$G$31:$H$33, 2, FALSE))))</f>
        <v/>
      </c>
      <c r="I251" s="118"/>
    </row>
    <row r="252" spans="1:9" ht="20.100000000000001" customHeight="1" x14ac:dyDescent="0.25">
      <c r="A252" s="57">
        <v>247</v>
      </c>
      <c r="B252" s="27"/>
      <c r="C252" s="27"/>
      <c r="D252" s="28"/>
      <c r="E252" s="28"/>
      <c r="F252" s="28"/>
      <c r="G252" s="30"/>
      <c r="H252" s="145" t="str">
        <f>IF(F252="", "", IF(E252="Billets de train", "", IF(E252="", "", VLOOKUP(F252, Listes!$G$31:$H$33, 2, FALSE))))</f>
        <v/>
      </c>
      <c r="I252" s="118"/>
    </row>
    <row r="253" spans="1:9" ht="20.100000000000001" customHeight="1" x14ac:dyDescent="0.25">
      <c r="A253" s="57">
        <v>248</v>
      </c>
      <c r="B253" s="27"/>
      <c r="C253" s="27"/>
      <c r="D253" s="28"/>
      <c r="E253" s="28"/>
      <c r="F253" s="28"/>
      <c r="G253" s="30"/>
      <c r="H253" s="145" t="str">
        <f>IF(F253="", "", IF(E253="Billets de train", "", IF(E253="", "", VLOOKUP(F253, Listes!$G$31:$H$33, 2, FALSE))))</f>
        <v/>
      </c>
      <c r="I253" s="118"/>
    </row>
    <row r="254" spans="1:9" ht="20.100000000000001" customHeight="1" x14ac:dyDescent="0.25">
      <c r="A254" s="57">
        <v>249</v>
      </c>
      <c r="B254" s="27"/>
      <c r="C254" s="27"/>
      <c r="D254" s="28"/>
      <c r="E254" s="28"/>
      <c r="F254" s="28"/>
      <c r="G254" s="30"/>
      <c r="H254" s="145" t="str">
        <f>IF(F254="", "", IF(E254="Billets de train", "", IF(E254="", "", VLOOKUP(F254, Listes!$G$31:$H$33, 2, FALSE))))</f>
        <v/>
      </c>
      <c r="I254" s="118"/>
    </row>
    <row r="255" spans="1:9" ht="20.100000000000001" customHeight="1" x14ac:dyDescent="0.25">
      <c r="A255" s="57">
        <v>250</v>
      </c>
      <c r="B255" s="27"/>
      <c r="C255" s="27"/>
      <c r="D255" s="28"/>
      <c r="E255" s="28"/>
      <c r="F255" s="28"/>
      <c r="G255" s="30"/>
      <c r="H255" s="145" t="str">
        <f>IF(F255="", "", IF(E255="Billets de train", "", IF(E255="", "", VLOOKUP(F255, Listes!$G$31:$H$33, 2, FALSE))))</f>
        <v/>
      </c>
      <c r="I255" s="118"/>
    </row>
    <row r="256" spans="1:9" ht="20.100000000000001" customHeight="1" x14ac:dyDescent="0.25">
      <c r="A256" s="57">
        <v>251</v>
      </c>
      <c r="B256" s="27"/>
      <c r="C256" s="27"/>
      <c r="D256" s="28"/>
      <c r="E256" s="28"/>
      <c r="F256" s="28"/>
      <c r="G256" s="30"/>
      <c r="H256" s="145" t="str">
        <f>IF(F256="", "", IF(E256="Billets de train", "", IF(E256="", "", VLOOKUP(F256, Listes!$G$31:$H$33, 2, FALSE))))</f>
        <v/>
      </c>
      <c r="I256" s="118"/>
    </row>
    <row r="257" spans="1:9" ht="20.100000000000001" customHeight="1" x14ac:dyDescent="0.25">
      <c r="A257" s="57">
        <v>252</v>
      </c>
      <c r="B257" s="27"/>
      <c r="C257" s="27"/>
      <c r="D257" s="28"/>
      <c r="E257" s="28"/>
      <c r="F257" s="28"/>
      <c r="G257" s="30"/>
      <c r="H257" s="145" t="str">
        <f>IF(F257="", "", IF(E257="Billets de train", "", IF(E257="", "", VLOOKUP(F257, Listes!$G$31:$H$33, 2, FALSE))))</f>
        <v/>
      </c>
      <c r="I257" s="118"/>
    </row>
    <row r="258" spans="1:9" ht="20.100000000000001" customHeight="1" x14ac:dyDescent="0.25">
      <c r="A258" s="57">
        <v>253</v>
      </c>
      <c r="B258" s="27"/>
      <c r="C258" s="27"/>
      <c r="D258" s="28"/>
      <c r="E258" s="28"/>
      <c r="F258" s="28"/>
      <c r="G258" s="30"/>
      <c r="H258" s="145" t="str">
        <f>IF(F258="", "", IF(E258="Billets de train", "", IF(E258="", "", VLOOKUP(F258, Listes!$G$31:$H$33, 2, FALSE))))</f>
        <v/>
      </c>
      <c r="I258" s="118"/>
    </row>
    <row r="259" spans="1:9" ht="20.100000000000001" customHeight="1" x14ac:dyDescent="0.25">
      <c r="A259" s="57">
        <v>254</v>
      </c>
      <c r="B259" s="27"/>
      <c r="C259" s="27"/>
      <c r="D259" s="28"/>
      <c r="E259" s="28"/>
      <c r="F259" s="28"/>
      <c r="G259" s="30"/>
      <c r="H259" s="145" t="str">
        <f>IF(F259="", "", IF(E259="Billets de train", "", IF(E259="", "", VLOOKUP(F259, Listes!$G$31:$H$33, 2, FALSE))))</f>
        <v/>
      </c>
      <c r="I259" s="118"/>
    </row>
    <row r="260" spans="1:9" ht="20.100000000000001" customHeight="1" x14ac:dyDescent="0.25">
      <c r="A260" s="57">
        <v>255</v>
      </c>
      <c r="B260" s="27"/>
      <c r="C260" s="27"/>
      <c r="D260" s="28"/>
      <c r="E260" s="28"/>
      <c r="F260" s="28"/>
      <c r="G260" s="30"/>
      <c r="H260" s="145" t="str">
        <f>IF(F260="", "", IF(E260="Billets de train", "", IF(E260="", "", VLOOKUP(F260, Listes!$G$31:$H$33, 2, FALSE))))</f>
        <v/>
      </c>
      <c r="I260" s="118"/>
    </row>
    <row r="261" spans="1:9" ht="20.100000000000001" customHeight="1" x14ac:dyDescent="0.25">
      <c r="A261" s="57">
        <v>256</v>
      </c>
      <c r="B261" s="27"/>
      <c r="C261" s="27"/>
      <c r="D261" s="28"/>
      <c r="E261" s="28"/>
      <c r="F261" s="28"/>
      <c r="G261" s="30"/>
      <c r="H261" s="145" t="str">
        <f>IF(F261="", "", IF(E261="Billets de train", "", IF(E261="", "", VLOOKUP(F261, Listes!$G$31:$H$33, 2, FALSE))))</f>
        <v/>
      </c>
      <c r="I261" s="118"/>
    </row>
    <row r="262" spans="1:9" ht="20.100000000000001" customHeight="1" x14ac:dyDescent="0.25">
      <c r="A262" s="57">
        <v>257</v>
      </c>
      <c r="B262" s="27"/>
      <c r="C262" s="27"/>
      <c r="D262" s="28"/>
      <c r="E262" s="28"/>
      <c r="F262" s="28"/>
      <c r="G262" s="30"/>
      <c r="H262" s="145" t="str">
        <f>IF(F262="", "", IF(E262="Billets de train", "", IF(E262="", "", VLOOKUP(F262, Listes!$G$31:$H$33, 2, FALSE))))</f>
        <v/>
      </c>
      <c r="I262" s="118"/>
    </row>
    <row r="263" spans="1:9" ht="20.100000000000001" customHeight="1" x14ac:dyDescent="0.25">
      <c r="A263" s="57">
        <v>258</v>
      </c>
      <c r="B263" s="27"/>
      <c r="C263" s="27"/>
      <c r="D263" s="28"/>
      <c r="E263" s="28"/>
      <c r="F263" s="28"/>
      <c r="G263" s="30"/>
      <c r="H263" s="145" t="str">
        <f>IF(F263="", "", IF(E263="Billets de train", "", IF(E263="", "", VLOOKUP(F263, Listes!$G$31:$H$33, 2, FALSE))))</f>
        <v/>
      </c>
      <c r="I263" s="118"/>
    </row>
    <row r="264" spans="1:9" ht="20.100000000000001" customHeight="1" x14ac:dyDescent="0.25">
      <c r="A264" s="57">
        <v>259</v>
      </c>
      <c r="B264" s="27"/>
      <c r="C264" s="27"/>
      <c r="D264" s="28"/>
      <c r="E264" s="28"/>
      <c r="F264" s="28"/>
      <c r="G264" s="30"/>
      <c r="H264" s="145" t="str">
        <f>IF(F264="", "", IF(E264="Billets de train", "", IF(E264="", "", VLOOKUP(F264, Listes!$G$31:$H$33, 2, FALSE))))</f>
        <v/>
      </c>
      <c r="I264" s="118"/>
    </row>
    <row r="265" spans="1:9" ht="20.100000000000001" customHeight="1" x14ac:dyDescent="0.25">
      <c r="A265" s="57">
        <v>260</v>
      </c>
      <c r="B265" s="27"/>
      <c r="C265" s="27"/>
      <c r="D265" s="28"/>
      <c r="E265" s="28"/>
      <c r="F265" s="28"/>
      <c r="G265" s="30"/>
      <c r="H265" s="145" t="str">
        <f>IF(F265="", "", IF(E265="Billets de train", "", IF(E265="", "", VLOOKUP(F265, Listes!$G$31:$H$33, 2, FALSE))))</f>
        <v/>
      </c>
      <c r="I265" s="118"/>
    </row>
    <row r="266" spans="1:9" ht="20.100000000000001" customHeight="1" x14ac:dyDescent="0.25">
      <c r="A266" s="57">
        <v>261</v>
      </c>
      <c r="B266" s="27"/>
      <c r="C266" s="27"/>
      <c r="D266" s="28"/>
      <c r="E266" s="28"/>
      <c r="F266" s="28"/>
      <c r="G266" s="30"/>
      <c r="H266" s="145" t="str">
        <f>IF(F266="", "", IF(E266="Billets de train", "", IF(E266="", "", VLOOKUP(F266, Listes!$G$31:$H$33, 2, FALSE))))</f>
        <v/>
      </c>
      <c r="I266" s="118"/>
    </row>
    <row r="267" spans="1:9" ht="20.100000000000001" customHeight="1" x14ac:dyDescent="0.25">
      <c r="A267" s="57">
        <v>262</v>
      </c>
      <c r="B267" s="27"/>
      <c r="C267" s="27"/>
      <c r="D267" s="28"/>
      <c r="E267" s="28"/>
      <c r="F267" s="28"/>
      <c r="G267" s="30"/>
      <c r="H267" s="145" t="str">
        <f>IF(F267="", "", IF(E267="Billets de train", "", IF(E267="", "", VLOOKUP(F267, Listes!$G$31:$H$33, 2, FALSE))))</f>
        <v/>
      </c>
      <c r="I267" s="118"/>
    </row>
    <row r="268" spans="1:9" ht="20.100000000000001" customHeight="1" x14ac:dyDescent="0.25">
      <c r="A268" s="57">
        <v>263</v>
      </c>
      <c r="B268" s="27"/>
      <c r="C268" s="27"/>
      <c r="D268" s="28"/>
      <c r="E268" s="28"/>
      <c r="F268" s="28"/>
      <c r="G268" s="30"/>
      <c r="H268" s="145" t="str">
        <f>IF(F268="", "", IF(E268="Billets de train", "", IF(E268="", "", VLOOKUP(F268, Listes!$G$31:$H$33, 2, FALSE))))</f>
        <v/>
      </c>
      <c r="I268" s="118"/>
    </row>
    <row r="269" spans="1:9" ht="20.100000000000001" customHeight="1" x14ac:dyDescent="0.25">
      <c r="A269" s="57">
        <v>264</v>
      </c>
      <c r="B269" s="27"/>
      <c r="C269" s="27"/>
      <c r="D269" s="28"/>
      <c r="E269" s="28"/>
      <c r="F269" s="28"/>
      <c r="G269" s="30"/>
      <c r="H269" s="145" t="str">
        <f>IF(F269="", "", IF(E269="Billets de train", "", IF(E269="", "", VLOOKUP(F269, Listes!$G$31:$H$33, 2, FALSE))))</f>
        <v/>
      </c>
      <c r="I269" s="118"/>
    </row>
    <row r="270" spans="1:9" ht="20.100000000000001" customHeight="1" x14ac:dyDescent="0.25">
      <c r="A270" s="57">
        <v>265</v>
      </c>
      <c r="B270" s="27"/>
      <c r="C270" s="27"/>
      <c r="D270" s="28"/>
      <c r="E270" s="28"/>
      <c r="F270" s="28"/>
      <c r="G270" s="30"/>
      <c r="H270" s="145" t="str">
        <f>IF(F270="", "", IF(E270="Billets de train", "", IF(E270="", "", VLOOKUP(F270, Listes!$G$31:$H$33, 2, FALSE))))</f>
        <v/>
      </c>
      <c r="I270" s="118"/>
    </row>
    <row r="271" spans="1:9" ht="20.100000000000001" customHeight="1" x14ac:dyDescent="0.25">
      <c r="A271" s="57">
        <v>266</v>
      </c>
      <c r="B271" s="27"/>
      <c r="C271" s="27"/>
      <c r="D271" s="28"/>
      <c r="E271" s="28"/>
      <c r="F271" s="28"/>
      <c r="G271" s="30"/>
      <c r="H271" s="145" t="str">
        <f>IF(F271="", "", IF(E271="Billets de train", "", IF(E271="", "", VLOOKUP(F271, Listes!$G$31:$H$33, 2, FALSE))))</f>
        <v/>
      </c>
      <c r="I271" s="118"/>
    </row>
    <row r="272" spans="1:9" ht="20.100000000000001" customHeight="1" x14ac:dyDescent="0.25">
      <c r="A272" s="57">
        <v>267</v>
      </c>
      <c r="B272" s="27"/>
      <c r="C272" s="27"/>
      <c r="D272" s="28"/>
      <c r="E272" s="28"/>
      <c r="F272" s="28"/>
      <c r="G272" s="30"/>
      <c r="H272" s="145" t="str">
        <f>IF(F272="", "", IF(E272="Billets de train", "", IF(E272="", "", VLOOKUP(F272, Listes!$G$31:$H$33, 2, FALSE))))</f>
        <v/>
      </c>
      <c r="I272" s="118"/>
    </row>
    <row r="273" spans="1:9" ht="20.100000000000001" customHeight="1" x14ac:dyDescent="0.25">
      <c r="A273" s="57">
        <v>268</v>
      </c>
      <c r="B273" s="27"/>
      <c r="C273" s="27"/>
      <c r="D273" s="28"/>
      <c r="E273" s="28"/>
      <c r="F273" s="28"/>
      <c r="G273" s="30"/>
      <c r="H273" s="145" t="str">
        <f>IF(F273="", "", IF(E273="Billets de train", "", IF(E273="", "", VLOOKUP(F273, Listes!$G$31:$H$33, 2, FALSE))))</f>
        <v/>
      </c>
      <c r="I273" s="118"/>
    </row>
    <row r="274" spans="1:9" ht="20.100000000000001" customHeight="1" x14ac:dyDescent="0.25">
      <c r="A274" s="57">
        <v>269</v>
      </c>
      <c r="B274" s="27"/>
      <c r="C274" s="27"/>
      <c r="D274" s="28"/>
      <c r="E274" s="28"/>
      <c r="F274" s="28"/>
      <c r="G274" s="30"/>
      <c r="H274" s="145" t="str">
        <f>IF(F274="", "", IF(E274="Billets de train", "", IF(E274="", "", VLOOKUP(F274, Listes!$G$31:$H$33, 2, FALSE))))</f>
        <v/>
      </c>
      <c r="I274" s="118"/>
    </row>
    <row r="275" spans="1:9" ht="20.100000000000001" customHeight="1" x14ac:dyDescent="0.25">
      <c r="A275" s="57">
        <v>270</v>
      </c>
      <c r="B275" s="27"/>
      <c r="C275" s="27"/>
      <c r="D275" s="28"/>
      <c r="E275" s="28"/>
      <c r="F275" s="28"/>
      <c r="G275" s="30"/>
      <c r="H275" s="145" t="str">
        <f>IF(F275="", "", IF(E275="Billets de train", "", IF(E275="", "", VLOOKUP(F275, Listes!$G$31:$H$33, 2, FALSE))))</f>
        <v/>
      </c>
      <c r="I275" s="118"/>
    </row>
    <row r="276" spans="1:9" ht="20.100000000000001" customHeight="1" x14ac:dyDescent="0.25">
      <c r="A276" s="57">
        <v>271</v>
      </c>
      <c r="B276" s="27"/>
      <c r="C276" s="27"/>
      <c r="D276" s="28"/>
      <c r="E276" s="28"/>
      <c r="F276" s="28"/>
      <c r="G276" s="30"/>
      <c r="H276" s="145" t="str">
        <f>IF(F276="", "", IF(E276="Billets de train", "", IF(E276="", "", VLOOKUP(F276, Listes!$G$31:$H$33, 2, FALSE))))</f>
        <v/>
      </c>
      <c r="I276" s="118"/>
    </row>
    <row r="277" spans="1:9" ht="20.100000000000001" customHeight="1" x14ac:dyDescent="0.25">
      <c r="A277" s="57">
        <v>272</v>
      </c>
      <c r="B277" s="27"/>
      <c r="C277" s="27"/>
      <c r="D277" s="28"/>
      <c r="E277" s="28"/>
      <c r="F277" s="28"/>
      <c r="G277" s="30"/>
      <c r="H277" s="145" t="str">
        <f>IF(F277="", "", IF(E277="Billets de train", "", IF(E277="", "", VLOOKUP(F277, Listes!$G$31:$H$33, 2, FALSE))))</f>
        <v/>
      </c>
      <c r="I277" s="118"/>
    </row>
    <row r="278" spans="1:9" ht="20.100000000000001" customHeight="1" x14ac:dyDescent="0.25">
      <c r="A278" s="57">
        <v>273</v>
      </c>
      <c r="B278" s="27"/>
      <c r="C278" s="27"/>
      <c r="D278" s="28"/>
      <c r="E278" s="28"/>
      <c r="F278" s="28"/>
      <c r="G278" s="30"/>
      <c r="H278" s="145" t="str">
        <f>IF(F278="", "", IF(E278="Billets de train", "", IF(E278="", "", VLOOKUP(F278, Listes!$G$31:$H$33, 2, FALSE))))</f>
        <v/>
      </c>
      <c r="I278" s="118"/>
    </row>
    <row r="279" spans="1:9" ht="20.100000000000001" customHeight="1" x14ac:dyDescent="0.25">
      <c r="A279" s="57">
        <v>274</v>
      </c>
      <c r="B279" s="27"/>
      <c r="C279" s="27"/>
      <c r="D279" s="28"/>
      <c r="E279" s="28"/>
      <c r="F279" s="28"/>
      <c r="G279" s="30"/>
      <c r="H279" s="145" t="str">
        <f>IF(F279="", "", IF(E279="Billets de train", "", IF(E279="", "", VLOOKUP(F279, Listes!$G$31:$H$33, 2, FALSE))))</f>
        <v/>
      </c>
      <c r="I279" s="118"/>
    </row>
    <row r="280" spans="1:9" ht="20.100000000000001" customHeight="1" x14ac:dyDescent="0.25">
      <c r="A280" s="57">
        <v>275</v>
      </c>
      <c r="B280" s="27"/>
      <c r="C280" s="27"/>
      <c r="D280" s="28"/>
      <c r="E280" s="28"/>
      <c r="F280" s="28"/>
      <c r="G280" s="30"/>
      <c r="H280" s="145" t="str">
        <f>IF(F280="", "", IF(E280="Billets de train", "", IF(E280="", "", VLOOKUP(F280, Listes!$G$31:$H$33, 2, FALSE))))</f>
        <v/>
      </c>
      <c r="I280" s="118"/>
    </row>
    <row r="281" spans="1:9" ht="20.100000000000001" customHeight="1" x14ac:dyDescent="0.25">
      <c r="A281" s="57">
        <v>276</v>
      </c>
      <c r="B281" s="27"/>
      <c r="C281" s="27"/>
      <c r="D281" s="28"/>
      <c r="E281" s="28"/>
      <c r="F281" s="28"/>
      <c r="G281" s="30"/>
      <c r="H281" s="145" t="str">
        <f>IF(F281="", "", IF(E281="Billets de train", "", IF(E281="", "", VLOOKUP(F281, Listes!$G$31:$H$33, 2, FALSE))))</f>
        <v/>
      </c>
      <c r="I281" s="118"/>
    </row>
    <row r="282" spans="1:9" ht="20.100000000000001" customHeight="1" x14ac:dyDescent="0.25">
      <c r="A282" s="57">
        <v>277</v>
      </c>
      <c r="B282" s="27"/>
      <c r="C282" s="27"/>
      <c r="D282" s="28"/>
      <c r="E282" s="28"/>
      <c r="F282" s="28"/>
      <c r="G282" s="30"/>
      <c r="H282" s="145" t="str">
        <f>IF(F282="", "", IF(E282="Billets de train", "", IF(E282="", "", VLOOKUP(F282, Listes!$G$31:$H$33, 2, FALSE))))</f>
        <v/>
      </c>
      <c r="I282" s="118"/>
    </row>
    <row r="283" spans="1:9" ht="20.100000000000001" customHeight="1" x14ac:dyDescent="0.25">
      <c r="A283" s="57">
        <v>278</v>
      </c>
      <c r="B283" s="27"/>
      <c r="C283" s="27"/>
      <c r="D283" s="28"/>
      <c r="E283" s="28"/>
      <c r="F283" s="28"/>
      <c r="G283" s="30"/>
      <c r="H283" s="145" t="str">
        <f>IF(F283="", "", IF(E283="Billets de train", "", IF(E283="", "", VLOOKUP(F283, Listes!$G$31:$H$33, 2, FALSE))))</f>
        <v/>
      </c>
      <c r="I283" s="118"/>
    </row>
    <row r="284" spans="1:9" ht="20.100000000000001" customHeight="1" x14ac:dyDescent="0.25">
      <c r="A284" s="57">
        <v>279</v>
      </c>
      <c r="B284" s="27"/>
      <c r="C284" s="27"/>
      <c r="D284" s="28"/>
      <c r="E284" s="28"/>
      <c r="F284" s="28"/>
      <c r="G284" s="30"/>
      <c r="H284" s="145" t="str">
        <f>IF(F284="", "", IF(E284="Billets de train", "", IF(E284="", "", VLOOKUP(F284, Listes!$G$31:$H$33, 2, FALSE))))</f>
        <v/>
      </c>
      <c r="I284" s="118"/>
    </row>
    <row r="285" spans="1:9" ht="20.100000000000001" customHeight="1" x14ac:dyDescent="0.25">
      <c r="A285" s="57">
        <v>280</v>
      </c>
      <c r="B285" s="27"/>
      <c r="C285" s="27"/>
      <c r="D285" s="28"/>
      <c r="E285" s="28"/>
      <c r="F285" s="28"/>
      <c r="G285" s="30"/>
      <c r="H285" s="145" t="str">
        <f>IF(F285="", "", IF(E285="Billets de train", "", IF(E285="", "", VLOOKUP(F285, Listes!$G$31:$H$33, 2, FALSE))))</f>
        <v/>
      </c>
      <c r="I285" s="118"/>
    </row>
    <row r="286" spans="1:9" ht="20.100000000000001" customHeight="1" x14ac:dyDescent="0.25">
      <c r="A286" s="57">
        <v>281</v>
      </c>
      <c r="B286" s="27"/>
      <c r="C286" s="27"/>
      <c r="D286" s="28"/>
      <c r="E286" s="28"/>
      <c r="F286" s="28"/>
      <c r="G286" s="30"/>
      <c r="H286" s="145" t="str">
        <f>IF(F286="", "", IF(E286="Billets de train", "", IF(E286="", "", VLOOKUP(F286, Listes!$G$31:$H$33, 2, FALSE))))</f>
        <v/>
      </c>
      <c r="I286" s="118"/>
    </row>
    <row r="287" spans="1:9" ht="20.100000000000001" customHeight="1" x14ac:dyDescent="0.25">
      <c r="A287" s="57">
        <v>282</v>
      </c>
      <c r="B287" s="27"/>
      <c r="C287" s="27"/>
      <c r="D287" s="28"/>
      <c r="E287" s="28"/>
      <c r="F287" s="28"/>
      <c r="G287" s="30"/>
      <c r="H287" s="145" t="str">
        <f>IF(F287="", "", IF(E287="Billets de train", "", IF(E287="", "", VLOOKUP(F287, Listes!$G$31:$H$33, 2, FALSE))))</f>
        <v/>
      </c>
      <c r="I287" s="118"/>
    </row>
    <row r="288" spans="1:9" ht="20.100000000000001" customHeight="1" x14ac:dyDescent="0.25">
      <c r="A288" s="57">
        <v>283</v>
      </c>
      <c r="B288" s="27"/>
      <c r="C288" s="27"/>
      <c r="D288" s="28"/>
      <c r="E288" s="28"/>
      <c r="F288" s="28"/>
      <c r="G288" s="30"/>
      <c r="H288" s="145" t="str">
        <f>IF(F288="", "", IF(E288="Billets de train", "", IF(E288="", "", VLOOKUP(F288, Listes!$G$31:$H$33, 2, FALSE))))</f>
        <v/>
      </c>
      <c r="I288" s="118"/>
    </row>
    <row r="289" spans="1:9" ht="20.100000000000001" customHeight="1" x14ac:dyDescent="0.25">
      <c r="A289" s="57">
        <v>284</v>
      </c>
      <c r="B289" s="27"/>
      <c r="C289" s="27"/>
      <c r="D289" s="28"/>
      <c r="E289" s="28"/>
      <c r="F289" s="28"/>
      <c r="G289" s="30"/>
      <c r="H289" s="145" t="str">
        <f>IF(F289="", "", IF(E289="Billets de train", "", IF(E289="", "", VLOOKUP(F289, Listes!$G$31:$H$33, 2, FALSE))))</f>
        <v/>
      </c>
      <c r="I289" s="118"/>
    </row>
    <row r="290" spans="1:9" ht="20.100000000000001" customHeight="1" x14ac:dyDescent="0.25">
      <c r="A290" s="57">
        <v>285</v>
      </c>
      <c r="B290" s="27"/>
      <c r="C290" s="27"/>
      <c r="D290" s="28"/>
      <c r="E290" s="28"/>
      <c r="F290" s="28"/>
      <c r="G290" s="30"/>
      <c r="H290" s="145" t="str">
        <f>IF(F290="", "", IF(E290="Billets de train", "", IF(E290="", "", VLOOKUP(F290, Listes!$G$31:$H$33, 2, FALSE))))</f>
        <v/>
      </c>
      <c r="I290" s="118"/>
    </row>
    <row r="291" spans="1:9" ht="20.100000000000001" customHeight="1" x14ac:dyDescent="0.25">
      <c r="A291" s="57">
        <v>286</v>
      </c>
      <c r="B291" s="27"/>
      <c r="C291" s="27"/>
      <c r="D291" s="28"/>
      <c r="E291" s="28"/>
      <c r="F291" s="28"/>
      <c r="G291" s="30"/>
      <c r="H291" s="145" t="str">
        <f>IF(F291="", "", IF(E291="Billets de train", "", IF(E291="", "", VLOOKUP(F291, Listes!$G$31:$H$33, 2, FALSE))))</f>
        <v/>
      </c>
      <c r="I291" s="118"/>
    </row>
    <row r="292" spans="1:9" ht="20.100000000000001" customHeight="1" x14ac:dyDescent="0.25">
      <c r="A292" s="57">
        <v>287</v>
      </c>
      <c r="B292" s="27"/>
      <c r="C292" s="27"/>
      <c r="D292" s="28"/>
      <c r="E292" s="28"/>
      <c r="F292" s="28"/>
      <c r="G292" s="30"/>
      <c r="H292" s="145" t="str">
        <f>IF(F292="", "", IF(E292="Billets de train", "", IF(E292="", "", VLOOKUP(F292, Listes!$G$31:$H$33, 2, FALSE))))</f>
        <v/>
      </c>
      <c r="I292" s="118"/>
    </row>
    <row r="293" spans="1:9" ht="20.100000000000001" customHeight="1" x14ac:dyDescent="0.25">
      <c r="A293" s="57">
        <v>288</v>
      </c>
      <c r="B293" s="27"/>
      <c r="C293" s="27"/>
      <c r="D293" s="28"/>
      <c r="E293" s="28"/>
      <c r="F293" s="28"/>
      <c r="G293" s="30"/>
      <c r="H293" s="145" t="str">
        <f>IF(F293="", "", IF(E293="Billets de train", "", IF(E293="", "", VLOOKUP(F293, Listes!$G$31:$H$33, 2, FALSE))))</f>
        <v/>
      </c>
      <c r="I293" s="118"/>
    </row>
    <row r="294" spans="1:9" ht="20.100000000000001" customHeight="1" x14ac:dyDescent="0.25">
      <c r="A294" s="57">
        <v>289</v>
      </c>
      <c r="B294" s="27"/>
      <c r="C294" s="27"/>
      <c r="D294" s="28"/>
      <c r="E294" s="28"/>
      <c r="F294" s="28"/>
      <c r="G294" s="30"/>
      <c r="H294" s="145" t="str">
        <f>IF(F294="", "", IF(E294="Billets de train", "", IF(E294="", "", VLOOKUP(F294, Listes!$G$31:$H$33, 2, FALSE))))</f>
        <v/>
      </c>
      <c r="I294" s="118"/>
    </row>
    <row r="295" spans="1:9" ht="20.100000000000001" customHeight="1" x14ac:dyDescent="0.25">
      <c r="A295" s="57">
        <v>290</v>
      </c>
      <c r="B295" s="27"/>
      <c r="C295" s="27"/>
      <c r="D295" s="28"/>
      <c r="E295" s="28"/>
      <c r="F295" s="28"/>
      <c r="G295" s="30"/>
      <c r="H295" s="145" t="str">
        <f>IF(F295="", "", IF(E295="Billets de train", "", IF(E295="", "", VLOOKUP(F295, Listes!$G$31:$H$33, 2, FALSE))))</f>
        <v/>
      </c>
      <c r="I295" s="118"/>
    </row>
    <row r="296" spans="1:9" ht="20.100000000000001" customHeight="1" x14ac:dyDescent="0.25">
      <c r="A296" s="57">
        <v>291</v>
      </c>
      <c r="B296" s="27"/>
      <c r="C296" s="27"/>
      <c r="D296" s="28"/>
      <c r="E296" s="28"/>
      <c r="F296" s="28"/>
      <c r="G296" s="30"/>
      <c r="H296" s="145" t="str">
        <f>IF(F296="", "", IF(E296="Billets de train", "", IF(E296="", "", VLOOKUP(F296, Listes!$G$31:$H$33, 2, FALSE))))</f>
        <v/>
      </c>
      <c r="I296" s="118"/>
    </row>
    <row r="297" spans="1:9" ht="20.100000000000001" customHeight="1" x14ac:dyDescent="0.25">
      <c r="A297" s="57">
        <v>292</v>
      </c>
      <c r="B297" s="27"/>
      <c r="C297" s="27"/>
      <c r="D297" s="28"/>
      <c r="E297" s="28"/>
      <c r="F297" s="28"/>
      <c r="G297" s="30"/>
      <c r="H297" s="145" t="str">
        <f>IF(F297="", "", IF(E297="Billets de train", "", IF(E297="", "", VLOOKUP(F297, Listes!$G$31:$H$33, 2, FALSE))))</f>
        <v/>
      </c>
      <c r="I297" s="118"/>
    </row>
    <row r="298" spans="1:9" ht="20.100000000000001" customHeight="1" x14ac:dyDescent="0.25">
      <c r="A298" s="57">
        <v>293</v>
      </c>
      <c r="B298" s="27"/>
      <c r="C298" s="27"/>
      <c r="D298" s="28"/>
      <c r="E298" s="28"/>
      <c r="F298" s="28"/>
      <c r="G298" s="30"/>
      <c r="H298" s="145" t="str">
        <f>IF(F298="", "", IF(E298="Billets de train", "", IF(E298="", "", VLOOKUP(F298, Listes!$G$31:$H$33, 2, FALSE))))</f>
        <v/>
      </c>
      <c r="I298" s="118"/>
    </row>
    <row r="299" spans="1:9" ht="20.100000000000001" customHeight="1" x14ac:dyDescent="0.25">
      <c r="A299" s="57">
        <v>294</v>
      </c>
      <c r="B299" s="27"/>
      <c r="C299" s="27"/>
      <c r="D299" s="28"/>
      <c r="E299" s="28"/>
      <c r="F299" s="28"/>
      <c r="G299" s="30"/>
      <c r="H299" s="145" t="str">
        <f>IF(F299="", "", IF(E299="Billets de train", "", IF(E299="", "", VLOOKUP(F299, Listes!$G$31:$H$33, 2, FALSE))))</f>
        <v/>
      </c>
      <c r="I299" s="118"/>
    </row>
    <row r="300" spans="1:9" ht="20.100000000000001" customHeight="1" x14ac:dyDescent="0.25">
      <c r="A300" s="57">
        <v>295</v>
      </c>
      <c r="B300" s="27"/>
      <c r="C300" s="27"/>
      <c r="D300" s="28"/>
      <c r="E300" s="28"/>
      <c r="F300" s="28"/>
      <c r="G300" s="30"/>
      <c r="H300" s="145" t="str">
        <f>IF(F300="", "", IF(E300="Billets de train", "", IF(E300="", "", VLOOKUP(F300, Listes!$G$31:$H$33, 2, FALSE))))</f>
        <v/>
      </c>
      <c r="I300" s="118"/>
    </row>
    <row r="301" spans="1:9" ht="20.100000000000001" customHeight="1" x14ac:dyDescent="0.25">
      <c r="A301" s="57">
        <v>296</v>
      </c>
      <c r="B301" s="27"/>
      <c r="C301" s="27"/>
      <c r="D301" s="28"/>
      <c r="E301" s="28"/>
      <c r="F301" s="28"/>
      <c r="G301" s="30"/>
      <c r="H301" s="145" t="str">
        <f>IF(F301="", "", IF(E301="Billets de train", "", IF(E301="", "", VLOOKUP(F301, Listes!$G$31:$H$33, 2, FALSE))))</f>
        <v/>
      </c>
      <c r="I301" s="118"/>
    </row>
    <row r="302" spans="1:9" ht="20.100000000000001" customHeight="1" x14ac:dyDescent="0.25">
      <c r="A302" s="57">
        <v>297</v>
      </c>
      <c r="B302" s="27"/>
      <c r="C302" s="27"/>
      <c r="D302" s="28"/>
      <c r="E302" s="28"/>
      <c r="F302" s="28"/>
      <c r="G302" s="30"/>
      <c r="H302" s="145" t="str">
        <f>IF(F302="", "", IF(E302="Billets de train", "", IF(E302="", "", VLOOKUP(F302, Listes!$G$31:$H$33, 2, FALSE))))</f>
        <v/>
      </c>
      <c r="I302" s="118"/>
    </row>
    <row r="303" spans="1:9" ht="20.100000000000001" customHeight="1" x14ac:dyDescent="0.25">
      <c r="A303" s="57">
        <v>298</v>
      </c>
      <c r="B303" s="27"/>
      <c r="C303" s="27"/>
      <c r="D303" s="28"/>
      <c r="E303" s="28"/>
      <c r="F303" s="28"/>
      <c r="G303" s="30"/>
      <c r="H303" s="145" t="str">
        <f>IF(F303="", "", IF(E303="Billets de train", "", IF(E303="", "", VLOOKUP(F303, Listes!$G$31:$H$33, 2, FALSE))))</f>
        <v/>
      </c>
      <c r="I303" s="118"/>
    </row>
    <row r="304" spans="1:9" ht="20.100000000000001" customHeight="1" x14ac:dyDescent="0.25">
      <c r="A304" s="57">
        <v>299</v>
      </c>
      <c r="B304" s="27"/>
      <c r="C304" s="27"/>
      <c r="D304" s="28"/>
      <c r="E304" s="28"/>
      <c r="F304" s="28"/>
      <c r="G304" s="30"/>
      <c r="H304" s="145" t="str">
        <f>IF(F304="", "", IF(E304="Billets de train", "", IF(E304="", "", VLOOKUP(F304, Listes!$G$31:$H$33, 2, FALSE))))</f>
        <v/>
      </c>
      <c r="I304" s="118"/>
    </row>
    <row r="305" spans="1:9" ht="20.100000000000001" customHeight="1" x14ac:dyDescent="0.25">
      <c r="A305" s="57">
        <v>300</v>
      </c>
      <c r="B305" s="27"/>
      <c r="C305" s="27"/>
      <c r="D305" s="28"/>
      <c r="E305" s="28"/>
      <c r="F305" s="28"/>
      <c r="G305" s="30"/>
      <c r="H305" s="145" t="str">
        <f>IF(F305="", "", IF(E305="Billets de train", "", IF(E305="", "", VLOOKUP(F305, Listes!$G$31:$H$33, 2, FALSE))))</f>
        <v/>
      </c>
      <c r="I305" s="118"/>
    </row>
    <row r="306" spans="1:9" ht="20.100000000000001" customHeight="1" x14ac:dyDescent="0.25">
      <c r="A306" s="57">
        <v>301</v>
      </c>
      <c r="B306" s="27"/>
      <c r="C306" s="27"/>
      <c r="D306" s="28"/>
      <c r="E306" s="28"/>
      <c r="F306" s="28"/>
      <c r="G306" s="30"/>
      <c r="H306" s="145" t="str">
        <f>IF(F306="", "", IF(E306="Billets de train", "", IF(E306="", "", VLOOKUP(F306, Listes!$G$31:$H$33, 2, FALSE))))</f>
        <v/>
      </c>
      <c r="I306" s="118"/>
    </row>
    <row r="307" spans="1:9" ht="20.100000000000001" customHeight="1" x14ac:dyDescent="0.25">
      <c r="A307" s="57">
        <v>302</v>
      </c>
      <c r="B307" s="27"/>
      <c r="C307" s="27"/>
      <c r="D307" s="28"/>
      <c r="E307" s="28"/>
      <c r="F307" s="28"/>
      <c r="G307" s="30"/>
      <c r="H307" s="145" t="str">
        <f>IF(F307="", "", IF(E307="Billets de train", "", IF(E307="", "", VLOOKUP(F307, Listes!$G$31:$H$33, 2, FALSE))))</f>
        <v/>
      </c>
      <c r="I307" s="118"/>
    </row>
    <row r="308" spans="1:9" ht="20.100000000000001" customHeight="1" x14ac:dyDescent="0.25">
      <c r="A308" s="57">
        <v>303</v>
      </c>
      <c r="B308" s="27"/>
      <c r="C308" s="27"/>
      <c r="D308" s="28"/>
      <c r="E308" s="28"/>
      <c r="F308" s="28"/>
      <c r="G308" s="30"/>
      <c r="H308" s="145" t="str">
        <f>IF(F308="", "", IF(E308="Billets de train", "", IF(E308="", "", VLOOKUP(F308, Listes!$G$31:$H$33, 2, FALSE))))</f>
        <v/>
      </c>
      <c r="I308" s="118"/>
    </row>
    <row r="309" spans="1:9" ht="20.100000000000001" customHeight="1" x14ac:dyDescent="0.25">
      <c r="A309" s="57">
        <v>304</v>
      </c>
      <c r="B309" s="27"/>
      <c r="C309" s="27"/>
      <c r="D309" s="28"/>
      <c r="E309" s="28"/>
      <c r="F309" s="28"/>
      <c r="G309" s="30"/>
      <c r="H309" s="145" t="str">
        <f>IF(F309="", "", IF(E309="Billets de train", "", IF(E309="", "", VLOOKUP(F309, Listes!$G$31:$H$33, 2, FALSE))))</f>
        <v/>
      </c>
      <c r="I309" s="118"/>
    </row>
    <row r="310" spans="1:9" ht="20.100000000000001" customHeight="1" x14ac:dyDescent="0.25">
      <c r="A310" s="57">
        <v>305</v>
      </c>
      <c r="B310" s="27"/>
      <c r="C310" s="27"/>
      <c r="D310" s="28"/>
      <c r="E310" s="28"/>
      <c r="F310" s="28"/>
      <c r="G310" s="30"/>
      <c r="H310" s="145" t="str">
        <f>IF(F310="", "", IF(E310="Billets de train", "", IF(E310="", "", VLOOKUP(F310, Listes!$G$31:$H$33, 2, FALSE))))</f>
        <v/>
      </c>
      <c r="I310" s="118"/>
    </row>
    <row r="311" spans="1:9" ht="20.100000000000001" customHeight="1" x14ac:dyDescent="0.25">
      <c r="A311" s="57">
        <v>306</v>
      </c>
      <c r="B311" s="27"/>
      <c r="C311" s="27"/>
      <c r="D311" s="28"/>
      <c r="E311" s="28"/>
      <c r="F311" s="28"/>
      <c r="G311" s="30"/>
      <c r="H311" s="145" t="str">
        <f>IF(F311="", "", IF(E311="Billets de train", "", IF(E311="", "", VLOOKUP(F311, Listes!$G$31:$H$33, 2, FALSE))))</f>
        <v/>
      </c>
      <c r="I311" s="118"/>
    </row>
    <row r="312" spans="1:9" ht="20.100000000000001" customHeight="1" x14ac:dyDescent="0.25">
      <c r="A312" s="57">
        <v>307</v>
      </c>
      <c r="B312" s="27"/>
      <c r="C312" s="27"/>
      <c r="D312" s="28"/>
      <c r="E312" s="28"/>
      <c r="F312" s="28"/>
      <c r="G312" s="30"/>
      <c r="H312" s="145" t="str">
        <f>IF(F312="", "", IF(E312="Billets de train", "", IF(E312="", "", VLOOKUP(F312, Listes!$G$31:$H$33, 2, FALSE))))</f>
        <v/>
      </c>
      <c r="I312" s="118"/>
    </row>
    <row r="313" spans="1:9" ht="20.100000000000001" customHeight="1" x14ac:dyDescent="0.25">
      <c r="A313" s="57">
        <v>308</v>
      </c>
      <c r="B313" s="27"/>
      <c r="C313" s="27"/>
      <c r="D313" s="28"/>
      <c r="E313" s="28"/>
      <c r="F313" s="28"/>
      <c r="G313" s="30"/>
      <c r="H313" s="145" t="str">
        <f>IF(F313="", "", IF(E313="Billets de train", "", IF(E313="", "", VLOOKUP(F313, Listes!$G$31:$H$33, 2, FALSE))))</f>
        <v/>
      </c>
      <c r="I313" s="118"/>
    </row>
    <row r="314" spans="1:9" ht="20.100000000000001" customHeight="1" x14ac:dyDescent="0.25">
      <c r="A314" s="57">
        <v>309</v>
      </c>
      <c r="B314" s="27"/>
      <c r="C314" s="27"/>
      <c r="D314" s="28"/>
      <c r="E314" s="28"/>
      <c r="F314" s="28"/>
      <c r="G314" s="30"/>
      <c r="H314" s="145" t="str">
        <f>IF(F314="", "", IF(E314="Billets de train", "", IF(E314="", "", VLOOKUP(F314, Listes!$G$31:$H$33, 2, FALSE))))</f>
        <v/>
      </c>
      <c r="I314" s="118"/>
    </row>
    <row r="315" spans="1:9" ht="20.100000000000001" customHeight="1" x14ac:dyDescent="0.25">
      <c r="A315" s="57">
        <v>310</v>
      </c>
      <c r="B315" s="27"/>
      <c r="C315" s="27"/>
      <c r="D315" s="28"/>
      <c r="E315" s="28"/>
      <c r="F315" s="28"/>
      <c r="G315" s="30"/>
      <c r="H315" s="145" t="str">
        <f>IF(F315="", "", IF(E315="Billets de train", "", IF(E315="", "", VLOOKUP(F315, Listes!$G$31:$H$33, 2, FALSE))))</f>
        <v/>
      </c>
      <c r="I315" s="118"/>
    </row>
    <row r="316" spans="1:9" ht="20.100000000000001" customHeight="1" x14ac:dyDescent="0.25">
      <c r="A316" s="57">
        <v>311</v>
      </c>
      <c r="B316" s="27"/>
      <c r="C316" s="27"/>
      <c r="D316" s="28"/>
      <c r="E316" s="28"/>
      <c r="F316" s="28"/>
      <c r="G316" s="30"/>
      <c r="H316" s="145" t="str">
        <f>IF(F316="", "", IF(E316="Billets de train", "", IF(E316="", "", VLOOKUP(F316, Listes!$G$31:$H$33, 2, FALSE))))</f>
        <v/>
      </c>
      <c r="I316" s="118"/>
    </row>
    <row r="317" spans="1:9" ht="20.100000000000001" customHeight="1" x14ac:dyDescent="0.25">
      <c r="A317" s="57">
        <v>312</v>
      </c>
      <c r="B317" s="27"/>
      <c r="C317" s="27"/>
      <c r="D317" s="28"/>
      <c r="E317" s="28"/>
      <c r="F317" s="28"/>
      <c r="G317" s="30"/>
      <c r="H317" s="145" t="str">
        <f>IF(F317="", "", IF(E317="Billets de train", "", IF(E317="", "", VLOOKUP(F317, Listes!$G$31:$H$33, 2, FALSE))))</f>
        <v/>
      </c>
      <c r="I317" s="118"/>
    </row>
    <row r="318" spans="1:9" ht="20.100000000000001" customHeight="1" x14ac:dyDescent="0.25">
      <c r="A318" s="57">
        <v>313</v>
      </c>
      <c r="B318" s="27"/>
      <c r="C318" s="27"/>
      <c r="D318" s="28"/>
      <c r="E318" s="28"/>
      <c r="F318" s="28"/>
      <c r="G318" s="30"/>
      <c r="H318" s="145" t="str">
        <f>IF(F318="", "", IF(E318="Billets de train", "", IF(E318="", "", VLOOKUP(F318, Listes!$G$31:$H$33, 2, FALSE))))</f>
        <v/>
      </c>
      <c r="I318" s="118"/>
    </row>
    <row r="319" spans="1:9" ht="20.100000000000001" customHeight="1" x14ac:dyDescent="0.25">
      <c r="A319" s="57">
        <v>314</v>
      </c>
      <c r="B319" s="27"/>
      <c r="C319" s="27"/>
      <c r="D319" s="28"/>
      <c r="E319" s="28"/>
      <c r="F319" s="28"/>
      <c r="G319" s="30"/>
      <c r="H319" s="145" t="str">
        <f>IF(F319="", "", IF(E319="Billets de train", "", IF(E319="", "", VLOOKUP(F319, Listes!$G$31:$H$33, 2, FALSE))))</f>
        <v/>
      </c>
      <c r="I319" s="118"/>
    </row>
    <row r="320" spans="1:9" ht="20.100000000000001" customHeight="1" x14ac:dyDescent="0.25">
      <c r="A320" s="57">
        <v>315</v>
      </c>
      <c r="B320" s="27"/>
      <c r="C320" s="27"/>
      <c r="D320" s="28"/>
      <c r="E320" s="28"/>
      <c r="F320" s="28"/>
      <c r="G320" s="30"/>
      <c r="H320" s="145" t="str">
        <f>IF(F320="", "", IF(E320="Billets de train", "", IF(E320="", "", VLOOKUP(F320, Listes!$G$31:$H$33, 2, FALSE))))</f>
        <v/>
      </c>
      <c r="I320" s="118"/>
    </row>
    <row r="321" spans="1:9" ht="20.100000000000001" customHeight="1" x14ac:dyDescent="0.25">
      <c r="A321" s="57">
        <v>316</v>
      </c>
      <c r="B321" s="27"/>
      <c r="C321" s="27"/>
      <c r="D321" s="28"/>
      <c r="E321" s="28"/>
      <c r="F321" s="28"/>
      <c r="G321" s="30"/>
      <c r="H321" s="145" t="str">
        <f>IF(F321="", "", IF(E321="Billets de train", "", IF(E321="", "", VLOOKUP(F321, Listes!$G$31:$H$33, 2, FALSE))))</f>
        <v/>
      </c>
      <c r="I321" s="118"/>
    </row>
    <row r="322" spans="1:9" ht="20.100000000000001" customHeight="1" x14ac:dyDescent="0.25">
      <c r="A322" s="57">
        <v>317</v>
      </c>
      <c r="B322" s="27"/>
      <c r="C322" s="27"/>
      <c r="D322" s="28"/>
      <c r="E322" s="28"/>
      <c r="F322" s="28"/>
      <c r="G322" s="30"/>
      <c r="H322" s="145" t="str">
        <f>IF(F322="", "", IF(E322="Billets de train", "", IF(E322="", "", VLOOKUP(F322, Listes!$G$31:$H$33, 2, FALSE))))</f>
        <v/>
      </c>
      <c r="I322" s="118"/>
    </row>
    <row r="323" spans="1:9" ht="20.100000000000001" customHeight="1" x14ac:dyDescent="0.25">
      <c r="A323" s="57">
        <v>318</v>
      </c>
      <c r="B323" s="27"/>
      <c r="C323" s="27"/>
      <c r="D323" s="28"/>
      <c r="E323" s="28"/>
      <c r="F323" s="28"/>
      <c r="G323" s="30"/>
      <c r="H323" s="145" t="str">
        <f>IF(F323="", "", IF(E323="Billets de train", "", IF(E323="", "", VLOOKUP(F323, Listes!$G$31:$H$33, 2, FALSE))))</f>
        <v/>
      </c>
      <c r="I323" s="118"/>
    </row>
    <row r="324" spans="1:9" ht="20.100000000000001" customHeight="1" x14ac:dyDescent="0.25">
      <c r="A324" s="57">
        <v>319</v>
      </c>
      <c r="B324" s="27"/>
      <c r="C324" s="27"/>
      <c r="D324" s="28"/>
      <c r="E324" s="28"/>
      <c r="F324" s="28"/>
      <c r="G324" s="30"/>
      <c r="H324" s="145" t="str">
        <f>IF(F324="", "", IF(E324="Billets de train", "", IF(E324="", "", VLOOKUP(F324, Listes!$G$31:$H$33, 2, FALSE))))</f>
        <v/>
      </c>
      <c r="I324" s="118"/>
    </row>
    <row r="325" spans="1:9" ht="20.100000000000001" customHeight="1" x14ac:dyDescent="0.25">
      <c r="A325" s="57">
        <v>320</v>
      </c>
      <c r="B325" s="27"/>
      <c r="C325" s="27"/>
      <c r="D325" s="28"/>
      <c r="E325" s="28"/>
      <c r="F325" s="28"/>
      <c r="G325" s="30"/>
      <c r="H325" s="145" t="str">
        <f>IF(F325="", "", IF(E325="Billets de train", "", IF(E325="", "", VLOOKUP(F325, Listes!$G$31:$H$33, 2, FALSE))))</f>
        <v/>
      </c>
      <c r="I325" s="118"/>
    </row>
    <row r="326" spans="1:9" ht="20.100000000000001" customHeight="1" x14ac:dyDescent="0.25">
      <c r="A326" s="57">
        <v>321</v>
      </c>
      <c r="B326" s="27"/>
      <c r="C326" s="27"/>
      <c r="D326" s="28"/>
      <c r="E326" s="28"/>
      <c r="F326" s="28"/>
      <c r="G326" s="30"/>
      <c r="H326" s="145" t="str">
        <f>IF(F326="", "", IF(E326="Billets de train", "", IF(E326="", "", VLOOKUP(F326, Listes!$G$31:$H$33, 2, FALSE))))</f>
        <v/>
      </c>
      <c r="I326" s="118"/>
    </row>
    <row r="327" spans="1:9" ht="20.100000000000001" customHeight="1" x14ac:dyDescent="0.25">
      <c r="A327" s="57">
        <v>322</v>
      </c>
      <c r="B327" s="27"/>
      <c r="C327" s="27"/>
      <c r="D327" s="28"/>
      <c r="E327" s="28"/>
      <c r="F327" s="28"/>
      <c r="G327" s="30"/>
      <c r="H327" s="145" t="str">
        <f>IF(F327="", "", IF(E327="Billets de train", "", IF(E327="", "", VLOOKUP(F327, Listes!$G$31:$H$33, 2, FALSE))))</f>
        <v/>
      </c>
      <c r="I327" s="118"/>
    </row>
    <row r="328" spans="1:9" ht="20.100000000000001" customHeight="1" x14ac:dyDescent="0.25">
      <c r="A328" s="57">
        <v>323</v>
      </c>
      <c r="B328" s="27"/>
      <c r="C328" s="27"/>
      <c r="D328" s="28"/>
      <c r="E328" s="28"/>
      <c r="F328" s="28"/>
      <c r="G328" s="30"/>
      <c r="H328" s="145" t="str">
        <f>IF(F328="", "", IF(E328="Billets de train", "", IF(E328="", "", VLOOKUP(F328, Listes!$G$31:$H$33, 2, FALSE))))</f>
        <v/>
      </c>
      <c r="I328" s="118"/>
    </row>
    <row r="329" spans="1:9" ht="20.100000000000001" customHeight="1" x14ac:dyDescent="0.25">
      <c r="A329" s="57">
        <v>324</v>
      </c>
      <c r="B329" s="27"/>
      <c r="C329" s="27"/>
      <c r="D329" s="28"/>
      <c r="E329" s="28"/>
      <c r="F329" s="28"/>
      <c r="G329" s="30"/>
      <c r="H329" s="145" t="str">
        <f>IF(F329="", "", IF(E329="Billets de train", "", IF(E329="", "", VLOOKUP(F329, Listes!$G$31:$H$33, 2, FALSE))))</f>
        <v/>
      </c>
      <c r="I329" s="118"/>
    </row>
    <row r="330" spans="1:9" ht="20.100000000000001" customHeight="1" x14ac:dyDescent="0.25">
      <c r="A330" s="57">
        <v>325</v>
      </c>
      <c r="B330" s="27"/>
      <c r="C330" s="27"/>
      <c r="D330" s="28"/>
      <c r="E330" s="28"/>
      <c r="F330" s="28"/>
      <c r="G330" s="30"/>
      <c r="H330" s="145" t="str">
        <f>IF(F330="", "", IF(E330="Billets de train", "", IF(E330="", "", VLOOKUP(F330, Listes!$G$31:$H$33, 2, FALSE))))</f>
        <v/>
      </c>
      <c r="I330" s="118"/>
    </row>
    <row r="331" spans="1:9" ht="20.100000000000001" customHeight="1" x14ac:dyDescent="0.25">
      <c r="A331" s="57">
        <v>326</v>
      </c>
      <c r="B331" s="27"/>
      <c r="C331" s="27"/>
      <c r="D331" s="28"/>
      <c r="E331" s="28"/>
      <c r="F331" s="28"/>
      <c r="G331" s="30"/>
      <c r="H331" s="145" t="str">
        <f>IF(F331="", "", IF(E331="Billets de train", "", IF(E331="", "", VLOOKUP(F331, Listes!$G$31:$H$33, 2, FALSE))))</f>
        <v/>
      </c>
      <c r="I331" s="118"/>
    </row>
    <row r="332" spans="1:9" ht="20.100000000000001" customHeight="1" x14ac:dyDescent="0.25">
      <c r="A332" s="57">
        <v>327</v>
      </c>
      <c r="B332" s="27"/>
      <c r="C332" s="27"/>
      <c r="D332" s="28"/>
      <c r="E332" s="28"/>
      <c r="F332" s="28"/>
      <c r="G332" s="30"/>
      <c r="H332" s="145" t="str">
        <f>IF(F332="", "", IF(E332="Billets de train", "", IF(E332="", "", VLOOKUP(F332, Listes!$G$31:$H$33, 2, FALSE))))</f>
        <v/>
      </c>
      <c r="I332" s="118"/>
    </row>
    <row r="333" spans="1:9" ht="20.100000000000001" customHeight="1" x14ac:dyDescent="0.25">
      <c r="A333" s="57">
        <v>328</v>
      </c>
      <c r="B333" s="27"/>
      <c r="C333" s="27"/>
      <c r="D333" s="28"/>
      <c r="E333" s="28"/>
      <c r="F333" s="28"/>
      <c r="G333" s="30"/>
      <c r="H333" s="145" t="str">
        <f>IF(F333="", "", IF(E333="Billets de train", "", IF(E333="", "", VLOOKUP(F333, Listes!$G$31:$H$33, 2, FALSE))))</f>
        <v/>
      </c>
      <c r="I333" s="118"/>
    </row>
    <row r="334" spans="1:9" ht="20.100000000000001" customHeight="1" x14ac:dyDescent="0.25">
      <c r="A334" s="57">
        <v>329</v>
      </c>
      <c r="B334" s="27"/>
      <c r="C334" s="27"/>
      <c r="D334" s="28"/>
      <c r="E334" s="28"/>
      <c r="F334" s="28"/>
      <c r="G334" s="30"/>
      <c r="H334" s="145" t="str">
        <f>IF(F334="", "", IF(E334="Billets de train", "", IF(E334="", "", VLOOKUP(F334, Listes!$G$31:$H$33, 2, FALSE))))</f>
        <v/>
      </c>
      <c r="I334" s="118"/>
    </row>
    <row r="335" spans="1:9" ht="20.100000000000001" customHeight="1" x14ac:dyDescent="0.25">
      <c r="A335" s="57">
        <v>330</v>
      </c>
      <c r="B335" s="27"/>
      <c r="C335" s="27"/>
      <c r="D335" s="28"/>
      <c r="E335" s="28"/>
      <c r="F335" s="28"/>
      <c r="G335" s="30"/>
      <c r="H335" s="145" t="str">
        <f>IF(F335="", "", IF(E335="Billets de train", "", IF(E335="", "", VLOOKUP(F335, Listes!$G$31:$H$33, 2, FALSE))))</f>
        <v/>
      </c>
      <c r="I335" s="118"/>
    </row>
    <row r="336" spans="1:9" ht="20.100000000000001" customHeight="1" x14ac:dyDescent="0.25">
      <c r="A336" s="57">
        <v>331</v>
      </c>
      <c r="B336" s="27"/>
      <c r="C336" s="27"/>
      <c r="D336" s="28"/>
      <c r="E336" s="28"/>
      <c r="F336" s="28"/>
      <c r="G336" s="30"/>
      <c r="H336" s="145" t="str">
        <f>IF(F336="", "", IF(E336="Billets de train", "", IF(E336="", "", VLOOKUP(F336, Listes!$G$31:$H$33, 2, FALSE))))</f>
        <v/>
      </c>
      <c r="I336" s="118"/>
    </row>
    <row r="337" spans="1:9" ht="20.100000000000001" customHeight="1" x14ac:dyDescent="0.25">
      <c r="A337" s="57">
        <v>332</v>
      </c>
      <c r="B337" s="27"/>
      <c r="C337" s="27"/>
      <c r="D337" s="28"/>
      <c r="E337" s="28"/>
      <c r="F337" s="28"/>
      <c r="G337" s="30"/>
      <c r="H337" s="145" t="str">
        <f>IF(F337="", "", IF(E337="Billets de train", "", IF(E337="", "", VLOOKUP(F337, Listes!$G$31:$H$33, 2, FALSE))))</f>
        <v/>
      </c>
      <c r="I337" s="118"/>
    </row>
    <row r="338" spans="1:9" ht="20.100000000000001" customHeight="1" x14ac:dyDescent="0.25">
      <c r="A338" s="57">
        <v>333</v>
      </c>
      <c r="B338" s="27"/>
      <c r="C338" s="27"/>
      <c r="D338" s="28"/>
      <c r="E338" s="28"/>
      <c r="F338" s="28"/>
      <c r="G338" s="30"/>
      <c r="H338" s="145" t="str">
        <f>IF(F338="", "", IF(E338="Billets de train", "", IF(E338="", "", VLOOKUP(F338, Listes!$G$31:$H$33, 2, FALSE))))</f>
        <v/>
      </c>
      <c r="I338" s="118"/>
    </row>
    <row r="339" spans="1:9" ht="20.100000000000001" customHeight="1" x14ac:dyDescent="0.25">
      <c r="A339" s="57">
        <v>334</v>
      </c>
      <c r="B339" s="27"/>
      <c r="C339" s="27"/>
      <c r="D339" s="28"/>
      <c r="E339" s="28"/>
      <c r="F339" s="28"/>
      <c r="G339" s="30"/>
      <c r="H339" s="145" t="str">
        <f>IF(F339="", "", IF(E339="Billets de train", "", IF(E339="", "", VLOOKUP(F339, Listes!$G$31:$H$33, 2, FALSE))))</f>
        <v/>
      </c>
      <c r="I339" s="118"/>
    </row>
    <row r="340" spans="1:9" ht="20.100000000000001" customHeight="1" x14ac:dyDescent="0.25">
      <c r="A340" s="57">
        <v>335</v>
      </c>
      <c r="B340" s="27"/>
      <c r="C340" s="27"/>
      <c r="D340" s="28"/>
      <c r="E340" s="28"/>
      <c r="F340" s="28"/>
      <c r="G340" s="30"/>
      <c r="H340" s="145" t="str">
        <f>IF(F340="", "", IF(E340="Billets de train", "", IF(E340="", "", VLOOKUP(F340, Listes!$G$31:$H$33, 2, FALSE))))</f>
        <v/>
      </c>
      <c r="I340" s="118"/>
    </row>
    <row r="341" spans="1:9" ht="20.100000000000001" customHeight="1" x14ac:dyDescent="0.25">
      <c r="A341" s="57">
        <v>336</v>
      </c>
      <c r="B341" s="27"/>
      <c r="C341" s="27"/>
      <c r="D341" s="28"/>
      <c r="E341" s="28"/>
      <c r="F341" s="28"/>
      <c r="G341" s="30"/>
      <c r="H341" s="145" t="str">
        <f>IF(F341="", "", IF(E341="Billets de train", "", IF(E341="", "", VLOOKUP(F341, Listes!$G$31:$H$33, 2, FALSE))))</f>
        <v/>
      </c>
      <c r="I341" s="118"/>
    </row>
    <row r="342" spans="1:9" ht="20.100000000000001" customHeight="1" x14ac:dyDescent="0.25">
      <c r="A342" s="57">
        <v>337</v>
      </c>
      <c r="B342" s="27"/>
      <c r="C342" s="27"/>
      <c r="D342" s="28"/>
      <c r="E342" s="28"/>
      <c r="F342" s="28"/>
      <c r="G342" s="30"/>
      <c r="H342" s="145" t="str">
        <f>IF(F342="", "", IF(E342="Billets de train", "", IF(E342="", "", VLOOKUP(F342, Listes!$G$31:$H$33, 2, FALSE))))</f>
        <v/>
      </c>
      <c r="I342" s="118"/>
    </row>
    <row r="343" spans="1:9" ht="20.100000000000001" customHeight="1" x14ac:dyDescent="0.25">
      <c r="A343" s="57">
        <v>338</v>
      </c>
      <c r="B343" s="27"/>
      <c r="C343" s="27"/>
      <c r="D343" s="28"/>
      <c r="E343" s="28"/>
      <c r="F343" s="28"/>
      <c r="G343" s="30"/>
      <c r="H343" s="145" t="str">
        <f>IF(F343="", "", IF(E343="Billets de train", "", IF(E343="", "", VLOOKUP(F343, Listes!$G$31:$H$33, 2, FALSE))))</f>
        <v/>
      </c>
      <c r="I343" s="118"/>
    </row>
    <row r="344" spans="1:9" ht="20.100000000000001" customHeight="1" x14ac:dyDescent="0.25">
      <c r="A344" s="57">
        <v>339</v>
      </c>
      <c r="B344" s="27"/>
      <c r="C344" s="27"/>
      <c r="D344" s="28"/>
      <c r="E344" s="28"/>
      <c r="F344" s="28"/>
      <c r="G344" s="30"/>
      <c r="H344" s="145" t="str">
        <f>IF(F344="", "", IF(E344="Billets de train", "", IF(E344="", "", VLOOKUP(F344, Listes!$G$31:$H$33, 2, FALSE))))</f>
        <v/>
      </c>
      <c r="I344" s="118"/>
    </row>
    <row r="345" spans="1:9" ht="20.100000000000001" customHeight="1" x14ac:dyDescent="0.25">
      <c r="A345" s="57">
        <v>340</v>
      </c>
      <c r="B345" s="27"/>
      <c r="C345" s="27"/>
      <c r="D345" s="28"/>
      <c r="E345" s="28"/>
      <c r="F345" s="28"/>
      <c r="G345" s="30"/>
      <c r="H345" s="145" t="str">
        <f>IF(F345="", "", IF(E345="Billets de train", "", IF(E345="", "", VLOOKUP(F345, Listes!$G$31:$H$33, 2, FALSE))))</f>
        <v/>
      </c>
      <c r="I345" s="118"/>
    </row>
    <row r="346" spans="1:9" ht="20.100000000000001" customHeight="1" x14ac:dyDescent="0.25">
      <c r="A346" s="57">
        <v>341</v>
      </c>
      <c r="B346" s="27"/>
      <c r="C346" s="27"/>
      <c r="D346" s="28"/>
      <c r="E346" s="28"/>
      <c r="F346" s="28"/>
      <c r="G346" s="30"/>
      <c r="H346" s="145" t="str">
        <f>IF(F346="", "", IF(E346="Billets de train", "", IF(E346="", "", VLOOKUP(F346, Listes!$G$31:$H$33, 2, FALSE))))</f>
        <v/>
      </c>
      <c r="I346" s="118"/>
    </row>
    <row r="347" spans="1:9" ht="20.100000000000001" customHeight="1" x14ac:dyDescent="0.25">
      <c r="A347" s="57">
        <v>342</v>
      </c>
      <c r="B347" s="27"/>
      <c r="C347" s="27"/>
      <c r="D347" s="28"/>
      <c r="E347" s="28"/>
      <c r="F347" s="28"/>
      <c r="G347" s="30"/>
      <c r="H347" s="145" t="str">
        <f>IF(F347="", "", IF(E347="Billets de train", "", IF(E347="", "", VLOOKUP(F347, Listes!$G$31:$H$33, 2, FALSE))))</f>
        <v/>
      </c>
      <c r="I347" s="118"/>
    </row>
    <row r="348" spans="1:9" ht="20.100000000000001" customHeight="1" x14ac:dyDescent="0.25">
      <c r="A348" s="57">
        <v>343</v>
      </c>
      <c r="B348" s="27"/>
      <c r="C348" s="27"/>
      <c r="D348" s="28"/>
      <c r="E348" s="28"/>
      <c r="F348" s="28"/>
      <c r="G348" s="30"/>
      <c r="H348" s="145" t="str">
        <f>IF(F348="", "", IF(E348="Billets de train", "", IF(E348="", "", VLOOKUP(F348, Listes!$G$31:$H$33, 2, FALSE))))</f>
        <v/>
      </c>
      <c r="I348" s="118"/>
    </row>
    <row r="349" spans="1:9" ht="20.100000000000001" customHeight="1" x14ac:dyDescent="0.25">
      <c r="A349" s="57">
        <v>344</v>
      </c>
      <c r="B349" s="27"/>
      <c r="C349" s="27"/>
      <c r="D349" s="28"/>
      <c r="E349" s="28"/>
      <c r="F349" s="28"/>
      <c r="G349" s="30"/>
      <c r="H349" s="145" t="str">
        <f>IF(F349="", "", IF(E349="Billets de train", "", IF(E349="", "", VLOOKUP(F349, Listes!$G$31:$H$33, 2, FALSE))))</f>
        <v/>
      </c>
      <c r="I349" s="118"/>
    </row>
    <row r="350" spans="1:9" ht="20.100000000000001" customHeight="1" x14ac:dyDescent="0.25">
      <c r="A350" s="57">
        <v>345</v>
      </c>
      <c r="B350" s="27"/>
      <c r="C350" s="27"/>
      <c r="D350" s="28"/>
      <c r="E350" s="28"/>
      <c r="F350" s="28"/>
      <c r="G350" s="30"/>
      <c r="H350" s="145" t="str">
        <f>IF(F350="", "", IF(E350="Billets de train", "", IF(E350="", "", VLOOKUP(F350, Listes!$G$31:$H$33, 2, FALSE))))</f>
        <v/>
      </c>
      <c r="I350" s="118"/>
    </row>
    <row r="351" spans="1:9" ht="20.100000000000001" customHeight="1" x14ac:dyDescent="0.25">
      <c r="A351" s="57">
        <v>346</v>
      </c>
      <c r="B351" s="27"/>
      <c r="C351" s="27"/>
      <c r="D351" s="28"/>
      <c r="E351" s="28"/>
      <c r="F351" s="28"/>
      <c r="G351" s="30"/>
      <c r="H351" s="145" t="str">
        <f>IF(F351="", "", IF(E351="Billets de train", "", IF(E351="", "", VLOOKUP(F351, Listes!$G$31:$H$33, 2, FALSE))))</f>
        <v/>
      </c>
      <c r="I351" s="118"/>
    </row>
    <row r="352" spans="1:9" ht="20.100000000000001" customHeight="1" x14ac:dyDescent="0.25">
      <c r="A352" s="57">
        <v>347</v>
      </c>
      <c r="B352" s="27"/>
      <c r="C352" s="27"/>
      <c r="D352" s="28"/>
      <c r="E352" s="28"/>
      <c r="F352" s="28"/>
      <c r="G352" s="30"/>
      <c r="H352" s="145" t="str">
        <f>IF(F352="", "", IF(E352="Billets de train", "", IF(E352="", "", VLOOKUP(F352, Listes!$G$31:$H$33, 2, FALSE))))</f>
        <v/>
      </c>
      <c r="I352" s="118"/>
    </row>
    <row r="353" spans="1:9" ht="20.100000000000001" customHeight="1" x14ac:dyDescent="0.25">
      <c r="A353" s="57">
        <v>348</v>
      </c>
      <c r="B353" s="27"/>
      <c r="C353" s="27"/>
      <c r="D353" s="28"/>
      <c r="E353" s="28"/>
      <c r="F353" s="28"/>
      <c r="G353" s="30"/>
      <c r="H353" s="145" t="str">
        <f>IF(F353="", "", IF(E353="Billets de train", "", IF(E353="", "", VLOOKUP(F353, Listes!$G$31:$H$33, 2, FALSE))))</f>
        <v/>
      </c>
      <c r="I353" s="118"/>
    </row>
    <row r="354" spans="1:9" ht="20.100000000000001" customHeight="1" x14ac:dyDescent="0.25">
      <c r="A354" s="57">
        <v>349</v>
      </c>
      <c r="B354" s="27"/>
      <c r="C354" s="27"/>
      <c r="D354" s="28"/>
      <c r="E354" s="28"/>
      <c r="F354" s="28"/>
      <c r="G354" s="30"/>
      <c r="H354" s="145" t="str">
        <f>IF(F354="", "", IF(E354="Billets de train", "", IF(E354="", "", VLOOKUP(F354, Listes!$G$31:$H$33, 2, FALSE))))</f>
        <v/>
      </c>
      <c r="I354" s="118"/>
    </row>
    <row r="355" spans="1:9" ht="20.100000000000001" customHeight="1" x14ac:dyDescent="0.25">
      <c r="A355" s="57">
        <v>350</v>
      </c>
      <c r="B355" s="27"/>
      <c r="C355" s="27"/>
      <c r="D355" s="28"/>
      <c r="E355" s="28"/>
      <c r="F355" s="28"/>
      <c r="G355" s="30"/>
      <c r="H355" s="145" t="str">
        <f>IF(F355="", "", IF(E355="Billets de train", "", IF(E355="", "", VLOOKUP(F355, Listes!$G$31:$H$33, 2, FALSE))))</f>
        <v/>
      </c>
      <c r="I355" s="118"/>
    </row>
    <row r="356" spans="1:9" ht="20.100000000000001" customHeight="1" x14ac:dyDescent="0.25">
      <c r="A356" s="57">
        <v>351</v>
      </c>
      <c r="B356" s="27"/>
      <c r="C356" s="27"/>
      <c r="D356" s="28"/>
      <c r="E356" s="28"/>
      <c r="F356" s="28"/>
      <c r="G356" s="30"/>
      <c r="H356" s="145" t="str">
        <f>IF(F356="", "", IF(E356="Billets de train", "", IF(E356="", "", VLOOKUP(F356, Listes!$G$31:$H$33, 2, FALSE))))</f>
        <v/>
      </c>
      <c r="I356" s="118"/>
    </row>
    <row r="357" spans="1:9" ht="20.100000000000001" customHeight="1" x14ac:dyDescent="0.25">
      <c r="A357" s="57">
        <v>352</v>
      </c>
      <c r="B357" s="27"/>
      <c r="C357" s="27"/>
      <c r="D357" s="28"/>
      <c r="E357" s="28"/>
      <c r="F357" s="28"/>
      <c r="G357" s="30"/>
      <c r="H357" s="145" t="str">
        <f>IF(F357="", "", IF(E357="Billets de train", "", IF(E357="", "", VLOOKUP(F357, Listes!$G$31:$H$33, 2, FALSE))))</f>
        <v/>
      </c>
      <c r="I357" s="118"/>
    </row>
    <row r="358" spans="1:9" ht="20.100000000000001" customHeight="1" x14ac:dyDescent="0.25">
      <c r="A358" s="57">
        <v>353</v>
      </c>
      <c r="B358" s="27"/>
      <c r="C358" s="27"/>
      <c r="D358" s="28"/>
      <c r="E358" s="28"/>
      <c r="F358" s="28"/>
      <c r="G358" s="30"/>
      <c r="H358" s="145" t="str">
        <f>IF(F358="", "", IF(E358="Billets de train", "", IF(E358="", "", VLOOKUP(F358, Listes!$G$31:$H$33, 2, FALSE))))</f>
        <v/>
      </c>
      <c r="I358" s="118"/>
    </row>
    <row r="359" spans="1:9" ht="20.100000000000001" customHeight="1" x14ac:dyDescent="0.25">
      <c r="A359" s="57">
        <v>354</v>
      </c>
      <c r="B359" s="27"/>
      <c r="C359" s="27"/>
      <c r="D359" s="28"/>
      <c r="E359" s="28"/>
      <c r="F359" s="28"/>
      <c r="G359" s="30"/>
      <c r="H359" s="145" t="str">
        <f>IF(F359="", "", IF(E359="Billets de train", "", IF(E359="", "", VLOOKUP(F359, Listes!$G$31:$H$33, 2, FALSE))))</f>
        <v/>
      </c>
      <c r="I359" s="118"/>
    </row>
    <row r="360" spans="1:9" ht="20.100000000000001" customHeight="1" x14ac:dyDescent="0.25">
      <c r="A360" s="57">
        <v>355</v>
      </c>
      <c r="B360" s="27"/>
      <c r="C360" s="27"/>
      <c r="D360" s="28"/>
      <c r="E360" s="28"/>
      <c r="F360" s="28"/>
      <c r="G360" s="30"/>
      <c r="H360" s="145" t="str">
        <f>IF(F360="", "", IF(E360="Billets de train", "", IF(E360="", "", VLOOKUP(F360, Listes!$G$31:$H$33, 2, FALSE))))</f>
        <v/>
      </c>
      <c r="I360" s="118"/>
    </row>
    <row r="361" spans="1:9" ht="20.100000000000001" customHeight="1" x14ac:dyDescent="0.25">
      <c r="A361" s="57">
        <v>356</v>
      </c>
      <c r="B361" s="27"/>
      <c r="C361" s="27"/>
      <c r="D361" s="28"/>
      <c r="E361" s="28"/>
      <c r="F361" s="28"/>
      <c r="G361" s="30"/>
      <c r="H361" s="145" t="str">
        <f>IF(F361="", "", IF(E361="Billets de train", "", IF(E361="", "", VLOOKUP(F361, Listes!$G$31:$H$33, 2, FALSE))))</f>
        <v/>
      </c>
      <c r="I361" s="118"/>
    </row>
    <row r="362" spans="1:9" ht="20.100000000000001" customHeight="1" x14ac:dyDescent="0.25">
      <c r="A362" s="57">
        <v>357</v>
      </c>
      <c r="B362" s="27"/>
      <c r="C362" s="27"/>
      <c r="D362" s="28"/>
      <c r="E362" s="28"/>
      <c r="F362" s="28"/>
      <c r="G362" s="30"/>
      <c r="H362" s="145" t="str">
        <f>IF(F362="", "", IF(E362="Billets de train", "", IF(E362="", "", VLOOKUP(F362, Listes!$G$31:$H$33, 2, FALSE))))</f>
        <v/>
      </c>
      <c r="I362" s="118"/>
    </row>
    <row r="363" spans="1:9" ht="20.100000000000001" customHeight="1" x14ac:dyDescent="0.25">
      <c r="A363" s="57">
        <v>358</v>
      </c>
      <c r="B363" s="27"/>
      <c r="C363" s="27"/>
      <c r="D363" s="28"/>
      <c r="E363" s="28"/>
      <c r="F363" s="28"/>
      <c r="G363" s="30"/>
      <c r="H363" s="145" t="str">
        <f>IF(F363="", "", IF(E363="Billets de train", "", IF(E363="", "", VLOOKUP(F363, Listes!$G$31:$H$33, 2, FALSE))))</f>
        <v/>
      </c>
      <c r="I363" s="118"/>
    </row>
    <row r="364" spans="1:9" ht="20.100000000000001" customHeight="1" x14ac:dyDescent="0.25">
      <c r="A364" s="57">
        <v>359</v>
      </c>
      <c r="B364" s="27"/>
      <c r="C364" s="27"/>
      <c r="D364" s="28"/>
      <c r="E364" s="28"/>
      <c r="F364" s="28"/>
      <c r="G364" s="30"/>
      <c r="H364" s="145" t="str">
        <f>IF(F364="", "", IF(E364="Billets de train", "", IF(E364="", "", VLOOKUP(F364, Listes!$G$31:$H$33, 2, FALSE))))</f>
        <v/>
      </c>
      <c r="I364" s="118"/>
    </row>
    <row r="365" spans="1:9" ht="20.100000000000001" customHeight="1" x14ac:dyDescent="0.25">
      <c r="A365" s="57">
        <v>360</v>
      </c>
      <c r="B365" s="27"/>
      <c r="C365" s="27"/>
      <c r="D365" s="28"/>
      <c r="E365" s="28"/>
      <c r="F365" s="28"/>
      <c r="G365" s="30"/>
      <c r="H365" s="145" t="str">
        <f>IF(F365="", "", IF(E365="Billets de train", "", IF(E365="", "", VLOOKUP(F365, Listes!$G$31:$H$33, 2, FALSE))))</f>
        <v/>
      </c>
      <c r="I365" s="118"/>
    </row>
    <row r="366" spans="1:9" ht="20.100000000000001" customHeight="1" x14ac:dyDescent="0.25">
      <c r="A366" s="57">
        <v>361</v>
      </c>
      <c r="B366" s="27"/>
      <c r="C366" s="27"/>
      <c r="D366" s="28"/>
      <c r="E366" s="28"/>
      <c r="F366" s="28"/>
      <c r="G366" s="30"/>
      <c r="H366" s="145" t="str">
        <f>IF(F366="", "", IF(E366="Billets de train", "", IF(E366="", "", VLOOKUP(F366, Listes!$G$31:$H$33, 2, FALSE))))</f>
        <v/>
      </c>
      <c r="I366" s="118"/>
    </row>
    <row r="367" spans="1:9" ht="20.100000000000001" customHeight="1" x14ac:dyDescent="0.25">
      <c r="A367" s="57">
        <v>362</v>
      </c>
      <c r="B367" s="27"/>
      <c r="C367" s="27"/>
      <c r="D367" s="28"/>
      <c r="E367" s="28"/>
      <c r="F367" s="28"/>
      <c r="G367" s="30"/>
      <c r="H367" s="145" t="str">
        <f>IF(F367="", "", IF(E367="Billets de train", "", IF(E367="", "", VLOOKUP(F367, Listes!$G$31:$H$33, 2, FALSE))))</f>
        <v/>
      </c>
      <c r="I367" s="118"/>
    </row>
    <row r="368" spans="1:9" ht="20.100000000000001" customHeight="1" x14ac:dyDescent="0.25">
      <c r="A368" s="57">
        <v>363</v>
      </c>
      <c r="B368" s="27"/>
      <c r="C368" s="27"/>
      <c r="D368" s="28"/>
      <c r="E368" s="28"/>
      <c r="F368" s="28"/>
      <c r="G368" s="30"/>
      <c r="H368" s="145" t="str">
        <f>IF(F368="", "", IF(E368="Billets de train", "", IF(E368="", "", VLOOKUP(F368, Listes!$G$31:$H$33, 2, FALSE))))</f>
        <v/>
      </c>
      <c r="I368" s="118"/>
    </row>
    <row r="369" spans="1:9" ht="20.100000000000001" customHeight="1" x14ac:dyDescent="0.25">
      <c r="A369" s="57">
        <v>364</v>
      </c>
      <c r="B369" s="27"/>
      <c r="C369" s="27"/>
      <c r="D369" s="28"/>
      <c r="E369" s="28"/>
      <c r="F369" s="28"/>
      <c r="G369" s="30"/>
      <c r="H369" s="145" t="str">
        <f>IF(F369="", "", IF(E369="Billets de train", "", IF(E369="", "", VLOOKUP(F369, Listes!$G$31:$H$33, 2, FALSE))))</f>
        <v/>
      </c>
      <c r="I369" s="118"/>
    </row>
    <row r="370" spans="1:9" ht="20.100000000000001" customHeight="1" x14ac:dyDescent="0.25">
      <c r="A370" s="57">
        <v>365</v>
      </c>
      <c r="B370" s="27"/>
      <c r="C370" s="27"/>
      <c r="D370" s="28"/>
      <c r="E370" s="28"/>
      <c r="F370" s="28"/>
      <c r="G370" s="30"/>
      <c r="H370" s="145" t="str">
        <f>IF(F370="", "", IF(E370="Billets de train", "", IF(E370="", "", VLOOKUP(F370, Listes!$G$31:$H$33, 2, FALSE))))</f>
        <v/>
      </c>
      <c r="I370" s="118"/>
    </row>
    <row r="371" spans="1:9" ht="20.100000000000001" customHeight="1" x14ac:dyDescent="0.25">
      <c r="A371" s="57">
        <v>366</v>
      </c>
      <c r="B371" s="27"/>
      <c r="C371" s="27"/>
      <c r="D371" s="28"/>
      <c r="E371" s="28"/>
      <c r="F371" s="28"/>
      <c r="G371" s="30"/>
      <c r="H371" s="145" t="str">
        <f>IF(F371="", "", IF(E371="Billets de train", "", IF(E371="", "", VLOOKUP(F371, Listes!$G$31:$H$33, 2, FALSE))))</f>
        <v/>
      </c>
      <c r="I371" s="118"/>
    </row>
    <row r="372" spans="1:9" ht="20.100000000000001" customHeight="1" x14ac:dyDescent="0.25">
      <c r="A372" s="57">
        <v>367</v>
      </c>
      <c r="B372" s="27"/>
      <c r="C372" s="27"/>
      <c r="D372" s="28"/>
      <c r="E372" s="28"/>
      <c r="F372" s="28"/>
      <c r="G372" s="30"/>
      <c r="H372" s="145" t="str">
        <f>IF(F372="", "", IF(E372="Billets de train", "", IF(E372="", "", VLOOKUP(F372, Listes!$G$31:$H$33, 2, FALSE))))</f>
        <v/>
      </c>
      <c r="I372" s="118"/>
    </row>
    <row r="373" spans="1:9" ht="20.100000000000001" customHeight="1" x14ac:dyDescent="0.25">
      <c r="A373" s="57">
        <v>368</v>
      </c>
      <c r="B373" s="27"/>
      <c r="C373" s="27"/>
      <c r="D373" s="28"/>
      <c r="E373" s="28"/>
      <c r="F373" s="28"/>
      <c r="G373" s="30"/>
      <c r="H373" s="145" t="str">
        <f>IF(F373="", "", IF(E373="Billets de train", "", IF(E373="", "", VLOOKUP(F373, Listes!$G$31:$H$33, 2, FALSE))))</f>
        <v/>
      </c>
      <c r="I373" s="118"/>
    </row>
    <row r="374" spans="1:9" ht="20.100000000000001" customHeight="1" x14ac:dyDescent="0.25">
      <c r="A374" s="57">
        <v>369</v>
      </c>
      <c r="B374" s="27"/>
      <c r="C374" s="27"/>
      <c r="D374" s="28"/>
      <c r="E374" s="28"/>
      <c r="F374" s="28"/>
      <c r="G374" s="30"/>
      <c r="H374" s="145" t="str">
        <f>IF(F374="", "", IF(E374="Billets de train", "", IF(E374="", "", VLOOKUP(F374, Listes!$G$31:$H$33, 2, FALSE))))</f>
        <v/>
      </c>
      <c r="I374" s="118"/>
    </row>
    <row r="375" spans="1:9" ht="20.100000000000001" customHeight="1" x14ac:dyDescent="0.25">
      <c r="A375" s="57">
        <v>370</v>
      </c>
      <c r="B375" s="27"/>
      <c r="C375" s="27"/>
      <c r="D375" s="28"/>
      <c r="E375" s="28"/>
      <c r="F375" s="28"/>
      <c r="G375" s="30"/>
      <c r="H375" s="145" t="str">
        <f>IF(F375="", "", IF(E375="Billets de train", "", IF(E375="", "", VLOOKUP(F375, Listes!$G$31:$H$33, 2, FALSE))))</f>
        <v/>
      </c>
      <c r="I375" s="118"/>
    </row>
    <row r="376" spans="1:9" ht="20.100000000000001" customHeight="1" x14ac:dyDescent="0.25">
      <c r="A376" s="57">
        <v>371</v>
      </c>
      <c r="B376" s="27"/>
      <c r="C376" s="27"/>
      <c r="D376" s="28"/>
      <c r="E376" s="28"/>
      <c r="F376" s="28"/>
      <c r="G376" s="30"/>
      <c r="H376" s="145" t="str">
        <f>IF(F376="", "", IF(E376="Billets de train", "", IF(E376="", "", VLOOKUP(F376, Listes!$G$31:$H$33, 2, FALSE))))</f>
        <v/>
      </c>
      <c r="I376" s="118"/>
    </row>
    <row r="377" spans="1:9" ht="20.100000000000001" customHeight="1" x14ac:dyDescent="0.25">
      <c r="A377" s="57">
        <v>372</v>
      </c>
      <c r="B377" s="27"/>
      <c r="C377" s="27"/>
      <c r="D377" s="28"/>
      <c r="E377" s="28"/>
      <c r="F377" s="28"/>
      <c r="G377" s="30"/>
      <c r="H377" s="145" t="str">
        <f>IF(F377="", "", IF(E377="Billets de train", "", IF(E377="", "", VLOOKUP(F377, Listes!$G$31:$H$33, 2, FALSE))))</f>
        <v/>
      </c>
      <c r="I377" s="118"/>
    </row>
    <row r="378" spans="1:9" ht="20.100000000000001" customHeight="1" x14ac:dyDescent="0.25">
      <c r="A378" s="57">
        <v>373</v>
      </c>
      <c r="B378" s="27"/>
      <c r="C378" s="27"/>
      <c r="D378" s="28"/>
      <c r="E378" s="28"/>
      <c r="F378" s="28"/>
      <c r="G378" s="30"/>
      <c r="H378" s="145" t="str">
        <f>IF(F378="", "", IF(E378="Billets de train", "", IF(E378="", "", VLOOKUP(F378, Listes!$G$31:$H$33, 2, FALSE))))</f>
        <v/>
      </c>
      <c r="I378" s="118"/>
    </row>
    <row r="379" spans="1:9" ht="20.100000000000001" customHeight="1" x14ac:dyDescent="0.25">
      <c r="A379" s="57">
        <v>374</v>
      </c>
      <c r="B379" s="27"/>
      <c r="C379" s="27"/>
      <c r="D379" s="28"/>
      <c r="E379" s="28"/>
      <c r="F379" s="28"/>
      <c r="G379" s="30"/>
      <c r="H379" s="145" t="str">
        <f>IF(F379="", "", IF(E379="Billets de train", "", IF(E379="", "", VLOOKUP(F379, Listes!$G$31:$H$33, 2, FALSE))))</f>
        <v/>
      </c>
      <c r="I379" s="118"/>
    </row>
    <row r="380" spans="1:9" ht="20.100000000000001" customHeight="1" x14ac:dyDescent="0.25">
      <c r="A380" s="57">
        <v>375</v>
      </c>
      <c r="B380" s="27"/>
      <c r="C380" s="27"/>
      <c r="D380" s="28"/>
      <c r="E380" s="28"/>
      <c r="F380" s="28"/>
      <c r="G380" s="30"/>
      <c r="H380" s="145" t="str">
        <f>IF(F380="", "", IF(E380="Billets de train", "", IF(E380="", "", VLOOKUP(F380, Listes!$G$31:$H$33, 2, FALSE))))</f>
        <v/>
      </c>
      <c r="I380" s="118"/>
    </row>
    <row r="381" spans="1:9" ht="20.100000000000001" customHeight="1" x14ac:dyDescent="0.25">
      <c r="A381" s="57">
        <v>376</v>
      </c>
      <c r="B381" s="27"/>
      <c r="C381" s="27"/>
      <c r="D381" s="28"/>
      <c r="E381" s="28"/>
      <c r="F381" s="28"/>
      <c r="G381" s="30"/>
      <c r="H381" s="145" t="str">
        <f>IF(F381="", "", IF(E381="Billets de train", "", IF(E381="", "", VLOOKUP(F381, Listes!$G$31:$H$33, 2, FALSE))))</f>
        <v/>
      </c>
      <c r="I381" s="118"/>
    </row>
    <row r="382" spans="1:9" ht="20.100000000000001" customHeight="1" x14ac:dyDescent="0.25">
      <c r="A382" s="57">
        <v>377</v>
      </c>
      <c r="B382" s="27"/>
      <c r="C382" s="27"/>
      <c r="D382" s="28"/>
      <c r="E382" s="28"/>
      <c r="F382" s="28"/>
      <c r="G382" s="30"/>
      <c r="H382" s="145" t="str">
        <f>IF(F382="", "", IF(E382="Billets de train", "", IF(E382="", "", VLOOKUP(F382, Listes!$G$31:$H$33, 2, FALSE))))</f>
        <v/>
      </c>
      <c r="I382" s="118"/>
    </row>
    <row r="383" spans="1:9" ht="20.100000000000001" customHeight="1" x14ac:dyDescent="0.25">
      <c r="A383" s="57">
        <v>378</v>
      </c>
      <c r="B383" s="27"/>
      <c r="C383" s="27"/>
      <c r="D383" s="28"/>
      <c r="E383" s="28"/>
      <c r="F383" s="28"/>
      <c r="G383" s="30"/>
      <c r="H383" s="145" t="str">
        <f>IF(F383="", "", IF(E383="Billets de train", "", IF(E383="", "", VLOOKUP(F383, Listes!$G$31:$H$33, 2, FALSE))))</f>
        <v/>
      </c>
      <c r="I383" s="118"/>
    </row>
    <row r="384" spans="1:9" ht="20.100000000000001" customHeight="1" x14ac:dyDescent="0.25">
      <c r="A384" s="57">
        <v>379</v>
      </c>
      <c r="B384" s="27"/>
      <c r="C384" s="27"/>
      <c r="D384" s="28"/>
      <c r="E384" s="28"/>
      <c r="F384" s="28"/>
      <c r="G384" s="30"/>
      <c r="H384" s="145" t="str">
        <f>IF(F384="", "", IF(E384="Billets de train", "", IF(E384="", "", VLOOKUP(F384, Listes!$G$31:$H$33, 2, FALSE))))</f>
        <v/>
      </c>
      <c r="I384" s="118"/>
    </row>
    <row r="385" spans="1:9" ht="20.100000000000001" customHeight="1" x14ac:dyDescent="0.25">
      <c r="A385" s="57">
        <v>380</v>
      </c>
      <c r="B385" s="27"/>
      <c r="C385" s="27"/>
      <c r="D385" s="28"/>
      <c r="E385" s="28"/>
      <c r="F385" s="28"/>
      <c r="G385" s="30"/>
      <c r="H385" s="145" t="str">
        <f>IF(F385="", "", IF(E385="Billets de train", "", IF(E385="", "", VLOOKUP(F385, Listes!$G$31:$H$33, 2, FALSE))))</f>
        <v/>
      </c>
      <c r="I385" s="118"/>
    </row>
    <row r="386" spans="1:9" ht="20.100000000000001" customHeight="1" x14ac:dyDescent="0.25">
      <c r="A386" s="57">
        <v>381</v>
      </c>
      <c r="B386" s="27"/>
      <c r="C386" s="27"/>
      <c r="D386" s="28"/>
      <c r="E386" s="28"/>
      <c r="F386" s="28"/>
      <c r="G386" s="30"/>
      <c r="H386" s="145" t="str">
        <f>IF(F386="", "", IF(E386="Billets de train", "", IF(E386="", "", VLOOKUP(F386, Listes!$G$31:$H$33, 2, FALSE))))</f>
        <v/>
      </c>
      <c r="I386" s="118"/>
    </row>
    <row r="387" spans="1:9" ht="20.100000000000001" customHeight="1" x14ac:dyDescent="0.25">
      <c r="A387" s="57">
        <v>382</v>
      </c>
      <c r="B387" s="27"/>
      <c r="C387" s="27"/>
      <c r="D387" s="28"/>
      <c r="E387" s="28"/>
      <c r="F387" s="28"/>
      <c r="G387" s="30"/>
      <c r="H387" s="145" t="str">
        <f>IF(F387="", "", IF(E387="Billets de train", "", IF(E387="", "", VLOOKUP(F387, Listes!$G$31:$H$33, 2, FALSE))))</f>
        <v/>
      </c>
      <c r="I387" s="118"/>
    </row>
    <row r="388" spans="1:9" ht="20.100000000000001" customHeight="1" x14ac:dyDescent="0.25">
      <c r="A388" s="57">
        <v>383</v>
      </c>
      <c r="B388" s="27"/>
      <c r="C388" s="27"/>
      <c r="D388" s="28"/>
      <c r="E388" s="28"/>
      <c r="F388" s="28"/>
      <c r="G388" s="30"/>
      <c r="H388" s="145" t="str">
        <f>IF(F388="", "", IF(E388="Billets de train", "", IF(E388="", "", VLOOKUP(F388, Listes!$G$31:$H$33, 2, FALSE))))</f>
        <v/>
      </c>
      <c r="I388" s="118"/>
    </row>
    <row r="389" spans="1:9" ht="20.100000000000001" customHeight="1" x14ac:dyDescent="0.25">
      <c r="A389" s="57">
        <v>384</v>
      </c>
      <c r="B389" s="27"/>
      <c r="C389" s="27"/>
      <c r="D389" s="28"/>
      <c r="E389" s="28"/>
      <c r="F389" s="28"/>
      <c r="G389" s="30"/>
      <c r="H389" s="145" t="str">
        <f>IF(F389="", "", IF(E389="Billets de train", "", IF(E389="", "", VLOOKUP(F389, Listes!$G$31:$H$33, 2, FALSE))))</f>
        <v/>
      </c>
      <c r="I389" s="118"/>
    </row>
    <row r="390" spans="1:9" ht="20.100000000000001" customHeight="1" x14ac:dyDescent="0.25">
      <c r="A390" s="57">
        <v>385</v>
      </c>
      <c r="B390" s="27"/>
      <c r="C390" s="27"/>
      <c r="D390" s="28"/>
      <c r="E390" s="28"/>
      <c r="F390" s="28"/>
      <c r="G390" s="30"/>
      <c r="H390" s="145" t="str">
        <f>IF(F390="", "", IF(E390="Billets de train", "", IF(E390="", "", VLOOKUP(F390, Listes!$G$31:$H$33, 2, FALSE))))</f>
        <v/>
      </c>
      <c r="I390" s="118"/>
    </row>
    <row r="391" spans="1:9" ht="20.100000000000001" customHeight="1" x14ac:dyDescent="0.25">
      <c r="A391" s="57">
        <v>386</v>
      </c>
      <c r="B391" s="27"/>
      <c r="C391" s="27"/>
      <c r="D391" s="28"/>
      <c r="E391" s="28"/>
      <c r="F391" s="28"/>
      <c r="G391" s="30"/>
      <c r="H391" s="145" t="str">
        <f>IF(F391="", "", IF(E391="Billets de train", "", IF(E391="", "", VLOOKUP(F391, Listes!$G$31:$H$33, 2, FALSE))))</f>
        <v/>
      </c>
      <c r="I391" s="118"/>
    </row>
    <row r="392" spans="1:9" ht="20.100000000000001" customHeight="1" x14ac:dyDescent="0.25">
      <c r="A392" s="57">
        <v>387</v>
      </c>
      <c r="B392" s="27"/>
      <c r="C392" s="27"/>
      <c r="D392" s="28"/>
      <c r="E392" s="28"/>
      <c r="F392" s="28"/>
      <c r="G392" s="30"/>
      <c r="H392" s="145" t="str">
        <f>IF(F392="", "", IF(E392="Billets de train", "", IF(E392="", "", VLOOKUP(F392, Listes!$G$31:$H$33, 2, FALSE))))</f>
        <v/>
      </c>
      <c r="I392" s="118"/>
    </row>
    <row r="393" spans="1:9" ht="20.100000000000001" customHeight="1" x14ac:dyDescent="0.25">
      <c r="A393" s="57">
        <v>388</v>
      </c>
      <c r="B393" s="27"/>
      <c r="C393" s="27"/>
      <c r="D393" s="28"/>
      <c r="E393" s="28"/>
      <c r="F393" s="28"/>
      <c r="G393" s="30"/>
      <c r="H393" s="145" t="str">
        <f>IF(F393="", "", IF(E393="Billets de train", "", IF(E393="", "", VLOOKUP(F393, Listes!$G$31:$H$33, 2, FALSE))))</f>
        <v/>
      </c>
      <c r="I393" s="118"/>
    </row>
    <row r="394" spans="1:9" ht="20.100000000000001" customHeight="1" x14ac:dyDescent="0.25">
      <c r="A394" s="57">
        <v>389</v>
      </c>
      <c r="B394" s="27"/>
      <c r="C394" s="27"/>
      <c r="D394" s="28"/>
      <c r="E394" s="28"/>
      <c r="F394" s="28"/>
      <c r="G394" s="30"/>
      <c r="H394" s="145" t="str">
        <f>IF(F394="", "", IF(E394="Billets de train", "", IF(E394="", "", VLOOKUP(F394, Listes!$G$31:$H$33, 2, FALSE))))</f>
        <v/>
      </c>
      <c r="I394" s="118"/>
    </row>
    <row r="395" spans="1:9" ht="20.100000000000001" customHeight="1" x14ac:dyDescent="0.25">
      <c r="A395" s="57">
        <v>390</v>
      </c>
      <c r="B395" s="27"/>
      <c r="C395" s="27"/>
      <c r="D395" s="28"/>
      <c r="E395" s="28"/>
      <c r="F395" s="28"/>
      <c r="G395" s="30"/>
      <c r="H395" s="145" t="str">
        <f>IF(F395="", "", IF(E395="Billets de train", "", IF(E395="", "", VLOOKUP(F395, Listes!$G$31:$H$33, 2, FALSE))))</f>
        <v/>
      </c>
      <c r="I395" s="118"/>
    </row>
    <row r="396" spans="1:9" ht="20.100000000000001" customHeight="1" x14ac:dyDescent="0.25">
      <c r="A396" s="57">
        <v>391</v>
      </c>
      <c r="B396" s="27"/>
      <c r="C396" s="27"/>
      <c r="D396" s="28"/>
      <c r="E396" s="28"/>
      <c r="F396" s="28"/>
      <c r="G396" s="30"/>
      <c r="H396" s="145" t="str">
        <f>IF(F396="", "", IF(E396="Billets de train", "", IF(E396="", "", VLOOKUP(F396, Listes!$G$31:$H$33, 2, FALSE))))</f>
        <v/>
      </c>
      <c r="I396" s="118"/>
    </row>
    <row r="397" spans="1:9" ht="20.100000000000001" customHeight="1" x14ac:dyDescent="0.25">
      <c r="A397" s="57">
        <v>392</v>
      </c>
      <c r="B397" s="27"/>
      <c r="C397" s="27"/>
      <c r="D397" s="28"/>
      <c r="E397" s="28"/>
      <c r="F397" s="28"/>
      <c r="G397" s="30"/>
      <c r="H397" s="145" t="str">
        <f>IF(F397="", "", IF(E397="Billets de train", "", IF(E397="", "", VLOOKUP(F397, Listes!$G$31:$H$33, 2, FALSE))))</f>
        <v/>
      </c>
      <c r="I397" s="118"/>
    </row>
    <row r="398" spans="1:9" ht="20.100000000000001" customHeight="1" x14ac:dyDescent="0.25">
      <c r="A398" s="57">
        <v>393</v>
      </c>
      <c r="B398" s="27"/>
      <c r="C398" s="27"/>
      <c r="D398" s="28"/>
      <c r="E398" s="28"/>
      <c r="F398" s="28"/>
      <c r="G398" s="30"/>
      <c r="H398" s="145" t="str">
        <f>IF(F398="", "", IF(E398="Billets de train", "", IF(E398="", "", VLOOKUP(F398, Listes!$G$31:$H$33, 2, FALSE))))</f>
        <v/>
      </c>
      <c r="I398" s="118"/>
    </row>
    <row r="399" spans="1:9" ht="20.100000000000001" customHeight="1" x14ac:dyDescent="0.25">
      <c r="A399" s="57">
        <v>394</v>
      </c>
      <c r="B399" s="27"/>
      <c r="C399" s="27"/>
      <c r="D399" s="28"/>
      <c r="E399" s="28"/>
      <c r="F399" s="28"/>
      <c r="G399" s="30"/>
      <c r="H399" s="145" t="str">
        <f>IF(F399="", "", IF(E399="Billets de train", "", IF(E399="", "", VLOOKUP(F399, Listes!$G$31:$H$33, 2, FALSE))))</f>
        <v/>
      </c>
      <c r="I399" s="118"/>
    </row>
    <row r="400" spans="1:9" ht="20.100000000000001" customHeight="1" x14ac:dyDescent="0.25">
      <c r="A400" s="57">
        <v>395</v>
      </c>
      <c r="B400" s="27"/>
      <c r="C400" s="27"/>
      <c r="D400" s="28"/>
      <c r="E400" s="28"/>
      <c r="F400" s="28"/>
      <c r="G400" s="30"/>
      <c r="H400" s="145" t="str">
        <f>IF(F400="", "", IF(E400="Billets de train", "", IF(E400="", "", VLOOKUP(F400, Listes!$G$31:$H$33, 2, FALSE))))</f>
        <v/>
      </c>
      <c r="I400" s="118"/>
    </row>
    <row r="401" spans="1:9" ht="20.100000000000001" customHeight="1" x14ac:dyDescent="0.25">
      <c r="A401" s="57">
        <v>396</v>
      </c>
      <c r="B401" s="27"/>
      <c r="C401" s="27"/>
      <c r="D401" s="28"/>
      <c r="E401" s="28"/>
      <c r="F401" s="28"/>
      <c r="G401" s="30"/>
      <c r="H401" s="145" t="str">
        <f>IF(F401="", "", IF(E401="Billets de train", "", IF(E401="", "", VLOOKUP(F401, Listes!$G$31:$H$33, 2, FALSE))))</f>
        <v/>
      </c>
      <c r="I401" s="118"/>
    </row>
    <row r="402" spans="1:9" ht="20.100000000000001" customHeight="1" x14ac:dyDescent="0.25">
      <c r="A402" s="57">
        <v>397</v>
      </c>
      <c r="B402" s="27"/>
      <c r="C402" s="27"/>
      <c r="D402" s="28"/>
      <c r="E402" s="28"/>
      <c r="F402" s="28"/>
      <c r="G402" s="30"/>
      <c r="H402" s="145" t="str">
        <f>IF(F402="", "", IF(E402="Billets de train", "", IF(E402="", "", VLOOKUP(F402, Listes!$G$31:$H$33, 2, FALSE))))</f>
        <v/>
      </c>
      <c r="I402" s="118"/>
    </row>
    <row r="403" spans="1:9" ht="20.100000000000001" customHeight="1" x14ac:dyDescent="0.25">
      <c r="A403" s="57">
        <v>398</v>
      </c>
      <c r="B403" s="27"/>
      <c r="C403" s="27"/>
      <c r="D403" s="28"/>
      <c r="E403" s="28"/>
      <c r="F403" s="28"/>
      <c r="G403" s="30"/>
      <c r="H403" s="145" t="str">
        <f>IF(F403="", "", IF(E403="Billets de train", "", IF(E403="", "", VLOOKUP(F403, Listes!$G$31:$H$33, 2, FALSE))))</f>
        <v/>
      </c>
      <c r="I403" s="118"/>
    </row>
    <row r="404" spans="1:9" ht="20.100000000000001" customHeight="1" x14ac:dyDescent="0.25">
      <c r="A404" s="57">
        <v>399</v>
      </c>
      <c r="B404" s="27"/>
      <c r="C404" s="27"/>
      <c r="D404" s="28"/>
      <c r="E404" s="28"/>
      <c r="F404" s="28"/>
      <c r="G404" s="30"/>
      <c r="H404" s="145" t="str">
        <f>IF(F404="", "", IF(E404="Billets de train", "", IF(E404="", "", VLOOKUP(F404, Listes!$G$31:$H$33, 2, FALSE))))</f>
        <v/>
      </c>
      <c r="I404" s="118"/>
    </row>
    <row r="405" spans="1:9" ht="20.100000000000001" customHeight="1" x14ac:dyDescent="0.25">
      <c r="A405" s="57">
        <v>400</v>
      </c>
      <c r="B405" s="27"/>
      <c r="C405" s="27"/>
      <c r="D405" s="28"/>
      <c r="E405" s="28"/>
      <c r="F405" s="28"/>
      <c r="G405" s="30"/>
      <c r="H405" s="145" t="str">
        <f>IF(F405="", "", IF(E405="Billets de train", "", IF(E405="", "", VLOOKUP(F405, Listes!$G$31:$H$33, 2, FALSE))))</f>
        <v/>
      </c>
      <c r="I405" s="118"/>
    </row>
    <row r="406" spans="1:9" ht="20.100000000000001" customHeight="1" x14ac:dyDescent="0.25">
      <c r="A406" s="57">
        <v>401</v>
      </c>
      <c r="B406" s="27"/>
      <c r="C406" s="27"/>
      <c r="D406" s="28"/>
      <c r="E406" s="28"/>
      <c r="F406" s="28"/>
      <c r="G406" s="30"/>
      <c r="H406" s="145" t="str">
        <f>IF(F406="", "", IF(E406="Billets de train", "", IF(E406="", "", VLOOKUP(F406, Listes!$G$31:$H$33, 2, FALSE))))</f>
        <v/>
      </c>
      <c r="I406" s="118"/>
    </row>
    <row r="407" spans="1:9" ht="20.100000000000001" customHeight="1" x14ac:dyDescent="0.25">
      <c r="A407" s="57">
        <v>402</v>
      </c>
      <c r="B407" s="27"/>
      <c r="C407" s="27"/>
      <c r="D407" s="28"/>
      <c r="E407" s="28"/>
      <c r="F407" s="28"/>
      <c r="G407" s="30"/>
      <c r="H407" s="145" t="str">
        <f>IF(F407="", "", IF(E407="Billets de train", "", IF(E407="", "", VLOOKUP(F407, Listes!$G$31:$H$33, 2, FALSE))))</f>
        <v/>
      </c>
      <c r="I407" s="118"/>
    </row>
    <row r="408" spans="1:9" ht="20.100000000000001" customHeight="1" x14ac:dyDescent="0.25">
      <c r="A408" s="57">
        <v>403</v>
      </c>
      <c r="B408" s="27"/>
      <c r="C408" s="27"/>
      <c r="D408" s="28"/>
      <c r="E408" s="28"/>
      <c r="F408" s="28"/>
      <c r="G408" s="30"/>
      <c r="H408" s="145" t="str">
        <f>IF(F408="", "", IF(E408="Billets de train", "", IF(E408="", "", VLOOKUP(F408, Listes!$G$31:$H$33, 2, FALSE))))</f>
        <v/>
      </c>
      <c r="I408" s="118"/>
    </row>
    <row r="409" spans="1:9" ht="20.100000000000001" customHeight="1" x14ac:dyDescent="0.25">
      <c r="A409" s="57">
        <v>404</v>
      </c>
      <c r="B409" s="27"/>
      <c r="C409" s="27"/>
      <c r="D409" s="28"/>
      <c r="E409" s="28"/>
      <c r="F409" s="28"/>
      <c r="G409" s="30"/>
      <c r="H409" s="145" t="str">
        <f>IF(F409="", "", IF(E409="Billets de train", "", IF(E409="", "", VLOOKUP(F409, Listes!$G$31:$H$33, 2, FALSE))))</f>
        <v/>
      </c>
      <c r="I409" s="118"/>
    </row>
    <row r="410" spans="1:9" ht="20.100000000000001" customHeight="1" x14ac:dyDescent="0.25">
      <c r="A410" s="57">
        <v>405</v>
      </c>
      <c r="B410" s="27"/>
      <c r="C410" s="27"/>
      <c r="D410" s="28"/>
      <c r="E410" s="28"/>
      <c r="F410" s="28"/>
      <c r="G410" s="30"/>
      <c r="H410" s="145" t="str">
        <f>IF(F410="", "", IF(E410="Billets de train", "", IF(E410="", "", VLOOKUP(F410, Listes!$G$31:$H$33, 2, FALSE))))</f>
        <v/>
      </c>
      <c r="I410" s="118"/>
    </row>
    <row r="411" spans="1:9" ht="20.100000000000001" customHeight="1" x14ac:dyDescent="0.25">
      <c r="A411" s="57">
        <v>406</v>
      </c>
      <c r="B411" s="27"/>
      <c r="C411" s="27"/>
      <c r="D411" s="28"/>
      <c r="E411" s="28"/>
      <c r="F411" s="28"/>
      <c r="G411" s="30"/>
      <c r="H411" s="145" t="str">
        <f>IF(F411="", "", IF(E411="Billets de train", "", IF(E411="", "", VLOOKUP(F411, Listes!$G$31:$H$33, 2, FALSE))))</f>
        <v/>
      </c>
      <c r="I411" s="118"/>
    </row>
    <row r="412" spans="1:9" ht="20.100000000000001" customHeight="1" x14ac:dyDescent="0.25">
      <c r="A412" s="57">
        <v>407</v>
      </c>
      <c r="B412" s="27"/>
      <c r="C412" s="27"/>
      <c r="D412" s="28"/>
      <c r="E412" s="28"/>
      <c r="F412" s="28"/>
      <c r="G412" s="30"/>
      <c r="H412" s="145" t="str">
        <f>IF(F412="", "", IF(E412="Billets de train", "", IF(E412="", "", VLOOKUP(F412, Listes!$G$31:$H$33, 2, FALSE))))</f>
        <v/>
      </c>
      <c r="I412" s="118"/>
    </row>
    <row r="413" spans="1:9" ht="20.100000000000001" customHeight="1" x14ac:dyDescent="0.25">
      <c r="A413" s="57">
        <v>408</v>
      </c>
      <c r="B413" s="27"/>
      <c r="C413" s="27"/>
      <c r="D413" s="28"/>
      <c r="E413" s="28"/>
      <c r="F413" s="28"/>
      <c r="G413" s="30"/>
      <c r="H413" s="145" t="str">
        <f>IF(F413="", "", IF(E413="Billets de train", "", IF(E413="", "", VLOOKUP(F413, Listes!$G$31:$H$33, 2, FALSE))))</f>
        <v/>
      </c>
      <c r="I413" s="118"/>
    </row>
    <row r="414" spans="1:9" ht="20.100000000000001" customHeight="1" x14ac:dyDescent="0.25">
      <c r="A414" s="57">
        <v>409</v>
      </c>
      <c r="B414" s="27"/>
      <c r="C414" s="27"/>
      <c r="D414" s="28"/>
      <c r="E414" s="28"/>
      <c r="F414" s="28"/>
      <c r="G414" s="30"/>
      <c r="H414" s="145" t="str">
        <f>IF(F414="", "", IF(E414="Billets de train", "", IF(E414="", "", VLOOKUP(F414, Listes!$G$31:$H$33, 2, FALSE))))</f>
        <v/>
      </c>
      <c r="I414" s="118"/>
    </row>
    <row r="415" spans="1:9" ht="20.100000000000001" customHeight="1" x14ac:dyDescent="0.25">
      <c r="A415" s="57">
        <v>410</v>
      </c>
      <c r="B415" s="27"/>
      <c r="C415" s="27"/>
      <c r="D415" s="28"/>
      <c r="E415" s="28"/>
      <c r="F415" s="28"/>
      <c r="G415" s="30"/>
      <c r="H415" s="145" t="str">
        <f>IF(F415="", "", IF(E415="Billets de train", "", IF(E415="", "", VLOOKUP(F415, Listes!$G$31:$H$33, 2, FALSE))))</f>
        <v/>
      </c>
      <c r="I415" s="118"/>
    </row>
    <row r="416" spans="1:9" ht="20.100000000000001" customHeight="1" x14ac:dyDescent="0.25">
      <c r="A416" s="57">
        <v>411</v>
      </c>
      <c r="B416" s="27"/>
      <c r="C416" s="27"/>
      <c r="D416" s="28"/>
      <c r="E416" s="28"/>
      <c r="F416" s="28"/>
      <c r="G416" s="30"/>
      <c r="H416" s="145" t="str">
        <f>IF(F416="", "", IF(E416="Billets de train", "", IF(E416="", "", VLOOKUP(F416, Listes!$G$31:$H$33, 2, FALSE))))</f>
        <v/>
      </c>
      <c r="I416" s="118"/>
    </row>
    <row r="417" spans="1:9" ht="20.100000000000001" customHeight="1" x14ac:dyDescent="0.25">
      <c r="A417" s="57">
        <v>412</v>
      </c>
      <c r="B417" s="27"/>
      <c r="C417" s="27"/>
      <c r="D417" s="28"/>
      <c r="E417" s="28"/>
      <c r="F417" s="28"/>
      <c r="G417" s="30"/>
      <c r="H417" s="145" t="str">
        <f>IF(F417="", "", IF(E417="Billets de train", "", IF(E417="", "", VLOOKUP(F417, Listes!$G$31:$H$33, 2, FALSE))))</f>
        <v/>
      </c>
      <c r="I417" s="118"/>
    </row>
    <row r="418" spans="1:9" ht="20.100000000000001" customHeight="1" x14ac:dyDescent="0.25">
      <c r="A418" s="57">
        <v>413</v>
      </c>
      <c r="B418" s="27"/>
      <c r="C418" s="27"/>
      <c r="D418" s="28"/>
      <c r="E418" s="28"/>
      <c r="F418" s="28"/>
      <c r="G418" s="30"/>
      <c r="H418" s="145" t="str">
        <f>IF(F418="", "", IF(E418="Billets de train", "", IF(E418="", "", VLOOKUP(F418, Listes!$G$31:$H$33, 2, FALSE))))</f>
        <v/>
      </c>
      <c r="I418" s="118"/>
    </row>
    <row r="419" spans="1:9" ht="20.100000000000001" customHeight="1" x14ac:dyDescent="0.25">
      <c r="A419" s="57">
        <v>414</v>
      </c>
      <c r="B419" s="27"/>
      <c r="C419" s="27"/>
      <c r="D419" s="28"/>
      <c r="E419" s="28"/>
      <c r="F419" s="28"/>
      <c r="G419" s="30"/>
      <c r="H419" s="145" t="str">
        <f>IF(F419="", "", IF(E419="Billets de train", "", IF(E419="", "", VLOOKUP(F419, Listes!$G$31:$H$33, 2, FALSE))))</f>
        <v/>
      </c>
      <c r="I419" s="118"/>
    </row>
    <row r="420" spans="1:9" ht="20.100000000000001" customHeight="1" x14ac:dyDescent="0.25">
      <c r="A420" s="57">
        <v>415</v>
      </c>
      <c r="B420" s="27"/>
      <c r="C420" s="27"/>
      <c r="D420" s="28"/>
      <c r="E420" s="28"/>
      <c r="F420" s="28"/>
      <c r="G420" s="30"/>
      <c r="H420" s="145" t="str">
        <f>IF(F420="", "", IF(E420="Billets de train", "", IF(E420="", "", VLOOKUP(F420, Listes!$G$31:$H$33, 2, FALSE))))</f>
        <v/>
      </c>
      <c r="I420" s="118"/>
    </row>
    <row r="421" spans="1:9" ht="20.100000000000001" customHeight="1" x14ac:dyDescent="0.25">
      <c r="A421" s="57">
        <v>416</v>
      </c>
      <c r="B421" s="27"/>
      <c r="C421" s="27"/>
      <c r="D421" s="28"/>
      <c r="E421" s="28"/>
      <c r="F421" s="28"/>
      <c r="G421" s="30"/>
      <c r="H421" s="145" t="str">
        <f>IF(F421="", "", IF(E421="Billets de train", "", IF(E421="", "", VLOOKUP(F421, Listes!$G$31:$H$33, 2, FALSE))))</f>
        <v/>
      </c>
      <c r="I421" s="118"/>
    </row>
    <row r="422" spans="1:9" ht="20.100000000000001" customHeight="1" x14ac:dyDescent="0.25">
      <c r="A422" s="57">
        <v>417</v>
      </c>
      <c r="B422" s="27"/>
      <c r="C422" s="27"/>
      <c r="D422" s="28"/>
      <c r="E422" s="28"/>
      <c r="F422" s="28"/>
      <c r="G422" s="30"/>
      <c r="H422" s="145" t="str">
        <f>IF(F422="", "", IF(E422="Billets de train", "", IF(E422="", "", VLOOKUP(F422, Listes!$G$31:$H$33, 2, FALSE))))</f>
        <v/>
      </c>
      <c r="I422" s="118"/>
    </row>
    <row r="423" spans="1:9" ht="20.100000000000001" customHeight="1" x14ac:dyDescent="0.25">
      <c r="A423" s="57">
        <v>418</v>
      </c>
      <c r="B423" s="27"/>
      <c r="C423" s="27"/>
      <c r="D423" s="28"/>
      <c r="E423" s="28"/>
      <c r="F423" s="28"/>
      <c r="G423" s="30"/>
      <c r="H423" s="145" t="str">
        <f>IF(F423="", "", IF(E423="Billets de train", "", IF(E423="", "", VLOOKUP(F423, Listes!$G$31:$H$33, 2, FALSE))))</f>
        <v/>
      </c>
      <c r="I423" s="118"/>
    </row>
    <row r="424" spans="1:9" ht="20.100000000000001" customHeight="1" x14ac:dyDescent="0.25">
      <c r="A424" s="57">
        <v>419</v>
      </c>
      <c r="B424" s="27"/>
      <c r="C424" s="27"/>
      <c r="D424" s="28"/>
      <c r="E424" s="28"/>
      <c r="F424" s="28"/>
      <c r="G424" s="30"/>
      <c r="H424" s="145" t="str">
        <f>IF(F424="", "", IF(E424="Billets de train", "", IF(E424="", "", VLOOKUP(F424, Listes!$G$31:$H$33, 2, FALSE))))</f>
        <v/>
      </c>
      <c r="I424" s="118"/>
    </row>
    <row r="425" spans="1:9" ht="20.100000000000001" customHeight="1" x14ac:dyDescent="0.25">
      <c r="A425" s="57">
        <v>420</v>
      </c>
      <c r="B425" s="27"/>
      <c r="C425" s="27"/>
      <c r="D425" s="28"/>
      <c r="E425" s="28"/>
      <c r="F425" s="28"/>
      <c r="G425" s="30"/>
      <c r="H425" s="145" t="str">
        <f>IF(F425="", "", IF(E425="Billets de train", "", IF(E425="", "", VLOOKUP(F425, Listes!$G$31:$H$33, 2, FALSE))))</f>
        <v/>
      </c>
      <c r="I425" s="118"/>
    </row>
    <row r="426" spans="1:9" ht="20.100000000000001" customHeight="1" x14ac:dyDescent="0.25">
      <c r="A426" s="57">
        <v>421</v>
      </c>
      <c r="B426" s="27"/>
      <c r="C426" s="27"/>
      <c r="D426" s="28"/>
      <c r="E426" s="28"/>
      <c r="F426" s="28"/>
      <c r="G426" s="30"/>
      <c r="H426" s="145" t="str">
        <f>IF(F426="", "", IF(E426="Billets de train", "", IF(E426="", "", VLOOKUP(F426, Listes!$G$31:$H$33, 2, FALSE))))</f>
        <v/>
      </c>
      <c r="I426" s="118"/>
    </row>
    <row r="427" spans="1:9" ht="20.100000000000001" customHeight="1" x14ac:dyDescent="0.25">
      <c r="A427" s="57">
        <v>422</v>
      </c>
      <c r="B427" s="27"/>
      <c r="C427" s="27"/>
      <c r="D427" s="28"/>
      <c r="E427" s="28"/>
      <c r="F427" s="28"/>
      <c r="G427" s="30"/>
      <c r="H427" s="145" t="str">
        <f>IF(F427="", "", IF(E427="Billets de train", "", IF(E427="", "", VLOOKUP(F427, Listes!$G$31:$H$33, 2, FALSE))))</f>
        <v/>
      </c>
      <c r="I427" s="118"/>
    </row>
    <row r="428" spans="1:9" ht="20.100000000000001" customHeight="1" x14ac:dyDescent="0.25">
      <c r="A428" s="57">
        <v>423</v>
      </c>
      <c r="B428" s="27"/>
      <c r="C428" s="27"/>
      <c r="D428" s="28"/>
      <c r="E428" s="28"/>
      <c r="F428" s="28"/>
      <c r="G428" s="30"/>
      <c r="H428" s="145" t="str">
        <f>IF(F428="", "", IF(E428="Billets de train", "", IF(E428="", "", VLOOKUP(F428, Listes!$G$31:$H$33, 2, FALSE))))</f>
        <v/>
      </c>
      <c r="I428" s="118"/>
    </row>
    <row r="429" spans="1:9" ht="20.100000000000001" customHeight="1" x14ac:dyDescent="0.25">
      <c r="A429" s="57">
        <v>424</v>
      </c>
      <c r="B429" s="27"/>
      <c r="C429" s="27"/>
      <c r="D429" s="28"/>
      <c r="E429" s="28"/>
      <c r="F429" s="28"/>
      <c r="G429" s="30"/>
      <c r="H429" s="145" t="str">
        <f>IF(F429="", "", IF(E429="Billets de train", "", IF(E429="", "", VLOOKUP(F429, Listes!$G$31:$H$33, 2, FALSE))))</f>
        <v/>
      </c>
      <c r="I429" s="118"/>
    </row>
    <row r="430" spans="1:9" ht="20.100000000000001" customHeight="1" x14ac:dyDescent="0.25">
      <c r="A430" s="57">
        <v>425</v>
      </c>
      <c r="B430" s="27"/>
      <c r="C430" s="27"/>
      <c r="D430" s="28"/>
      <c r="E430" s="28"/>
      <c r="F430" s="28"/>
      <c r="G430" s="30"/>
      <c r="H430" s="145" t="str">
        <f>IF(F430="", "", IF(E430="Billets de train", "", IF(E430="", "", VLOOKUP(F430, Listes!$G$31:$H$33, 2, FALSE))))</f>
        <v/>
      </c>
      <c r="I430" s="118"/>
    </row>
    <row r="431" spans="1:9" ht="20.100000000000001" customHeight="1" x14ac:dyDescent="0.25">
      <c r="A431" s="57">
        <v>426</v>
      </c>
      <c r="B431" s="27"/>
      <c r="C431" s="27"/>
      <c r="D431" s="28"/>
      <c r="E431" s="28"/>
      <c r="F431" s="28"/>
      <c r="G431" s="30"/>
      <c r="H431" s="145" t="str">
        <f>IF(F431="", "", IF(E431="Billets de train", "", IF(E431="", "", VLOOKUP(F431, Listes!$G$31:$H$33, 2, FALSE))))</f>
        <v/>
      </c>
      <c r="I431" s="118"/>
    </row>
    <row r="432" spans="1:9" ht="20.100000000000001" customHeight="1" x14ac:dyDescent="0.25">
      <c r="A432" s="57">
        <v>427</v>
      </c>
      <c r="B432" s="27"/>
      <c r="C432" s="27"/>
      <c r="D432" s="28"/>
      <c r="E432" s="28"/>
      <c r="F432" s="28"/>
      <c r="G432" s="30"/>
      <c r="H432" s="145" t="str">
        <f>IF(F432="", "", IF(E432="Billets de train", "", IF(E432="", "", VLOOKUP(F432, Listes!$G$31:$H$33, 2, FALSE))))</f>
        <v/>
      </c>
      <c r="I432" s="118"/>
    </row>
    <row r="433" spans="1:9" ht="20.100000000000001" customHeight="1" x14ac:dyDescent="0.25">
      <c r="A433" s="57">
        <v>428</v>
      </c>
      <c r="B433" s="27"/>
      <c r="C433" s="27"/>
      <c r="D433" s="28"/>
      <c r="E433" s="28"/>
      <c r="F433" s="28"/>
      <c r="G433" s="30"/>
      <c r="H433" s="145" t="str">
        <f>IF(F433="", "", IF(E433="Billets de train", "", IF(E433="", "", VLOOKUP(F433, Listes!$G$31:$H$33, 2, FALSE))))</f>
        <v/>
      </c>
      <c r="I433" s="118"/>
    </row>
    <row r="434" spans="1:9" ht="20.100000000000001" customHeight="1" x14ac:dyDescent="0.25">
      <c r="A434" s="57">
        <v>429</v>
      </c>
      <c r="B434" s="27"/>
      <c r="C434" s="27"/>
      <c r="D434" s="28"/>
      <c r="E434" s="28"/>
      <c r="F434" s="28"/>
      <c r="G434" s="30"/>
      <c r="H434" s="145" t="str">
        <f>IF(F434="", "", IF(E434="Billets de train", "", IF(E434="", "", VLOOKUP(F434, Listes!$G$31:$H$33, 2, FALSE))))</f>
        <v/>
      </c>
      <c r="I434" s="118"/>
    </row>
    <row r="435" spans="1:9" ht="20.100000000000001" customHeight="1" x14ac:dyDescent="0.25">
      <c r="A435" s="57">
        <v>430</v>
      </c>
      <c r="B435" s="27"/>
      <c r="C435" s="27"/>
      <c r="D435" s="28"/>
      <c r="E435" s="28"/>
      <c r="F435" s="28"/>
      <c r="G435" s="30"/>
      <c r="H435" s="145" t="str">
        <f>IF(F435="", "", IF(E435="Billets de train", "", IF(E435="", "", VLOOKUP(F435, Listes!$G$31:$H$33, 2, FALSE))))</f>
        <v/>
      </c>
      <c r="I435" s="118"/>
    </row>
    <row r="436" spans="1:9" ht="20.100000000000001" customHeight="1" x14ac:dyDescent="0.25">
      <c r="A436" s="57">
        <v>431</v>
      </c>
      <c r="B436" s="27"/>
      <c r="C436" s="27"/>
      <c r="D436" s="28"/>
      <c r="E436" s="28"/>
      <c r="F436" s="28"/>
      <c r="G436" s="30"/>
      <c r="H436" s="145" t="str">
        <f>IF(F436="", "", IF(E436="Billets de train", "", IF(E436="", "", VLOOKUP(F436, Listes!$G$31:$H$33, 2, FALSE))))</f>
        <v/>
      </c>
      <c r="I436" s="118"/>
    </row>
    <row r="437" spans="1:9" ht="20.100000000000001" customHeight="1" x14ac:dyDescent="0.25">
      <c r="A437" s="57">
        <v>432</v>
      </c>
      <c r="B437" s="27"/>
      <c r="C437" s="27"/>
      <c r="D437" s="28"/>
      <c r="E437" s="28"/>
      <c r="F437" s="28"/>
      <c r="G437" s="30"/>
      <c r="H437" s="145" t="str">
        <f>IF(F437="", "", IF(E437="Billets de train", "", IF(E437="", "", VLOOKUP(F437, Listes!$G$31:$H$33, 2, FALSE))))</f>
        <v/>
      </c>
      <c r="I437" s="118"/>
    </row>
    <row r="438" spans="1:9" ht="20.100000000000001" customHeight="1" x14ac:dyDescent="0.25">
      <c r="A438" s="57">
        <v>433</v>
      </c>
      <c r="B438" s="27"/>
      <c r="C438" s="27"/>
      <c r="D438" s="28"/>
      <c r="E438" s="28"/>
      <c r="F438" s="28"/>
      <c r="G438" s="30"/>
      <c r="H438" s="145" t="str">
        <f>IF(F438="", "", IF(E438="Billets de train", "", IF(E438="", "", VLOOKUP(F438, Listes!$G$31:$H$33, 2, FALSE))))</f>
        <v/>
      </c>
      <c r="I438" s="118"/>
    </row>
    <row r="439" spans="1:9" ht="20.100000000000001" customHeight="1" x14ac:dyDescent="0.25">
      <c r="A439" s="57">
        <v>434</v>
      </c>
      <c r="B439" s="27"/>
      <c r="C439" s="27"/>
      <c r="D439" s="28"/>
      <c r="E439" s="28"/>
      <c r="F439" s="28"/>
      <c r="G439" s="30"/>
      <c r="H439" s="145" t="str">
        <f>IF(F439="", "", IF(E439="Billets de train", "", IF(E439="", "", VLOOKUP(F439, Listes!$G$31:$H$33, 2, FALSE))))</f>
        <v/>
      </c>
      <c r="I439" s="118"/>
    </row>
    <row r="440" spans="1:9" ht="20.100000000000001" customHeight="1" x14ac:dyDescent="0.25">
      <c r="A440" s="57">
        <v>435</v>
      </c>
      <c r="B440" s="27"/>
      <c r="C440" s="27"/>
      <c r="D440" s="28"/>
      <c r="E440" s="28"/>
      <c r="F440" s="28"/>
      <c r="G440" s="30"/>
      <c r="H440" s="145" t="str">
        <f>IF(F440="", "", IF(E440="Billets de train", "", IF(E440="", "", VLOOKUP(F440, Listes!$G$31:$H$33, 2, FALSE))))</f>
        <v/>
      </c>
      <c r="I440" s="118"/>
    </row>
    <row r="441" spans="1:9" ht="20.100000000000001" customHeight="1" x14ac:dyDescent="0.25">
      <c r="A441" s="57">
        <v>436</v>
      </c>
      <c r="B441" s="27"/>
      <c r="C441" s="27"/>
      <c r="D441" s="28"/>
      <c r="E441" s="28"/>
      <c r="F441" s="28"/>
      <c r="G441" s="30"/>
      <c r="H441" s="145" t="str">
        <f>IF(F441="", "", IF(E441="Billets de train", "", IF(E441="", "", VLOOKUP(F441, Listes!$G$31:$H$33, 2, FALSE))))</f>
        <v/>
      </c>
      <c r="I441" s="118"/>
    </row>
    <row r="442" spans="1:9" ht="20.100000000000001" customHeight="1" x14ac:dyDescent="0.25">
      <c r="A442" s="57">
        <v>437</v>
      </c>
      <c r="B442" s="27"/>
      <c r="C442" s="27"/>
      <c r="D442" s="28"/>
      <c r="E442" s="28"/>
      <c r="F442" s="28"/>
      <c r="G442" s="30"/>
      <c r="H442" s="145" t="str">
        <f>IF(F442="", "", IF(E442="Billets de train", "", IF(E442="", "", VLOOKUP(F442, Listes!$G$31:$H$33, 2, FALSE))))</f>
        <v/>
      </c>
      <c r="I442" s="118"/>
    </row>
    <row r="443" spans="1:9" ht="20.100000000000001" customHeight="1" x14ac:dyDescent="0.25">
      <c r="A443" s="57">
        <v>438</v>
      </c>
      <c r="B443" s="27"/>
      <c r="C443" s="27"/>
      <c r="D443" s="28"/>
      <c r="E443" s="28"/>
      <c r="F443" s="28"/>
      <c r="G443" s="30"/>
      <c r="H443" s="145" t="str">
        <f>IF(F443="", "", IF(E443="Billets de train", "", IF(E443="", "", VLOOKUP(F443, Listes!$G$31:$H$33, 2, FALSE))))</f>
        <v/>
      </c>
      <c r="I443" s="118"/>
    </row>
    <row r="444" spans="1:9" ht="20.100000000000001" customHeight="1" x14ac:dyDescent="0.25">
      <c r="A444" s="57">
        <v>439</v>
      </c>
      <c r="B444" s="27"/>
      <c r="C444" s="27"/>
      <c r="D444" s="28"/>
      <c r="E444" s="28"/>
      <c r="F444" s="28"/>
      <c r="G444" s="30"/>
      <c r="H444" s="145" t="str">
        <f>IF(F444="", "", IF(E444="Billets de train", "", IF(E444="", "", VLOOKUP(F444, Listes!$G$31:$H$33, 2, FALSE))))</f>
        <v/>
      </c>
      <c r="I444" s="118"/>
    </row>
    <row r="445" spans="1:9" ht="20.100000000000001" customHeight="1" x14ac:dyDescent="0.25">
      <c r="A445" s="57">
        <v>440</v>
      </c>
      <c r="B445" s="27"/>
      <c r="C445" s="27"/>
      <c r="D445" s="28"/>
      <c r="E445" s="28"/>
      <c r="F445" s="28"/>
      <c r="G445" s="30"/>
      <c r="H445" s="145" t="str">
        <f>IF(F445="", "", IF(E445="Billets de train", "", IF(E445="", "", VLOOKUP(F445, Listes!$G$31:$H$33, 2, FALSE))))</f>
        <v/>
      </c>
      <c r="I445" s="118"/>
    </row>
    <row r="446" spans="1:9" ht="20.100000000000001" customHeight="1" x14ac:dyDescent="0.25">
      <c r="A446" s="57">
        <v>441</v>
      </c>
      <c r="B446" s="27"/>
      <c r="C446" s="27"/>
      <c r="D446" s="28"/>
      <c r="E446" s="28"/>
      <c r="F446" s="28"/>
      <c r="G446" s="30"/>
      <c r="H446" s="145" t="str">
        <f>IF(F446="", "", IF(E446="Billets de train", "", IF(E446="", "", VLOOKUP(F446, Listes!$G$31:$H$33, 2, FALSE))))</f>
        <v/>
      </c>
      <c r="I446" s="118"/>
    </row>
    <row r="447" spans="1:9" ht="20.100000000000001" customHeight="1" x14ac:dyDescent="0.25">
      <c r="A447" s="57">
        <v>442</v>
      </c>
      <c r="B447" s="27"/>
      <c r="C447" s="27"/>
      <c r="D447" s="28"/>
      <c r="E447" s="28"/>
      <c r="F447" s="28"/>
      <c r="G447" s="30"/>
      <c r="H447" s="145" t="str">
        <f>IF(F447="", "", IF(E447="Billets de train", "", IF(E447="", "", VLOOKUP(F447, Listes!$G$31:$H$33, 2, FALSE))))</f>
        <v/>
      </c>
      <c r="I447" s="118"/>
    </row>
    <row r="448" spans="1:9" ht="20.100000000000001" customHeight="1" x14ac:dyDescent="0.25">
      <c r="A448" s="57">
        <v>443</v>
      </c>
      <c r="B448" s="27"/>
      <c r="C448" s="27"/>
      <c r="D448" s="28"/>
      <c r="E448" s="28"/>
      <c r="F448" s="28"/>
      <c r="G448" s="30"/>
      <c r="H448" s="145" t="str">
        <f>IF(F448="", "", IF(E448="Billets de train", "", IF(E448="", "", VLOOKUP(F448, Listes!$G$31:$H$33, 2, FALSE))))</f>
        <v/>
      </c>
      <c r="I448" s="118"/>
    </row>
    <row r="449" spans="1:9" ht="20.100000000000001" customHeight="1" x14ac:dyDescent="0.25">
      <c r="A449" s="57">
        <v>444</v>
      </c>
      <c r="B449" s="27"/>
      <c r="C449" s="27"/>
      <c r="D449" s="28"/>
      <c r="E449" s="28"/>
      <c r="F449" s="28"/>
      <c r="G449" s="30"/>
      <c r="H449" s="145" t="str">
        <f>IF(F449="", "", IF(E449="Billets de train", "", IF(E449="", "", VLOOKUP(F449, Listes!$G$31:$H$33, 2, FALSE))))</f>
        <v/>
      </c>
      <c r="I449" s="118"/>
    </row>
    <row r="450" spans="1:9" ht="20.100000000000001" customHeight="1" x14ac:dyDescent="0.25">
      <c r="A450" s="57">
        <v>445</v>
      </c>
      <c r="B450" s="27"/>
      <c r="C450" s="27"/>
      <c r="D450" s="28"/>
      <c r="E450" s="28"/>
      <c r="F450" s="28"/>
      <c r="G450" s="30"/>
      <c r="H450" s="145" t="str">
        <f>IF(F450="", "", IF(E450="Billets de train", "", IF(E450="", "", VLOOKUP(F450, Listes!$G$31:$H$33, 2, FALSE))))</f>
        <v/>
      </c>
      <c r="I450" s="118"/>
    </row>
    <row r="451" spans="1:9" ht="20.100000000000001" customHeight="1" x14ac:dyDescent="0.25">
      <c r="A451" s="57">
        <v>446</v>
      </c>
      <c r="B451" s="27"/>
      <c r="C451" s="27"/>
      <c r="D451" s="28"/>
      <c r="E451" s="28"/>
      <c r="F451" s="28"/>
      <c r="G451" s="30"/>
      <c r="H451" s="145" t="str">
        <f>IF(F451="", "", IF(E451="Billets de train", "", IF(E451="", "", VLOOKUP(F451, Listes!$G$31:$H$33, 2, FALSE))))</f>
        <v/>
      </c>
      <c r="I451" s="118"/>
    </row>
    <row r="452" spans="1:9" ht="20.100000000000001" customHeight="1" x14ac:dyDescent="0.25">
      <c r="A452" s="57">
        <v>447</v>
      </c>
      <c r="B452" s="27"/>
      <c r="C452" s="27"/>
      <c r="D452" s="28"/>
      <c r="E452" s="28"/>
      <c r="F452" s="28"/>
      <c r="G452" s="30"/>
      <c r="H452" s="145" t="str">
        <f>IF(F452="", "", IF(E452="Billets de train", "", IF(E452="", "", VLOOKUP(F452, Listes!$G$31:$H$33, 2, FALSE))))</f>
        <v/>
      </c>
      <c r="I452" s="118"/>
    </row>
    <row r="453" spans="1:9" ht="20.100000000000001" customHeight="1" x14ac:dyDescent="0.25">
      <c r="A453" s="57">
        <v>448</v>
      </c>
      <c r="B453" s="27"/>
      <c r="C453" s="27"/>
      <c r="D453" s="28"/>
      <c r="E453" s="28"/>
      <c r="F453" s="28"/>
      <c r="G453" s="30"/>
      <c r="H453" s="145" t="str">
        <f>IF(F453="", "", IF(E453="Billets de train", "", IF(E453="", "", VLOOKUP(F453, Listes!$G$31:$H$33, 2, FALSE))))</f>
        <v/>
      </c>
      <c r="I453" s="118"/>
    </row>
    <row r="454" spans="1:9" ht="20.100000000000001" customHeight="1" x14ac:dyDescent="0.25">
      <c r="A454" s="57">
        <v>449</v>
      </c>
      <c r="B454" s="27"/>
      <c r="C454" s="27"/>
      <c r="D454" s="28"/>
      <c r="E454" s="28"/>
      <c r="F454" s="28"/>
      <c r="G454" s="30"/>
      <c r="H454" s="145" t="str">
        <f>IF(F454="", "", IF(E454="Billets de train", "", IF(E454="", "", VLOOKUP(F454, Listes!$G$31:$H$33, 2, FALSE))))</f>
        <v/>
      </c>
      <c r="I454" s="118"/>
    </row>
    <row r="455" spans="1:9" ht="20.100000000000001" customHeight="1" x14ac:dyDescent="0.25">
      <c r="A455" s="57">
        <v>450</v>
      </c>
      <c r="B455" s="27"/>
      <c r="C455" s="27"/>
      <c r="D455" s="28"/>
      <c r="E455" s="28"/>
      <c r="F455" s="28"/>
      <c r="G455" s="30"/>
      <c r="H455" s="145" t="str">
        <f>IF(F455="", "", IF(E455="Billets de train", "", IF(E455="", "", VLOOKUP(F455, Listes!$G$31:$H$33, 2, FALSE))))</f>
        <v/>
      </c>
      <c r="I455" s="118"/>
    </row>
    <row r="456" spans="1:9" ht="20.100000000000001" customHeight="1" x14ac:dyDescent="0.25">
      <c r="A456" s="57">
        <v>451</v>
      </c>
      <c r="B456" s="27"/>
      <c r="C456" s="27"/>
      <c r="D456" s="28"/>
      <c r="E456" s="28"/>
      <c r="F456" s="28"/>
      <c r="G456" s="30"/>
      <c r="H456" s="145" t="str">
        <f>IF(F456="", "", IF(E456="Billets de train", "", IF(E456="", "", VLOOKUP(F456, Listes!$G$31:$H$33, 2, FALSE))))</f>
        <v/>
      </c>
      <c r="I456" s="118"/>
    </row>
    <row r="457" spans="1:9" ht="20.100000000000001" customHeight="1" x14ac:dyDescent="0.25">
      <c r="A457" s="57">
        <v>452</v>
      </c>
      <c r="B457" s="27"/>
      <c r="C457" s="27"/>
      <c r="D457" s="28"/>
      <c r="E457" s="28"/>
      <c r="F457" s="28"/>
      <c r="G457" s="30"/>
      <c r="H457" s="145" t="str">
        <f>IF(F457="", "", IF(E457="Billets de train", "", IF(E457="", "", VLOOKUP(F457, Listes!$G$31:$H$33, 2, FALSE))))</f>
        <v/>
      </c>
      <c r="I457" s="118"/>
    </row>
    <row r="458" spans="1:9" ht="20.100000000000001" customHeight="1" x14ac:dyDescent="0.25">
      <c r="A458" s="57">
        <v>453</v>
      </c>
      <c r="B458" s="27"/>
      <c r="C458" s="27"/>
      <c r="D458" s="28"/>
      <c r="E458" s="28"/>
      <c r="F458" s="28"/>
      <c r="G458" s="30"/>
      <c r="H458" s="145" t="str">
        <f>IF(F458="", "", IF(E458="Billets de train", "", IF(E458="", "", VLOOKUP(F458, Listes!$G$31:$H$33, 2, FALSE))))</f>
        <v/>
      </c>
      <c r="I458" s="118"/>
    </row>
    <row r="459" spans="1:9" ht="20.100000000000001" customHeight="1" x14ac:dyDescent="0.25">
      <c r="A459" s="57">
        <v>454</v>
      </c>
      <c r="B459" s="27"/>
      <c r="C459" s="27"/>
      <c r="D459" s="28"/>
      <c r="E459" s="28"/>
      <c r="F459" s="28"/>
      <c r="G459" s="30"/>
      <c r="H459" s="145" t="str">
        <f>IF(F459="", "", IF(E459="Billets de train", "", IF(E459="", "", VLOOKUP(F459, Listes!$G$31:$H$33, 2, FALSE))))</f>
        <v/>
      </c>
      <c r="I459" s="118"/>
    </row>
    <row r="460" spans="1:9" ht="20.100000000000001" customHeight="1" x14ac:dyDescent="0.25">
      <c r="A460" s="57">
        <v>455</v>
      </c>
      <c r="B460" s="27"/>
      <c r="C460" s="27"/>
      <c r="D460" s="28"/>
      <c r="E460" s="28"/>
      <c r="F460" s="28"/>
      <c r="G460" s="30"/>
      <c r="H460" s="145" t="str">
        <f>IF(F460="", "", IF(E460="Billets de train", "", IF(E460="", "", VLOOKUP(F460, Listes!$G$31:$H$33, 2, FALSE))))</f>
        <v/>
      </c>
      <c r="I460" s="118"/>
    </row>
    <row r="461" spans="1:9" ht="20.100000000000001" customHeight="1" x14ac:dyDescent="0.25">
      <c r="A461" s="57">
        <v>456</v>
      </c>
      <c r="B461" s="27"/>
      <c r="C461" s="27"/>
      <c r="D461" s="28"/>
      <c r="E461" s="28"/>
      <c r="F461" s="28"/>
      <c r="G461" s="30"/>
      <c r="H461" s="145" t="str">
        <f>IF(F461="", "", IF(E461="Billets de train", "", IF(E461="", "", VLOOKUP(F461, Listes!$G$31:$H$33, 2, FALSE))))</f>
        <v/>
      </c>
      <c r="I461" s="118"/>
    </row>
    <row r="462" spans="1:9" ht="20.100000000000001" customHeight="1" x14ac:dyDescent="0.25">
      <c r="A462" s="57">
        <v>457</v>
      </c>
      <c r="B462" s="27"/>
      <c r="C462" s="27"/>
      <c r="D462" s="28"/>
      <c r="E462" s="28"/>
      <c r="F462" s="28"/>
      <c r="G462" s="30"/>
      <c r="H462" s="145" t="str">
        <f>IF(F462="", "", IF(E462="Billets de train", "", IF(E462="", "", VLOOKUP(F462, Listes!$G$31:$H$33, 2, FALSE))))</f>
        <v/>
      </c>
      <c r="I462" s="118"/>
    </row>
    <row r="463" spans="1:9" ht="20.100000000000001" customHeight="1" x14ac:dyDescent="0.25">
      <c r="A463" s="57">
        <v>458</v>
      </c>
      <c r="B463" s="27"/>
      <c r="C463" s="27"/>
      <c r="D463" s="28"/>
      <c r="E463" s="28"/>
      <c r="F463" s="28"/>
      <c r="G463" s="30"/>
      <c r="H463" s="145" t="str">
        <f>IF(F463="", "", IF(E463="Billets de train", "", IF(E463="", "", VLOOKUP(F463, Listes!$G$31:$H$33, 2, FALSE))))</f>
        <v/>
      </c>
      <c r="I463" s="118"/>
    </row>
    <row r="464" spans="1:9" ht="20.100000000000001" customHeight="1" x14ac:dyDescent="0.25">
      <c r="A464" s="57">
        <v>459</v>
      </c>
      <c r="B464" s="27"/>
      <c r="C464" s="27"/>
      <c r="D464" s="28"/>
      <c r="E464" s="28"/>
      <c r="F464" s="28"/>
      <c r="G464" s="30"/>
      <c r="H464" s="145" t="str">
        <f>IF(F464="", "", IF(E464="Billets de train", "", IF(E464="", "", VLOOKUP(F464, Listes!$G$31:$H$33, 2, FALSE))))</f>
        <v/>
      </c>
      <c r="I464" s="118"/>
    </row>
    <row r="465" spans="1:9" ht="20.100000000000001" customHeight="1" x14ac:dyDescent="0.25">
      <c r="A465" s="57">
        <v>460</v>
      </c>
      <c r="B465" s="27"/>
      <c r="C465" s="27"/>
      <c r="D465" s="28"/>
      <c r="E465" s="28"/>
      <c r="F465" s="28"/>
      <c r="G465" s="30"/>
      <c r="H465" s="145" t="str">
        <f>IF(F465="", "", IF(E465="Billets de train", "", IF(E465="", "", VLOOKUP(F465, Listes!$G$31:$H$33, 2, FALSE))))</f>
        <v/>
      </c>
      <c r="I465" s="118"/>
    </row>
    <row r="466" spans="1:9" ht="20.100000000000001" customHeight="1" x14ac:dyDescent="0.25">
      <c r="A466" s="57">
        <v>461</v>
      </c>
      <c r="B466" s="27"/>
      <c r="C466" s="27"/>
      <c r="D466" s="28"/>
      <c r="E466" s="28"/>
      <c r="F466" s="28"/>
      <c r="G466" s="30"/>
      <c r="H466" s="145" t="str">
        <f>IF(F466="", "", IF(E466="Billets de train", "", IF(E466="", "", VLOOKUP(F466, Listes!$G$31:$H$33, 2, FALSE))))</f>
        <v/>
      </c>
      <c r="I466" s="118"/>
    </row>
    <row r="467" spans="1:9" ht="20.100000000000001" customHeight="1" x14ac:dyDescent="0.25">
      <c r="A467" s="57">
        <v>462</v>
      </c>
      <c r="B467" s="27"/>
      <c r="C467" s="27"/>
      <c r="D467" s="28"/>
      <c r="E467" s="28"/>
      <c r="F467" s="28"/>
      <c r="G467" s="30"/>
      <c r="H467" s="145" t="str">
        <f>IF(F467="", "", IF(E467="Billets de train", "", IF(E467="", "", VLOOKUP(F467, Listes!$G$31:$H$33, 2, FALSE))))</f>
        <v/>
      </c>
      <c r="I467" s="118"/>
    </row>
    <row r="468" spans="1:9" ht="20.100000000000001" customHeight="1" x14ac:dyDescent="0.25">
      <c r="A468" s="57">
        <v>463</v>
      </c>
      <c r="B468" s="27"/>
      <c r="C468" s="27"/>
      <c r="D468" s="28"/>
      <c r="E468" s="28"/>
      <c r="F468" s="28"/>
      <c r="G468" s="30"/>
      <c r="H468" s="145" t="str">
        <f>IF(F468="", "", IF(E468="Billets de train", "", IF(E468="", "", VLOOKUP(F468, Listes!$G$31:$H$33, 2, FALSE))))</f>
        <v/>
      </c>
      <c r="I468" s="118"/>
    </row>
    <row r="469" spans="1:9" ht="20.100000000000001" customHeight="1" x14ac:dyDescent="0.25">
      <c r="A469" s="57">
        <v>464</v>
      </c>
      <c r="B469" s="27"/>
      <c r="C469" s="27"/>
      <c r="D469" s="28"/>
      <c r="E469" s="28"/>
      <c r="F469" s="28"/>
      <c r="G469" s="30"/>
      <c r="H469" s="145" t="str">
        <f>IF(F469="", "", IF(E469="Billets de train", "", IF(E469="", "", VLOOKUP(F469, Listes!$G$31:$H$33, 2, FALSE))))</f>
        <v/>
      </c>
      <c r="I469" s="118"/>
    </row>
    <row r="470" spans="1:9" ht="20.100000000000001" customHeight="1" x14ac:dyDescent="0.25">
      <c r="A470" s="57">
        <v>465</v>
      </c>
      <c r="B470" s="27"/>
      <c r="C470" s="27"/>
      <c r="D470" s="28"/>
      <c r="E470" s="28"/>
      <c r="F470" s="28"/>
      <c r="G470" s="30"/>
      <c r="H470" s="145" t="str">
        <f>IF(F470="", "", IF(E470="Billets de train", "", IF(E470="", "", VLOOKUP(F470, Listes!$G$31:$H$33, 2, FALSE))))</f>
        <v/>
      </c>
      <c r="I470" s="118"/>
    </row>
    <row r="471" spans="1:9" ht="20.100000000000001" customHeight="1" x14ac:dyDescent="0.25">
      <c r="A471" s="57">
        <v>466</v>
      </c>
      <c r="B471" s="27"/>
      <c r="C471" s="27"/>
      <c r="D471" s="28"/>
      <c r="E471" s="28"/>
      <c r="F471" s="28"/>
      <c r="G471" s="30"/>
      <c r="H471" s="145" t="str">
        <f>IF(F471="", "", IF(E471="Billets de train", "", IF(E471="", "", VLOOKUP(F471, Listes!$G$31:$H$33, 2, FALSE))))</f>
        <v/>
      </c>
      <c r="I471" s="118"/>
    </row>
    <row r="472" spans="1:9" ht="20.100000000000001" customHeight="1" x14ac:dyDescent="0.25">
      <c r="A472" s="57">
        <v>467</v>
      </c>
      <c r="B472" s="27"/>
      <c r="C472" s="27"/>
      <c r="D472" s="28"/>
      <c r="E472" s="28"/>
      <c r="F472" s="28"/>
      <c r="G472" s="30"/>
      <c r="H472" s="145" t="str">
        <f>IF(F472="", "", IF(E472="Billets de train", "", IF(E472="", "", VLOOKUP(F472, Listes!$G$31:$H$33, 2, FALSE))))</f>
        <v/>
      </c>
      <c r="I472" s="118"/>
    </row>
    <row r="473" spans="1:9" ht="20.100000000000001" customHeight="1" x14ac:dyDescent="0.25">
      <c r="A473" s="57">
        <v>468</v>
      </c>
      <c r="B473" s="27"/>
      <c r="C473" s="27"/>
      <c r="D473" s="28"/>
      <c r="E473" s="28"/>
      <c r="F473" s="28"/>
      <c r="G473" s="30"/>
      <c r="H473" s="145" t="str">
        <f>IF(F473="", "", IF(E473="Billets de train", "", IF(E473="", "", VLOOKUP(F473, Listes!$G$31:$H$33, 2, FALSE))))</f>
        <v/>
      </c>
      <c r="I473" s="118"/>
    </row>
    <row r="474" spans="1:9" ht="20.100000000000001" customHeight="1" x14ac:dyDescent="0.25">
      <c r="A474" s="57">
        <v>469</v>
      </c>
      <c r="B474" s="27"/>
      <c r="C474" s="27"/>
      <c r="D474" s="28"/>
      <c r="E474" s="28"/>
      <c r="F474" s="28"/>
      <c r="G474" s="30"/>
      <c r="H474" s="145" t="str">
        <f>IF(F474="", "", IF(E474="Billets de train", "", IF(E474="", "", VLOOKUP(F474, Listes!$G$31:$H$33, 2, FALSE))))</f>
        <v/>
      </c>
      <c r="I474" s="118"/>
    </row>
    <row r="475" spans="1:9" ht="20.100000000000001" customHeight="1" x14ac:dyDescent="0.25">
      <c r="A475" s="57">
        <v>470</v>
      </c>
      <c r="B475" s="27"/>
      <c r="C475" s="27"/>
      <c r="D475" s="28"/>
      <c r="E475" s="28"/>
      <c r="F475" s="28"/>
      <c r="G475" s="30"/>
      <c r="H475" s="145" t="str">
        <f>IF(F475="", "", IF(E475="Billets de train", "", IF(E475="", "", VLOOKUP(F475, Listes!$G$31:$H$33, 2, FALSE))))</f>
        <v/>
      </c>
      <c r="I475" s="118"/>
    </row>
    <row r="476" spans="1:9" ht="20.100000000000001" customHeight="1" x14ac:dyDescent="0.25">
      <c r="A476" s="57">
        <v>471</v>
      </c>
      <c r="B476" s="27"/>
      <c r="C476" s="27"/>
      <c r="D476" s="28"/>
      <c r="E476" s="28"/>
      <c r="F476" s="28"/>
      <c r="G476" s="30"/>
      <c r="H476" s="145" t="str">
        <f>IF(F476="", "", IF(E476="Billets de train", "", IF(E476="", "", VLOOKUP(F476, Listes!$G$31:$H$33, 2, FALSE))))</f>
        <v/>
      </c>
      <c r="I476" s="118"/>
    </row>
    <row r="477" spans="1:9" ht="20.100000000000001" customHeight="1" x14ac:dyDescent="0.25">
      <c r="A477" s="57">
        <v>472</v>
      </c>
      <c r="B477" s="27"/>
      <c r="C477" s="27"/>
      <c r="D477" s="28"/>
      <c r="E477" s="28"/>
      <c r="F477" s="28"/>
      <c r="G477" s="30"/>
      <c r="H477" s="145" t="str">
        <f>IF(F477="", "", IF(E477="Billets de train", "", IF(E477="", "", VLOOKUP(F477, Listes!$G$31:$H$33, 2, FALSE))))</f>
        <v/>
      </c>
      <c r="I477" s="118"/>
    </row>
    <row r="478" spans="1:9" ht="20.100000000000001" customHeight="1" x14ac:dyDescent="0.25">
      <c r="A478" s="57">
        <v>473</v>
      </c>
      <c r="B478" s="27"/>
      <c r="C478" s="27"/>
      <c r="D478" s="28"/>
      <c r="E478" s="28"/>
      <c r="F478" s="28"/>
      <c r="G478" s="30"/>
      <c r="H478" s="145" t="str">
        <f>IF(F478="", "", IF(E478="Billets de train", "", IF(E478="", "", VLOOKUP(F478, Listes!$G$31:$H$33, 2, FALSE))))</f>
        <v/>
      </c>
      <c r="I478" s="118"/>
    </row>
    <row r="479" spans="1:9" ht="20.100000000000001" customHeight="1" x14ac:dyDescent="0.25">
      <c r="A479" s="57">
        <v>474</v>
      </c>
      <c r="B479" s="27"/>
      <c r="C479" s="27"/>
      <c r="D479" s="28"/>
      <c r="E479" s="28"/>
      <c r="F479" s="28"/>
      <c r="G479" s="30"/>
      <c r="H479" s="145" t="str">
        <f>IF(F479="", "", IF(E479="Billets de train", "", IF(E479="", "", VLOOKUP(F479, Listes!$G$31:$H$33, 2, FALSE))))</f>
        <v/>
      </c>
      <c r="I479" s="118"/>
    </row>
    <row r="480" spans="1:9" ht="20.100000000000001" customHeight="1" x14ac:dyDescent="0.25">
      <c r="A480" s="57">
        <v>475</v>
      </c>
      <c r="B480" s="27"/>
      <c r="C480" s="27"/>
      <c r="D480" s="28"/>
      <c r="E480" s="28"/>
      <c r="F480" s="28"/>
      <c r="G480" s="30"/>
      <c r="H480" s="145" t="str">
        <f>IF(F480="", "", IF(E480="Billets de train", "", IF(E480="", "", VLOOKUP(F480, Listes!$G$31:$H$33, 2, FALSE))))</f>
        <v/>
      </c>
      <c r="I480" s="118"/>
    </row>
    <row r="481" spans="1:9" ht="20.100000000000001" customHeight="1" x14ac:dyDescent="0.25">
      <c r="A481" s="57">
        <v>476</v>
      </c>
      <c r="B481" s="27"/>
      <c r="C481" s="27"/>
      <c r="D481" s="28"/>
      <c r="E481" s="28"/>
      <c r="F481" s="28"/>
      <c r="G481" s="30"/>
      <c r="H481" s="145" t="str">
        <f>IF(F481="", "", IF(E481="Billets de train", "", IF(E481="", "", VLOOKUP(F481, Listes!$G$31:$H$33, 2, FALSE))))</f>
        <v/>
      </c>
      <c r="I481" s="118"/>
    </row>
    <row r="482" spans="1:9" ht="20.100000000000001" customHeight="1" x14ac:dyDescent="0.25">
      <c r="A482" s="57">
        <v>477</v>
      </c>
      <c r="B482" s="27"/>
      <c r="C482" s="27"/>
      <c r="D482" s="28"/>
      <c r="E482" s="28"/>
      <c r="F482" s="28"/>
      <c r="G482" s="30"/>
      <c r="H482" s="145" t="str">
        <f>IF(F482="", "", IF(E482="Billets de train", "", IF(E482="", "", VLOOKUP(F482, Listes!$G$31:$H$33, 2, FALSE))))</f>
        <v/>
      </c>
      <c r="I482" s="118"/>
    </row>
    <row r="483" spans="1:9" ht="20.100000000000001" customHeight="1" x14ac:dyDescent="0.25">
      <c r="A483" s="57">
        <v>478</v>
      </c>
      <c r="B483" s="27"/>
      <c r="C483" s="27"/>
      <c r="D483" s="28"/>
      <c r="E483" s="28"/>
      <c r="F483" s="28"/>
      <c r="G483" s="30"/>
      <c r="H483" s="145" t="str">
        <f>IF(F483="", "", IF(E483="Billets de train", "", IF(E483="", "", VLOOKUP(F483, Listes!$G$31:$H$33, 2, FALSE))))</f>
        <v/>
      </c>
      <c r="I483" s="118"/>
    </row>
    <row r="484" spans="1:9" ht="20.100000000000001" customHeight="1" x14ac:dyDescent="0.25">
      <c r="A484" s="57">
        <v>479</v>
      </c>
      <c r="B484" s="27"/>
      <c r="C484" s="27"/>
      <c r="D484" s="28"/>
      <c r="E484" s="28"/>
      <c r="F484" s="28"/>
      <c r="G484" s="30"/>
      <c r="H484" s="145" t="str">
        <f>IF(F484="", "", IF(E484="Billets de train", "", IF(E484="", "", VLOOKUP(F484, Listes!$G$31:$H$33, 2, FALSE))))</f>
        <v/>
      </c>
      <c r="I484" s="118"/>
    </row>
    <row r="485" spans="1:9" ht="20.100000000000001" customHeight="1" x14ac:dyDescent="0.25">
      <c r="A485" s="57">
        <v>480</v>
      </c>
      <c r="B485" s="27"/>
      <c r="C485" s="27"/>
      <c r="D485" s="28"/>
      <c r="E485" s="28"/>
      <c r="F485" s="28"/>
      <c r="G485" s="30"/>
      <c r="H485" s="145" t="str">
        <f>IF(F485="", "", IF(E485="Billets de train", "", IF(E485="", "", VLOOKUP(F485, Listes!$G$31:$H$33, 2, FALSE))))</f>
        <v/>
      </c>
      <c r="I485" s="118"/>
    </row>
    <row r="486" spans="1:9" ht="20.100000000000001" customHeight="1" x14ac:dyDescent="0.25">
      <c r="A486" s="57">
        <v>481</v>
      </c>
      <c r="B486" s="27"/>
      <c r="C486" s="27"/>
      <c r="D486" s="28"/>
      <c r="E486" s="28"/>
      <c r="F486" s="28"/>
      <c r="G486" s="30"/>
      <c r="H486" s="145" t="str">
        <f>IF(F486="", "", IF(E486="Billets de train", "", IF(E486="", "", VLOOKUP(F486, Listes!$G$31:$H$33, 2, FALSE))))</f>
        <v/>
      </c>
      <c r="I486" s="118"/>
    </row>
    <row r="487" spans="1:9" ht="20.100000000000001" customHeight="1" x14ac:dyDescent="0.25">
      <c r="A487" s="57">
        <v>482</v>
      </c>
      <c r="B487" s="27"/>
      <c r="C487" s="27"/>
      <c r="D487" s="28"/>
      <c r="E487" s="28"/>
      <c r="F487" s="28"/>
      <c r="G487" s="30"/>
      <c r="H487" s="145" t="str">
        <f>IF(F487="", "", IF(E487="Billets de train", "", IF(E487="", "", VLOOKUP(F487, Listes!$G$31:$H$33, 2, FALSE))))</f>
        <v/>
      </c>
      <c r="I487" s="118"/>
    </row>
    <row r="488" spans="1:9" ht="20.100000000000001" customHeight="1" x14ac:dyDescent="0.25">
      <c r="A488" s="57">
        <v>483</v>
      </c>
      <c r="B488" s="27"/>
      <c r="C488" s="27"/>
      <c r="D488" s="28"/>
      <c r="E488" s="28"/>
      <c r="F488" s="28"/>
      <c r="G488" s="30"/>
      <c r="H488" s="145" t="str">
        <f>IF(F488="", "", IF(E488="Billets de train", "", IF(E488="", "", VLOOKUP(F488, Listes!$G$31:$H$33, 2, FALSE))))</f>
        <v/>
      </c>
      <c r="I488" s="118"/>
    </row>
    <row r="489" spans="1:9" ht="20.100000000000001" customHeight="1" x14ac:dyDescent="0.25">
      <c r="A489" s="57">
        <v>484</v>
      </c>
      <c r="B489" s="27"/>
      <c r="C489" s="27"/>
      <c r="D489" s="28"/>
      <c r="E489" s="28"/>
      <c r="F489" s="28"/>
      <c r="G489" s="30"/>
      <c r="H489" s="145" t="str">
        <f>IF(F489="", "", IF(E489="Billets de train", "", IF(E489="", "", VLOOKUP(F489, Listes!$G$31:$H$33, 2, FALSE))))</f>
        <v/>
      </c>
      <c r="I489" s="118"/>
    </row>
    <row r="490" spans="1:9" ht="20.100000000000001" customHeight="1" x14ac:dyDescent="0.25">
      <c r="A490" s="57">
        <v>485</v>
      </c>
      <c r="B490" s="27"/>
      <c r="C490" s="27"/>
      <c r="D490" s="28"/>
      <c r="E490" s="28"/>
      <c r="F490" s="28"/>
      <c r="G490" s="30"/>
      <c r="H490" s="145" t="str">
        <f>IF(F490="", "", IF(E490="Billets de train", "", IF(E490="", "", VLOOKUP(F490, Listes!$G$31:$H$33, 2, FALSE))))</f>
        <v/>
      </c>
      <c r="I490" s="118"/>
    </row>
    <row r="491" spans="1:9" ht="20.100000000000001" customHeight="1" x14ac:dyDescent="0.25">
      <c r="A491" s="57">
        <v>486</v>
      </c>
      <c r="B491" s="27"/>
      <c r="C491" s="27"/>
      <c r="D491" s="28"/>
      <c r="E491" s="28"/>
      <c r="F491" s="28"/>
      <c r="G491" s="30"/>
      <c r="H491" s="145" t="str">
        <f>IF(F491="", "", IF(E491="Billets de train", "", IF(E491="", "", VLOOKUP(F491, Listes!$G$31:$H$33, 2, FALSE))))</f>
        <v/>
      </c>
      <c r="I491" s="118"/>
    </row>
    <row r="492" spans="1:9" ht="20.100000000000001" customHeight="1" x14ac:dyDescent="0.25">
      <c r="A492" s="57">
        <v>487</v>
      </c>
      <c r="B492" s="27"/>
      <c r="C492" s="27"/>
      <c r="D492" s="28"/>
      <c r="E492" s="28"/>
      <c r="F492" s="28"/>
      <c r="G492" s="30"/>
      <c r="H492" s="145" t="str">
        <f>IF(F492="", "", IF(E492="Billets de train", "", IF(E492="", "", VLOOKUP(F492, Listes!$G$31:$H$33, 2, FALSE))))</f>
        <v/>
      </c>
      <c r="I492" s="118"/>
    </row>
    <row r="493" spans="1:9" ht="20.100000000000001" customHeight="1" x14ac:dyDescent="0.25">
      <c r="A493" s="57">
        <v>488</v>
      </c>
      <c r="B493" s="27"/>
      <c r="C493" s="27"/>
      <c r="D493" s="28"/>
      <c r="E493" s="28"/>
      <c r="F493" s="28"/>
      <c r="G493" s="30"/>
      <c r="H493" s="145" t="str">
        <f>IF(F493="", "", IF(E493="Billets de train", "", IF(E493="", "", VLOOKUP(F493, Listes!$G$31:$H$33, 2, FALSE))))</f>
        <v/>
      </c>
      <c r="I493" s="118"/>
    </row>
    <row r="494" spans="1:9" ht="20.100000000000001" customHeight="1" x14ac:dyDescent="0.25">
      <c r="A494" s="57">
        <v>489</v>
      </c>
      <c r="B494" s="27"/>
      <c r="C494" s="27"/>
      <c r="D494" s="28"/>
      <c r="E494" s="28"/>
      <c r="F494" s="28"/>
      <c r="G494" s="30"/>
      <c r="H494" s="145" t="str">
        <f>IF(F494="", "", IF(E494="Billets de train", "", IF(E494="", "", VLOOKUP(F494, Listes!$G$31:$H$33, 2, FALSE))))</f>
        <v/>
      </c>
      <c r="I494" s="118"/>
    </row>
    <row r="495" spans="1:9" ht="20.100000000000001" customHeight="1" x14ac:dyDescent="0.25">
      <c r="A495" s="57">
        <v>490</v>
      </c>
      <c r="B495" s="27"/>
      <c r="C495" s="27"/>
      <c r="D495" s="28"/>
      <c r="E495" s="28"/>
      <c r="F495" s="28"/>
      <c r="G495" s="30"/>
      <c r="H495" s="145" t="str">
        <f>IF(F495="", "", IF(E495="Billets de train", "", IF(E495="", "", VLOOKUP(F495, Listes!$G$31:$H$33, 2, FALSE))))</f>
        <v/>
      </c>
      <c r="I495" s="118"/>
    </row>
    <row r="496" spans="1:9" ht="20.100000000000001" customHeight="1" x14ac:dyDescent="0.25">
      <c r="A496" s="57">
        <v>491</v>
      </c>
      <c r="B496" s="27"/>
      <c r="C496" s="27"/>
      <c r="D496" s="28"/>
      <c r="E496" s="28"/>
      <c r="F496" s="28"/>
      <c r="G496" s="30"/>
      <c r="H496" s="145" t="str">
        <f>IF(F496="", "", IF(E496="Billets de train", "", IF(E496="", "", VLOOKUP(F496, Listes!$G$31:$H$33, 2, FALSE))))</f>
        <v/>
      </c>
      <c r="I496" s="118"/>
    </row>
    <row r="497" spans="1:9" ht="20.100000000000001" customHeight="1" x14ac:dyDescent="0.25">
      <c r="A497" s="57">
        <v>492</v>
      </c>
      <c r="B497" s="27"/>
      <c r="C497" s="27"/>
      <c r="D497" s="28"/>
      <c r="E497" s="28"/>
      <c r="F497" s="28"/>
      <c r="G497" s="30"/>
      <c r="H497" s="145" t="str">
        <f>IF(F497="", "", IF(E497="Billets de train", "", IF(E497="", "", VLOOKUP(F497, Listes!$G$31:$H$33, 2, FALSE))))</f>
        <v/>
      </c>
      <c r="I497" s="118"/>
    </row>
    <row r="498" spans="1:9" ht="20.100000000000001" customHeight="1" x14ac:dyDescent="0.25">
      <c r="A498" s="57">
        <v>493</v>
      </c>
      <c r="B498" s="27"/>
      <c r="C498" s="27"/>
      <c r="D498" s="28"/>
      <c r="E498" s="28"/>
      <c r="F498" s="28"/>
      <c r="G498" s="30"/>
      <c r="H498" s="145" t="str">
        <f>IF(F498="", "", IF(E498="Billets de train", "", IF(E498="", "", VLOOKUP(F498, Listes!$G$31:$H$33, 2, FALSE))))</f>
        <v/>
      </c>
      <c r="I498" s="118"/>
    </row>
    <row r="499" spans="1:9" ht="20.100000000000001" customHeight="1" x14ac:dyDescent="0.25">
      <c r="A499" s="57">
        <v>494</v>
      </c>
      <c r="B499" s="27"/>
      <c r="C499" s="27"/>
      <c r="D499" s="28"/>
      <c r="E499" s="28"/>
      <c r="F499" s="28"/>
      <c r="G499" s="30"/>
      <c r="H499" s="145" t="str">
        <f>IF(F499="", "", IF(E499="Billets de train", "", IF(E499="", "", VLOOKUP(F499, Listes!$G$31:$H$33, 2, FALSE))))</f>
        <v/>
      </c>
      <c r="I499" s="118"/>
    </row>
    <row r="500" spans="1:9" ht="20.100000000000001" customHeight="1" x14ac:dyDescent="0.25">
      <c r="A500" s="57">
        <v>495</v>
      </c>
      <c r="B500" s="27"/>
      <c r="C500" s="27"/>
      <c r="D500" s="28"/>
      <c r="E500" s="28"/>
      <c r="F500" s="28"/>
      <c r="G500" s="30"/>
      <c r="H500" s="145" t="str">
        <f>IF(F500="", "", IF(E500="Billets de train", "", IF(E500="", "", VLOOKUP(F500, Listes!$G$31:$H$33, 2, FALSE))))</f>
        <v/>
      </c>
      <c r="I500" s="118"/>
    </row>
    <row r="501" spans="1:9" ht="20.100000000000001" customHeight="1" x14ac:dyDescent="0.25">
      <c r="A501" s="57">
        <v>496</v>
      </c>
      <c r="B501" s="27"/>
      <c r="C501" s="27"/>
      <c r="D501" s="28"/>
      <c r="E501" s="28"/>
      <c r="F501" s="28"/>
      <c r="G501" s="30"/>
      <c r="H501" s="145" t="str">
        <f>IF(F501="", "", IF(E501="Billets de train", "", IF(E501="", "", VLOOKUP(F501, Listes!$G$31:$H$33, 2, FALSE))))</f>
        <v/>
      </c>
      <c r="I501" s="118"/>
    </row>
    <row r="502" spans="1:9" ht="20.100000000000001" customHeight="1" x14ac:dyDescent="0.25">
      <c r="A502" s="57">
        <v>497</v>
      </c>
      <c r="B502" s="27"/>
      <c r="C502" s="27"/>
      <c r="D502" s="28"/>
      <c r="E502" s="28"/>
      <c r="F502" s="28"/>
      <c r="G502" s="30"/>
      <c r="H502" s="145" t="str">
        <f>IF(F502="", "", IF(E502="Billets de train", "", IF(E502="", "", VLOOKUP(F502, Listes!$G$31:$H$33, 2, FALSE))))</f>
        <v/>
      </c>
      <c r="I502" s="118"/>
    </row>
    <row r="503" spans="1:9" ht="20.100000000000001" customHeight="1" x14ac:dyDescent="0.25">
      <c r="A503" s="57">
        <v>498</v>
      </c>
      <c r="B503" s="27"/>
      <c r="C503" s="27"/>
      <c r="D503" s="28"/>
      <c r="E503" s="28"/>
      <c r="F503" s="28"/>
      <c r="G503" s="30"/>
      <c r="H503" s="145" t="str">
        <f>IF(F503="", "", IF(E503="Billets de train", "", IF(E503="", "", VLOOKUP(F503, Listes!$G$31:$H$33, 2, FALSE))))</f>
        <v/>
      </c>
      <c r="I503" s="118"/>
    </row>
    <row r="504" spans="1:9" ht="20.100000000000001" customHeight="1" x14ac:dyDescent="0.25">
      <c r="A504" s="57">
        <v>499</v>
      </c>
      <c r="B504" s="27"/>
      <c r="C504" s="27"/>
      <c r="D504" s="28"/>
      <c r="E504" s="28"/>
      <c r="F504" s="28"/>
      <c r="G504" s="30"/>
      <c r="H504" s="145" t="str">
        <f>IF(F504="", "", IF(E504="Billets de train", "", IF(E504="", "", VLOOKUP(F504, Listes!$G$31:$H$33, 2, FALSE))))</f>
        <v/>
      </c>
      <c r="I504" s="118"/>
    </row>
    <row r="505" spans="1:9" ht="20.100000000000001" customHeight="1" thickBot="1" x14ac:dyDescent="0.3">
      <c r="A505" s="58">
        <v>500</v>
      </c>
      <c r="B505" s="31"/>
      <c r="C505" s="31"/>
      <c r="D505" s="32"/>
      <c r="E505" s="32"/>
      <c r="F505" s="32"/>
      <c r="G505" s="34"/>
      <c r="H505" s="307" t="str">
        <f>IF(F505="", "", IF(E505="Billets de train", "", IF(E505="", "", VLOOKUP(F505, Listes!$G$31:$H$33, 2, FALSE))))</f>
        <v/>
      </c>
      <c r="I505" s="119"/>
    </row>
    <row r="506" spans="1:9" s="59" customFormat="1" ht="20.100000000000001" customHeight="1" thickBot="1" x14ac:dyDescent="0.35">
      <c r="C506" s="62"/>
      <c r="D506" s="72"/>
      <c r="E506" s="77"/>
      <c r="F506" s="114" t="s">
        <v>52</v>
      </c>
      <c r="G506" s="60">
        <f>SUM(G6:G505)</f>
        <v>0</v>
      </c>
      <c r="H506" s="42"/>
      <c r="I506" s="42"/>
    </row>
    <row r="507" spans="1:9" x14ac:dyDescent="0.25">
      <c r="D507" s="41"/>
    </row>
  </sheetData>
  <mergeCells count="4">
    <mergeCell ref="A1:I1"/>
    <mergeCell ref="A2:I2"/>
    <mergeCell ref="A3:A4"/>
    <mergeCell ref="C4:D4"/>
  </mergeCells>
  <conditionalFormatting sqref="F6:F505">
    <cfRule type="expression" dxfId="78" priority="2">
      <formula>$E6="Billets de train"</formula>
    </cfRule>
  </conditionalFormatting>
  <dataValidations count="2">
    <dataValidation type="decimal" operator="greaterThan" allowBlank="1" showInputMessage="1" showErrorMessage="1" sqref="G6:G505">
      <formula1>0</formula1>
    </dataValidation>
    <dataValidation operator="greaterThan" allowBlank="1" showInputMessage="1" showErrorMessage="1" sqref="H6:H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Listes!$C$3:$C$4</xm:f>
          </x14:formula1>
          <xm:sqref>E6:E505</xm:sqref>
        </x14:dataValidation>
        <x14:dataValidation type="list" showInputMessage="1" showErrorMessage="1">
          <x14:formula1>
            <xm:f>Listes!$G$31:$G$33</xm:f>
          </x14:formula1>
          <xm:sqref>F6:F505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zoomScaleNormal="100" workbookViewId="0">
      <pane ySplit="4" topLeftCell="A5" activePane="bottomLeft" state="frozen"/>
      <selection activeCell="D19" sqref="D19"/>
      <selection pane="bottomLeft" sqref="A1:N1"/>
    </sheetView>
  </sheetViews>
  <sheetFormatPr baseColWidth="10" defaultColWidth="11.42578125" defaultRowHeight="15" x14ac:dyDescent="0.25"/>
  <cols>
    <col min="1" max="1" width="10.7109375" style="42" customWidth="1"/>
    <col min="2" max="2" width="42.85546875" style="42" customWidth="1"/>
    <col min="3" max="3" width="35" style="42" bestFit="1" customWidth="1"/>
    <col min="4" max="4" width="15.7109375" style="42" customWidth="1"/>
    <col min="5" max="5" width="41.5703125" style="42" customWidth="1"/>
    <col min="6" max="6" width="44" style="42" customWidth="1"/>
    <col min="7" max="7" width="45.5703125" style="42" bestFit="1" customWidth="1"/>
    <col min="8" max="8" width="37" style="42" customWidth="1"/>
    <col min="9" max="9" width="12.28515625" style="42" customWidth="1"/>
    <col min="10" max="12" width="15.7109375" style="42" hidden="1" customWidth="1"/>
    <col min="13" max="13" width="15.7109375" style="42" customWidth="1"/>
    <col min="14" max="14" width="45.7109375" style="42" customWidth="1"/>
    <col min="15" max="16384" width="11.42578125" style="42"/>
  </cols>
  <sheetData>
    <row r="1" spans="1:14" ht="29.25" thickBot="1" x14ac:dyDescent="0.3">
      <c r="A1" s="395" t="s">
        <v>4</v>
      </c>
      <c r="B1" s="396"/>
      <c r="C1" s="396"/>
      <c r="D1" s="396"/>
      <c r="E1" s="396"/>
      <c r="F1" s="396"/>
      <c r="G1" s="396"/>
      <c r="H1" s="396"/>
      <c r="I1" s="396"/>
      <c r="J1" s="396"/>
      <c r="K1" s="396"/>
      <c r="L1" s="396"/>
      <c r="M1" s="396"/>
      <c r="N1" s="397"/>
    </row>
    <row r="2" spans="1:14" ht="45" customHeight="1" thickBot="1" x14ac:dyDescent="0.3">
      <c r="A2" s="398" t="s">
        <v>219</v>
      </c>
      <c r="B2" s="399"/>
      <c r="C2" s="399"/>
      <c r="D2" s="399"/>
      <c r="E2" s="399"/>
      <c r="F2" s="399"/>
      <c r="G2" s="399"/>
      <c r="H2" s="399"/>
      <c r="I2" s="399"/>
      <c r="J2" s="399"/>
      <c r="K2" s="399"/>
      <c r="L2" s="399"/>
      <c r="M2" s="399"/>
      <c r="N2" s="400"/>
    </row>
    <row r="3" spans="1:14" ht="30" customHeight="1" x14ac:dyDescent="0.25">
      <c r="A3" s="393" t="s">
        <v>0</v>
      </c>
      <c r="B3" s="48" t="s">
        <v>99</v>
      </c>
      <c r="C3" s="48" t="s">
        <v>152</v>
      </c>
      <c r="D3" s="48" t="s">
        <v>146</v>
      </c>
      <c r="E3" s="48" t="s">
        <v>248</v>
      </c>
      <c r="F3" s="48" t="s">
        <v>148</v>
      </c>
      <c r="G3" s="48" t="s">
        <v>48</v>
      </c>
      <c r="H3" s="48" t="s">
        <v>149</v>
      </c>
      <c r="I3" s="48" t="s">
        <v>225</v>
      </c>
      <c r="J3" s="408" t="s">
        <v>177</v>
      </c>
      <c r="K3" s="409"/>
      <c r="L3" s="410"/>
      <c r="M3" s="48" t="s">
        <v>105</v>
      </c>
      <c r="N3" s="49" t="s">
        <v>38</v>
      </c>
    </row>
    <row r="4" spans="1:14" ht="30" customHeight="1" x14ac:dyDescent="0.25">
      <c r="A4" s="394"/>
      <c r="B4" s="137" t="s">
        <v>150</v>
      </c>
      <c r="C4" s="137" t="s">
        <v>151</v>
      </c>
      <c r="D4" s="405" t="s">
        <v>249</v>
      </c>
      <c r="E4" s="407"/>
      <c r="F4" s="137" t="s">
        <v>154</v>
      </c>
      <c r="G4" s="137" t="s">
        <v>106</v>
      </c>
      <c r="H4" s="137" t="s">
        <v>250</v>
      </c>
      <c r="I4" s="138"/>
      <c r="J4" s="405" t="s">
        <v>187</v>
      </c>
      <c r="K4" s="406"/>
      <c r="L4" s="407"/>
      <c r="M4" s="137" t="s">
        <v>155</v>
      </c>
      <c r="N4" s="139" t="s">
        <v>42</v>
      </c>
    </row>
    <row r="5" spans="1:14" ht="20.100000000000001" customHeight="1" x14ac:dyDescent="0.25">
      <c r="A5" s="50" t="s">
        <v>43</v>
      </c>
      <c r="B5" s="51" t="s">
        <v>179</v>
      </c>
      <c r="C5" s="51" t="s">
        <v>133</v>
      </c>
      <c r="D5" s="51" t="s">
        <v>126</v>
      </c>
      <c r="E5" s="51">
        <v>24</v>
      </c>
      <c r="F5" s="51"/>
      <c r="G5" s="51" t="s">
        <v>92</v>
      </c>
      <c r="H5" s="51">
        <v>1</v>
      </c>
      <c r="I5" s="51" t="s">
        <v>226</v>
      </c>
      <c r="J5" s="52">
        <v>11.231999999999999</v>
      </c>
      <c r="K5" s="52"/>
      <c r="L5" s="52"/>
      <c r="M5" s="54">
        <v>44.93</v>
      </c>
      <c r="N5" s="55"/>
    </row>
    <row r="6" spans="1:14" ht="20.100000000000001" customHeight="1" x14ac:dyDescent="0.25">
      <c r="A6" s="56">
        <v>1</v>
      </c>
      <c r="B6" s="28"/>
      <c r="C6" s="28"/>
      <c r="D6" s="28"/>
      <c r="E6" s="28"/>
      <c r="F6" s="28"/>
      <c r="G6" s="146" t="str">
        <f>IF(C6="","",IF(C6="","",(VLOOKUP(C6,Listes!$B$31:$C$35,2,FALSE))))</f>
        <v/>
      </c>
      <c r="H6" s="313" t="str">
        <f t="shared" ref="H6" si="0">IF(G6="Frais de déplacement (barèmes kilométriques) ",1,"")</f>
        <v/>
      </c>
      <c r="I6" s="124" t="str">
        <f>IF(G6="","",IF(G6="","",(VLOOKUP(G6,Listes!$C$31:$D$35,2,FALSE))))</f>
        <v/>
      </c>
      <c r="J6" s="123" t="str">
        <f>IF($G6="","",IF($C6=Listes!$B$32,IF(Forfaitaires!$E6&lt;=Listes!$B$53,(Forfaitaires!$E6*(VLOOKUP(Forfaitaires!$D6,Listes!$A$54:$E$60,2,FALSE))),IF(Forfaitaires!$E6&gt;Listes!$E$53,(Forfaitaires!$E6*(VLOOKUP(Forfaitaires!$D6,Listes!$A$54:$E$60,5,FALSE))),(Forfaitaires!$E6*(VLOOKUP(Forfaitaires!$D6,Listes!$A$54:$E$60,3,FALSE)))+(VLOOKUP(Forfaitaires!$D6,Listes!$A$54:$E$60,4,FALSE))))))</f>
        <v/>
      </c>
      <c r="K6" s="123" t="str">
        <f>IF($G6="","",IF($C6=Listes!$B$31,IF(Forfaitaires!$E6&lt;=Listes!$B$42,(Forfaitaires!$E6*(VLOOKUP(Forfaitaires!$D6,Listes!$A$43:$E$49,2,FALSE))),IF(Forfaitaires!$E6&gt;Listes!$D$42,(Forfaitaires!$E6*(VLOOKUP(Forfaitaires!$D6,Listes!$A$43:$E$49,5,FALSE))),(Forfaitaires!$E6*(VLOOKUP(Forfaitaires!$D6,Listes!$A$43:$E$49,3,FALSE)))+(VLOOKUP(Forfaitaires!$D6,Listes!$A$43:$E$49,4,FALSE))))))</f>
        <v/>
      </c>
      <c r="L6" s="123" t="str">
        <f>IF($G6="","",IF($C6=Listes!$B$34,Listes!$I$31,IF($C6=Listes!$B$35,(VLOOKUP(Forfaitaires!$F6,Listes!$E$31:$F$36,2,FALSE)),IF($C6=Listes!$B$33,IF(Forfaitaires!$E6&lt;=Listes!$A$64,Forfaitaires!$E6*Listes!$A$65,IF(Forfaitaires!$E6&gt;Listes!$D$64,Forfaitaires!$E6*Listes!$D$65,((Forfaitaires!$E6*Listes!$B$65)+Listes!$C$65)))))))</f>
        <v/>
      </c>
      <c r="M6" s="124" t="str">
        <f t="shared" ref="M6:M70" si="1">IF($H6="","",($L6+$K6+$J6)*$H6)</f>
        <v/>
      </c>
      <c r="N6" s="313"/>
    </row>
    <row r="7" spans="1:14" ht="20.100000000000001" customHeight="1" x14ac:dyDescent="0.25">
      <c r="A7" s="57">
        <v>2</v>
      </c>
      <c r="B7" s="28"/>
      <c r="C7" s="28"/>
      <c r="D7" s="28"/>
      <c r="E7" s="28"/>
      <c r="F7" s="28"/>
      <c r="G7" s="146" t="str">
        <f>IF(C7="","",IF(C7="","",(VLOOKUP(C7,Listes!$B$31:$C$35,2,FALSE))))</f>
        <v/>
      </c>
      <c r="H7" s="313" t="str">
        <f t="shared" ref="H7:H70" si="2">IF(G7="Frais de déplacement (barèmes kilométriques) ",1,"")</f>
        <v/>
      </c>
      <c r="I7" s="124" t="str">
        <f>IF(G7="","",IF(G7="","",(VLOOKUP(G7,Listes!$C$31:$D$35,2,FALSE))))</f>
        <v/>
      </c>
      <c r="J7" s="123" t="str">
        <f>IF($G7="","",IF($C7=Listes!$B$32,IF(Forfaitaires!$E7&lt;=Listes!$B$53,(Forfaitaires!$E7*(VLOOKUP(Forfaitaires!$D7,Listes!$A$54:$E$60,2,FALSE))),IF(Forfaitaires!$E7&gt;Listes!$E$53,(Forfaitaires!$E7*(VLOOKUP(Forfaitaires!$D7,Listes!$A$54:$E$60,5,FALSE))),(Forfaitaires!$E7*(VLOOKUP(Forfaitaires!$D7,Listes!$A$54:$E$60,3,FALSE)))+(VLOOKUP(Forfaitaires!$D7,Listes!$A$54:$E$60,4,FALSE))))))</f>
        <v/>
      </c>
      <c r="K7" s="123" t="str">
        <f>IF($G7="","",IF($C7=Listes!$B$31,IF(Forfaitaires!$E7&lt;=Listes!$B$42,(Forfaitaires!$E7*(VLOOKUP(Forfaitaires!$D7,Listes!$A$43:$E$49,2,FALSE))),IF(Forfaitaires!$E7&gt;Listes!$D$42,(Forfaitaires!$E7*(VLOOKUP(Forfaitaires!$D7,Listes!$A$43:$E$49,5,FALSE))),(Forfaitaires!$E7*(VLOOKUP(Forfaitaires!$D7,Listes!$A$43:$E$49,3,FALSE)))+(VLOOKUP(Forfaitaires!$D7,Listes!$A$43:$E$49,4,FALSE))))))</f>
        <v/>
      </c>
      <c r="L7" s="123" t="str">
        <f>IF($G7="","",IF($C7=Listes!$B$34,Listes!$I$31,IF($C7=Listes!$B$35,(VLOOKUP(Forfaitaires!$F7,Listes!$E$31:$F$36,2,FALSE)),IF($C7=Listes!$B$33,IF(Forfaitaires!$E7&lt;=Listes!$A$64,Forfaitaires!$E7*Listes!$A$65,IF(Forfaitaires!$E7&gt;Listes!$D$64,Forfaitaires!$E7*Listes!$D$65,((Forfaitaires!$E7*Listes!$B$65)+Listes!$C$65)))))))</f>
        <v/>
      </c>
      <c r="M7" s="124" t="str">
        <f t="shared" si="1"/>
        <v/>
      </c>
      <c r="N7" s="313"/>
    </row>
    <row r="8" spans="1:14" ht="20.100000000000001" customHeight="1" x14ac:dyDescent="0.25">
      <c r="A8" s="57">
        <v>3</v>
      </c>
      <c r="B8" s="28"/>
      <c r="C8" s="28"/>
      <c r="D8" s="28"/>
      <c r="E8" s="28"/>
      <c r="F8" s="28"/>
      <c r="G8" s="146" t="str">
        <f>IF(C8="","",IF(C8="","",(VLOOKUP(C8,Listes!$B$31:$C$35,2,FALSE))))</f>
        <v/>
      </c>
      <c r="H8" s="313" t="str">
        <f t="shared" si="2"/>
        <v/>
      </c>
      <c r="I8" s="124" t="str">
        <f>IF(G8="","",IF(G8="","",(VLOOKUP(G8,Listes!$C$31:$D$35,2,FALSE))))</f>
        <v/>
      </c>
      <c r="J8" s="123" t="str">
        <f>IF($G8="","",IF($C8=Listes!$B$32,IF(Forfaitaires!$E8&lt;=Listes!$B$53,(Forfaitaires!$E8*(VLOOKUP(Forfaitaires!$D8,Listes!$A$54:$E$60,2,FALSE))),IF(Forfaitaires!$E8&gt;Listes!$E$53,(Forfaitaires!$E8*(VLOOKUP(Forfaitaires!$D8,Listes!$A$54:$E$60,5,FALSE))),(Forfaitaires!$E8*(VLOOKUP(Forfaitaires!$D8,Listes!$A$54:$E$60,3,FALSE)))+(VLOOKUP(Forfaitaires!$D8,Listes!$A$54:$E$60,4,FALSE))))))</f>
        <v/>
      </c>
      <c r="K8" s="123" t="str">
        <f>IF($G8="","",IF($C8=Listes!$B$31,IF(Forfaitaires!$E8&lt;=Listes!$B$42,(Forfaitaires!$E8*(VLOOKUP(Forfaitaires!$D8,Listes!$A$43:$E$49,2,FALSE))),IF(Forfaitaires!$E8&gt;Listes!$D$42,(Forfaitaires!$E8*(VLOOKUP(Forfaitaires!$D8,Listes!$A$43:$E$49,5,FALSE))),(Forfaitaires!$E8*(VLOOKUP(Forfaitaires!$D8,Listes!$A$43:$E$49,3,FALSE)))+(VLOOKUP(Forfaitaires!$D8,Listes!$A$43:$E$49,4,FALSE))))))</f>
        <v/>
      </c>
      <c r="L8" s="123" t="str">
        <f>IF($G8="","",IF($C8=Listes!$B$34,Listes!$I$31,IF($C8=Listes!$B$35,(VLOOKUP(Forfaitaires!$F8,Listes!$E$31:$F$36,2,FALSE)),IF($C8=Listes!$B$33,IF(Forfaitaires!$E8&lt;=Listes!$A$64,Forfaitaires!$E8*Listes!$A$65,IF(Forfaitaires!$E8&gt;Listes!$D$64,Forfaitaires!$E8*Listes!$D$65,((Forfaitaires!$E8*Listes!$B$65)+Listes!$C$65)))))))</f>
        <v/>
      </c>
      <c r="M8" s="124" t="str">
        <f t="shared" si="1"/>
        <v/>
      </c>
      <c r="N8" s="313"/>
    </row>
    <row r="9" spans="1:14" ht="20.100000000000001" customHeight="1" x14ac:dyDescent="0.25">
      <c r="A9" s="57">
        <v>4</v>
      </c>
      <c r="B9" s="28"/>
      <c r="C9" s="28"/>
      <c r="D9" s="28"/>
      <c r="E9" s="28"/>
      <c r="F9" s="28"/>
      <c r="G9" s="146" t="str">
        <f>IF(C9="","",IF(C9="","",(VLOOKUP(C9,Listes!$B$31:$C$35,2,FALSE))))</f>
        <v/>
      </c>
      <c r="H9" s="313" t="str">
        <f t="shared" si="2"/>
        <v/>
      </c>
      <c r="I9" s="124" t="str">
        <f>IF(G9="","",IF(G9="","",(VLOOKUP(G9,Listes!$C$31:$D$35,2,FALSE))))</f>
        <v/>
      </c>
      <c r="J9" s="123" t="str">
        <f>IF($G9="","",IF($C9=Listes!$B$32,IF(Forfaitaires!$E9&lt;=Listes!$B$53,(Forfaitaires!$E9*(VLOOKUP(Forfaitaires!$D9,Listes!$A$54:$E$60,2,FALSE))),IF(Forfaitaires!$E9&gt;Listes!$E$53,(Forfaitaires!$E9*(VLOOKUP(Forfaitaires!$D9,Listes!$A$54:$E$60,5,FALSE))),(Forfaitaires!$E9*(VLOOKUP(Forfaitaires!$D9,Listes!$A$54:$E$60,3,FALSE)))+(VLOOKUP(Forfaitaires!$D9,Listes!$A$54:$E$60,4,FALSE))))))</f>
        <v/>
      </c>
      <c r="K9" s="123" t="str">
        <f>IF($G9="","",IF($C9=Listes!$B$31,IF(Forfaitaires!$E9&lt;=Listes!$B$42,(Forfaitaires!$E9*(VLOOKUP(Forfaitaires!$D9,Listes!$A$43:$E$49,2,FALSE))),IF(Forfaitaires!$E9&gt;Listes!$D$42,(Forfaitaires!$E9*(VLOOKUP(Forfaitaires!$D9,Listes!$A$43:$E$49,5,FALSE))),(Forfaitaires!$E9*(VLOOKUP(Forfaitaires!$D9,Listes!$A$43:$E$49,3,FALSE)))+(VLOOKUP(Forfaitaires!$D9,Listes!$A$43:$E$49,4,FALSE))))))</f>
        <v/>
      </c>
      <c r="L9" s="123" t="str">
        <f>IF($G9="","",IF($C9=Listes!$B$34,Listes!$I$31,IF($C9=Listes!$B$35,(VLOOKUP(Forfaitaires!$F9,Listes!$E$31:$F$36,2,FALSE)),IF($C9=Listes!$B$33,IF(Forfaitaires!$E9&lt;=Listes!$A$64,Forfaitaires!$E9*Listes!$A$65,IF(Forfaitaires!$E9&gt;Listes!$D$64,Forfaitaires!$E9*Listes!$D$65,((Forfaitaires!$E9*Listes!$B$65)+Listes!$C$65)))))))</f>
        <v/>
      </c>
      <c r="M9" s="124" t="str">
        <f t="shared" si="1"/>
        <v/>
      </c>
      <c r="N9" s="313"/>
    </row>
    <row r="10" spans="1:14" ht="20.100000000000001" customHeight="1" x14ac:dyDescent="0.25">
      <c r="A10" s="57">
        <v>5</v>
      </c>
      <c r="B10" s="28"/>
      <c r="C10" s="28"/>
      <c r="D10" s="28"/>
      <c r="E10" s="28"/>
      <c r="F10" s="28"/>
      <c r="G10" s="146" t="str">
        <f>IF(C10="","",IF(C10="","",(VLOOKUP(C10,Listes!$B$31:$C$35,2,FALSE))))</f>
        <v/>
      </c>
      <c r="H10" s="313" t="str">
        <f t="shared" si="2"/>
        <v/>
      </c>
      <c r="I10" s="124" t="str">
        <f>IF(G10="","",IF(G10="","",(VLOOKUP(G10,Listes!$C$31:$D$35,2,FALSE))))</f>
        <v/>
      </c>
      <c r="J10" s="123" t="str">
        <f>IF($G10="","",IF($C10=Listes!$B$32,IF(Forfaitaires!$E10&lt;=Listes!$B$53,(Forfaitaires!$E10*(VLOOKUP(Forfaitaires!$D10,Listes!$A$54:$E$60,2,FALSE))),IF(Forfaitaires!$E10&gt;Listes!$E$53,(Forfaitaires!$E10*(VLOOKUP(Forfaitaires!$D10,Listes!$A$54:$E$60,5,FALSE))),(Forfaitaires!$E10*(VLOOKUP(Forfaitaires!$D10,Listes!$A$54:$E$60,3,FALSE)))+(VLOOKUP(Forfaitaires!$D10,Listes!$A$54:$E$60,4,FALSE))))))</f>
        <v/>
      </c>
      <c r="K10" s="123" t="str">
        <f>IF($G10="","",IF($C10=Listes!$B$31,IF(Forfaitaires!$E10&lt;=Listes!$B$42,(Forfaitaires!$E10*(VLOOKUP(Forfaitaires!$D10,Listes!$A$43:$E$49,2,FALSE))),IF(Forfaitaires!$E10&gt;Listes!$D$42,(Forfaitaires!$E10*(VLOOKUP(Forfaitaires!$D10,Listes!$A$43:$E$49,5,FALSE))),(Forfaitaires!$E10*(VLOOKUP(Forfaitaires!$D10,Listes!$A$43:$E$49,3,FALSE)))+(VLOOKUP(Forfaitaires!$D10,Listes!$A$43:$E$49,4,FALSE))))))</f>
        <v/>
      </c>
      <c r="L10" s="123" t="str">
        <f>IF($G10="","",IF($C10=Listes!$B$34,Listes!$I$31,IF($C10=Listes!$B$35,(VLOOKUP(Forfaitaires!$F10,Listes!$E$31:$F$36,2,FALSE)),IF($C10=Listes!$B$33,IF(Forfaitaires!$E10&lt;=Listes!$A$64,Forfaitaires!$E10*Listes!$A$65,IF(Forfaitaires!$E10&gt;Listes!$D$64,Forfaitaires!$E10*Listes!$D$65,((Forfaitaires!$E10*Listes!$B$65)+Listes!$C$65)))))))</f>
        <v/>
      </c>
      <c r="M10" s="124" t="str">
        <f t="shared" si="1"/>
        <v/>
      </c>
      <c r="N10" s="313"/>
    </row>
    <row r="11" spans="1:14" ht="20.100000000000001" customHeight="1" x14ac:dyDescent="0.25">
      <c r="A11" s="57">
        <v>6</v>
      </c>
      <c r="B11" s="28"/>
      <c r="C11" s="28"/>
      <c r="D11" s="28"/>
      <c r="E11" s="28"/>
      <c r="F11" s="28"/>
      <c r="G11" s="146" t="str">
        <f>IF(C11="","",IF(C11="","",(VLOOKUP(C11,Listes!$B$31:$C$35,2,FALSE))))</f>
        <v/>
      </c>
      <c r="H11" s="313" t="str">
        <f t="shared" si="2"/>
        <v/>
      </c>
      <c r="I11" s="124" t="str">
        <f>IF(G11="","",IF(G11="","",(VLOOKUP(G11,Listes!$C$31:$D$35,2,FALSE))))</f>
        <v/>
      </c>
      <c r="J11" s="123" t="str">
        <f>IF($G11="","",IF($C11=Listes!$B$32,IF(Forfaitaires!$E11&lt;=Listes!$B$53,(Forfaitaires!$E11*(VLOOKUP(Forfaitaires!$D11,Listes!$A$54:$E$60,2,FALSE))),IF(Forfaitaires!$E11&gt;Listes!$E$53,(Forfaitaires!$E11*(VLOOKUP(Forfaitaires!$D11,Listes!$A$54:$E$60,5,FALSE))),(Forfaitaires!$E11*(VLOOKUP(Forfaitaires!$D11,Listes!$A$54:$E$60,3,FALSE)))+(VLOOKUP(Forfaitaires!$D11,Listes!$A$54:$E$60,4,FALSE))))))</f>
        <v/>
      </c>
      <c r="K11" s="123" t="str">
        <f>IF($G11="","",IF($C11=Listes!$B$31,IF(Forfaitaires!$E11&lt;=Listes!$B$42,(Forfaitaires!$E11*(VLOOKUP(Forfaitaires!$D11,Listes!$A$43:$E$49,2,FALSE))),IF(Forfaitaires!$E11&gt;Listes!$D$42,(Forfaitaires!$E11*(VLOOKUP(Forfaitaires!$D11,Listes!$A$43:$E$49,5,FALSE))),(Forfaitaires!$E11*(VLOOKUP(Forfaitaires!$D11,Listes!$A$43:$E$49,3,FALSE)))+(VLOOKUP(Forfaitaires!$D11,Listes!$A$43:$E$49,4,FALSE))))))</f>
        <v/>
      </c>
      <c r="L11" s="123" t="str">
        <f>IF($G11="","",IF($C11=Listes!$B$34,Listes!$I$31,IF($C11=Listes!$B$35,(VLOOKUP(Forfaitaires!$F11,Listes!$E$31:$F$36,2,FALSE)),IF($C11=Listes!$B$33,IF(Forfaitaires!$E11&lt;=Listes!$A$64,Forfaitaires!$E11*Listes!$A$65,IF(Forfaitaires!$E11&gt;Listes!$D$64,Forfaitaires!$E11*Listes!$D$65,((Forfaitaires!$E11*Listes!$B$65)+Listes!$C$65)))))))</f>
        <v/>
      </c>
      <c r="M11" s="124" t="str">
        <f t="shared" si="1"/>
        <v/>
      </c>
      <c r="N11" s="313"/>
    </row>
    <row r="12" spans="1:14" ht="20.100000000000001" customHeight="1" x14ac:dyDescent="0.25">
      <c r="A12" s="57">
        <v>7</v>
      </c>
      <c r="B12" s="28"/>
      <c r="C12" s="28"/>
      <c r="D12" s="28"/>
      <c r="E12" s="28"/>
      <c r="F12" s="28"/>
      <c r="G12" s="146" t="str">
        <f>IF(C12="","",IF(C12="","",(VLOOKUP(C12,Listes!$B$31:$C$35,2,FALSE))))</f>
        <v/>
      </c>
      <c r="H12" s="313" t="str">
        <f t="shared" si="2"/>
        <v/>
      </c>
      <c r="I12" s="124" t="str">
        <f>IF(G12="","",IF(G12="","",(VLOOKUP(G12,Listes!$C$31:$D$35,2,FALSE))))</f>
        <v/>
      </c>
      <c r="J12" s="123" t="str">
        <f>IF($G12="","",IF($C12=Listes!$B$32,IF(Forfaitaires!$E12&lt;=Listes!$B$53,(Forfaitaires!$E12*(VLOOKUP(Forfaitaires!$D12,Listes!$A$54:$E$60,2,FALSE))),IF(Forfaitaires!$E12&gt;Listes!$E$53,(Forfaitaires!$E12*(VLOOKUP(Forfaitaires!$D12,Listes!$A$54:$E$60,5,FALSE))),(Forfaitaires!$E12*(VLOOKUP(Forfaitaires!$D12,Listes!$A$54:$E$60,3,FALSE)))+(VLOOKUP(Forfaitaires!$D12,Listes!$A$54:$E$60,4,FALSE))))))</f>
        <v/>
      </c>
      <c r="K12" s="123" t="str">
        <f>IF($G12="","",IF($C12=Listes!$B$31,IF(Forfaitaires!$E12&lt;=Listes!$B$42,(Forfaitaires!$E12*(VLOOKUP(Forfaitaires!$D12,Listes!$A$43:$E$49,2,FALSE))),IF(Forfaitaires!$E12&gt;Listes!$D$42,(Forfaitaires!$E12*(VLOOKUP(Forfaitaires!$D12,Listes!$A$43:$E$49,5,FALSE))),(Forfaitaires!$E12*(VLOOKUP(Forfaitaires!$D12,Listes!$A$43:$E$49,3,FALSE)))+(VLOOKUP(Forfaitaires!$D12,Listes!$A$43:$E$49,4,FALSE))))))</f>
        <v/>
      </c>
      <c r="L12" s="123" t="str">
        <f>IF($G12="","",IF($C12=Listes!$B$34,Listes!$I$31,IF($C12=Listes!$B$35,(VLOOKUP(Forfaitaires!$F12,Listes!$E$31:$F$36,2,FALSE)),IF($C12=Listes!$B$33,IF(Forfaitaires!$E12&lt;=Listes!$A$64,Forfaitaires!$E12*Listes!$A$65,IF(Forfaitaires!$E12&gt;Listes!$D$64,Forfaitaires!$E12*Listes!$D$65,((Forfaitaires!$E12*Listes!$B$65)+Listes!$C$65)))))))</f>
        <v/>
      </c>
      <c r="M12" s="124" t="str">
        <f t="shared" si="1"/>
        <v/>
      </c>
      <c r="N12" s="313"/>
    </row>
    <row r="13" spans="1:14" ht="20.100000000000001" customHeight="1" x14ac:dyDescent="0.25">
      <c r="A13" s="57">
        <v>8</v>
      </c>
      <c r="B13" s="28"/>
      <c r="C13" s="28"/>
      <c r="D13" s="28"/>
      <c r="E13" s="28"/>
      <c r="F13" s="28"/>
      <c r="G13" s="146" t="str">
        <f>IF(C13="","",IF(C13="","",(VLOOKUP(C13,Listes!$B$31:$C$35,2,FALSE))))</f>
        <v/>
      </c>
      <c r="H13" s="313" t="str">
        <f t="shared" si="2"/>
        <v/>
      </c>
      <c r="I13" s="124" t="str">
        <f>IF(G13="","",IF(G13="","",(VLOOKUP(G13,Listes!$C$31:$D$35,2,FALSE))))</f>
        <v/>
      </c>
      <c r="J13" s="123" t="str">
        <f>IF($G13="","",IF($C13=Listes!$B$32,IF(Forfaitaires!$E13&lt;=Listes!$B$53,(Forfaitaires!$E13*(VLOOKUP(Forfaitaires!$D13,Listes!$A$54:$E$60,2,FALSE))),IF(Forfaitaires!$E13&gt;Listes!$E$53,(Forfaitaires!$E13*(VLOOKUP(Forfaitaires!$D13,Listes!$A$54:$E$60,5,FALSE))),(Forfaitaires!$E13*(VLOOKUP(Forfaitaires!$D13,Listes!$A$54:$E$60,3,FALSE)))+(VLOOKUP(Forfaitaires!$D13,Listes!$A$54:$E$60,4,FALSE))))))</f>
        <v/>
      </c>
      <c r="K13" s="123" t="str">
        <f>IF($G13="","",IF($C13=Listes!$B$31,IF(Forfaitaires!$E13&lt;=Listes!$B$42,(Forfaitaires!$E13*(VLOOKUP(Forfaitaires!$D13,Listes!$A$43:$E$49,2,FALSE))),IF(Forfaitaires!$E13&gt;Listes!$D$42,(Forfaitaires!$E13*(VLOOKUP(Forfaitaires!$D13,Listes!$A$43:$E$49,5,FALSE))),(Forfaitaires!$E13*(VLOOKUP(Forfaitaires!$D13,Listes!$A$43:$E$49,3,FALSE)))+(VLOOKUP(Forfaitaires!$D13,Listes!$A$43:$E$49,4,FALSE))))))</f>
        <v/>
      </c>
      <c r="L13" s="123" t="str">
        <f>IF($G13="","",IF($C13=Listes!$B$34,Listes!$I$31,IF($C13=Listes!$B$35,(VLOOKUP(Forfaitaires!$F13,Listes!$E$31:$F$36,2,FALSE)),IF($C13=Listes!$B$33,IF(Forfaitaires!$E13&lt;=Listes!$A$64,Forfaitaires!$E13*Listes!$A$65,IF(Forfaitaires!$E13&gt;Listes!$D$64,Forfaitaires!$E13*Listes!$D$65,((Forfaitaires!$E13*Listes!$B$65)+Listes!$C$65)))))))</f>
        <v/>
      </c>
      <c r="M13" s="124" t="str">
        <f t="shared" si="1"/>
        <v/>
      </c>
      <c r="N13" s="313"/>
    </row>
    <row r="14" spans="1:14" ht="20.100000000000001" customHeight="1" x14ac:dyDescent="0.25">
      <c r="A14" s="57">
        <v>9</v>
      </c>
      <c r="B14" s="28"/>
      <c r="C14" s="28"/>
      <c r="D14" s="28"/>
      <c r="E14" s="28"/>
      <c r="F14" s="28"/>
      <c r="G14" s="146" t="str">
        <f>IF(C14="","",IF(C14="","",(VLOOKUP(C14,Listes!$B$31:$C$35,2,FALSE))))</f>
        <v/>
      </c>
      <c r="H14" s="313" t="str">
        <f t="shared" si="2"/>
        <v/>
      </c>
      <c r="I14" s="124" t="str">
        <f>IF(G14="","",IF(G14="","",(VLOOKUP(G14,Listes!$C$31:$D$35,2,FALSE))))</f>
        <v/>
      </c>
      <c r="J14" s="123" t="str">
        <f>IF($G14="","",IF($C14=Listes!$B$32,IF(Forfaitaires!$E14&lt;=Listes!$B$53,(Forfaitaires!$E14*(VLOOKUP(Forfaitaires!$D14,Listes!$A$54:$E$60,2,FALSE))),IF(Forfaitaires!$E14&gt;Listes!$E$53,(Forfaitaires!$E14*(VLOOKUP(Forfaitaires!$D14,Listes!$A$54:$E$60,5,FALSE))),(Forfaitaires!$E14*(VLOOKUP(Forfaitaires!$D14,Listes!$A$54:$E$60,3,FALSE)))+(VLOOKUP(Forfaitaires!$D14,Listes!$A$54:$E$60,4,FALSE))))))</f>
        <v/>
      </c>
      <c r="K14" s="123" t="str">
        <f>IF($G14="","",IF($C14=Listes!$B$31,IF(Forfaitaires!$E14&lt;=Listes!$B$42,(Forfaitaires!$E14*(VLOOKUP(Forfaitaires!$D14,Listes!$A$43:$E$49,2,FALSE))),IF(Forfaitaires!$E14&gt;Listes!$D$42,(Forfaitaires!$E14*(VLOOKUP(Forfaitaires!$D14,Listes!$A$43:$E$49,5,FALSE))),(Forfaitaires!$E14*(VLOOKUP(Forfaitaires!$D14,Listes!$A$43:$E$49,3,FALSE)))+(VLOOKUP(Forfaitaires!$D14,Listes!$A$43:$E$49,4,FALSE))))))</f>
        <v/>
      </c>
      <c r="L14" s="123" t="str">
        <f>IF($G14="","",IF($C14=Listes!$B$34,Listes!$I$31,IF($C14=Listes!$B$35,(VLOOKUP(Forfaitaires!$F14,Listes!$E$31:$F$36,2,FALSE)),IF($C14=Listes!$B$33,IF(Forfaitaires!$E14&lt;=Listes!$A$64,Forfaitaires!$E14*Listes!$A$65,IF(Forfaitaires!$E14&gt;Listes!$D$64,Forfaitaires!$E14*Listes!$D$65,((Forfaitaires!$E14*Listes!$B$65)+Listes!$C$65)))))))</f>
        <v/>
      </c>
      <c r="M14" s="124" t="str">
        <f t="shared" si="1"/>
        <v/>
      </c>
      <c r="N14" s="313"/>
    </row>
    <row r="15" spans="1:14" ht="20.100000000000001" customHeight="1" x14ac:dyDescent="0.25">
      <c r="A15" s="57">
        <v>10</v>
      </c>
      <c r="B15" s="28"/>
      <c r="C15" s="28"/>
      <c r="D15" s="28"/>
      <c r="E15" s="28"/>
      <c r="F15" s="28"/>
      <c r="G15" s="146" t="str">
        <f>IF(C15="","",IF(C15="","",(VLOOKUP(C15,Listes!$B$31:$C$35,2,FALSE))))</f>
        <v/>
      </c>
      <c r="H15" s="313" t="str">
        <f t="shared" si="2"/>
        <v/>
      </c>
      <c r="I15" s="124" t="str">
        <f>IF(G15="","",IF(G15="","",(VLOOKUP(G15,Listes!$C$31:$D$35,2,FALSE))))</f>
        <v/>
      </c>
      <c r="J15" s="123" t="str">
        <f>IF($G15="","",IF($C15=Listes!$B$32,IF(Forfaitaires!$E15&lt;=Listes!$B$53,(Forfaitaires!$E15*(VLOOKUP(Forfaitaires!$D15,Listes!$A$54:$E$60,2,FALSE))),IF(Forfaitaires!$E15&gt;Listes!$E$53,(Forfaitaires!$E15*(VLOOKUP(Forfaitaires!$D15,Listes!$A$54:$E$60,5,FALSE))),(Forfaitaires!$E15*(VLOOKUP(Forfaitaires!$D15,Listes!$A$54:$E$60,3,FALSE)))+(VLOOKUP(Forfaitaires!$D15,Listes!$A$54:$E$60,4,FALSE))))))</f>
        <v/>
      </c>
      <c r="K15" s="123" t="str">
        <f>IF($G15="","",IF($C15=Listes!$B$31,IF(Forfaitaires!$E15&lt;=Listes!$B$42,(Forfaitaires!$E15*(VLOOKUP(Forfaitaires!$D15,Listes!$A$43:$E$49,2,FALSE))),IF(Forfaitaires!$E15&gt;Listes!$D$42,(Forfaitaires!$E15*(VLOOKUP(Forfaitaires!$D15,Listes!$A$43:$E$49,5,FALSE))),(Forfaitaires!$E15*(VLOOKUP(Forfaitaires!$D15,Listes!$A$43:$E$49,3,FALSE)))+(VLOOKUP(Forfaitaires!$D15,Listes!$A$43:$E$49,4,FALSE))))))</f>
        <v/>
      </c>
      <c r="L15" s="123" t="str">
        <f>IF($G15="","",IF($C15=Listes!$B$34,Listes!$I$31,IF($C15=Listes!$B$35,(VLOOKUP(Forfaitaires!$F15,Listes!$E$31:$F$36,2,FALSE)),IF($C15=Listes!$B$33,IF(Forfaitaires!$E15&lt;=Listes!$A$64,Forfaitaires!$E15*Listes!$A$65,IF(Forfaitaires!$E15&gt;Listes!$D$64,Forfaitaires!$E15*Listes!$D$65,((Forfaitaires!$E15*Listes!$B$65)+Listes!$C$65)))))))</f>
        <v/>
      </c>
      <c r="M15" s="124" t="str">
        <f t="shared" si="1"/>
        <v/>
      </c>
      <c r="N15" s="313"/>
    </row>
    <row r="16" spans="1:14" ht="20.100000000000001" customHeight="1" x14ac:dyDescent="0.25">
      <c r="A16" s="57">
        <v>11</v>
      </c>
      <c r="B16" s="28"/>
      <c r="C16" s="28"/>
      <c r="D16" s="28"/>
      <c r="E16" s="28"/>
      <c r="F16" s="28"/>
      <c r="G16" s="146" t="str">
        <f>IF(C16="","",IF(C16="","",(VLOOKUP(C16,Listes!$B$31:$C$35,2,FALSE))))</f>
        <v/>
      </c>
      <c r="H16" s="313" t="str">
        <f t="shared" si="2"/>
        <v/>
      </c>
      <c r="I16" s="124" t="str">
        <f>IF(G16="","",IF(G16="","",(VLOOKUP(G16,Listes!$C$31:$D$35,2,FALSE))))</f>
        <v/>
      </c>
      <c r="J16" s="123" t="str">
        <f>IF($G16="","",IF($C16=Listes!$B$32,IF(Forfaitaires!$E16&lt;=Listes!$B$53,(Forfaitaires!$E16*(VLOOKUP(Forfaitaires!$D16,Listes!$A$54:$E$60,2,FALSE))),IF(Forfaitaires!$E16&gt;Listes!$E$53,(Forfaitaires!$E16*(VLOOKUP(Forfaitaires!$D16,Listes!$A$54:$E$60,5,FALSE))),(Forfaitaires!$E16*(VLOOKUP(Forfaitaires!$D16,Listes!$A$54:$E$60,3,FALSE)))+(VLOOKUP(Forfaitaires!$D16,Listes!$A$54:$E$60,4,FALSE))))))</f>
        <v/>
      </c>
      <c r="K16" s="123" t="str">
        <f>IF($G16="","",IF($C16=Listes!$B$31,IF(Forfaitaires!$E16&lt;=Listes!$B$42,(Forfaitaires!$E16*(VLOOKUP(Forfaitaires!$D16,Listes!$A$43:$E$49,2,FALSE))),IF(Forfaitaires!$E16&gt;Listes!$D$42,(Forfaitaires!$E16*(VLOOKUP(Forfaitaires!$D16,Listes!$A$43:$E$49,5,FALSE))),(Forfaitaires!$E16*(VLOOKUP(Forfaitaires!$D16,Listes!$A$43:$E$49,3,FALSE)))+(VLOOKUP(Forfaitaires!$D16,Listes!$A$43:$E$49,4,FALSE))))))</f>
        <v/>
      </c>
      <c r="L16" s="123" t="str">
        <f>IF($G16="","",IF($C16=Listes!$B$34,Listes!$I$31,IF($C16=Listes!$B$35,(VLOOKUP(Forfaitaires!$F16,Listes!$E$31:$F$36,2,FALSE)),IF($C16=Listes!$B$33,IF(Forfaitaires!$E16&lt;=Listes!$A$64,Forfaitaires!$E16*Listes!$A$65,IF(Forfaitaires!$E16&gt;Listes!$D$64,Forfaitaires!$E16*Listes!$D$65,((Forfaitaires!$E16*Listes!$B$65)+Listes!$C$65)))))))</f>
        <v/>
      </c>
      <c r="M16" s="124" t="str">
        <f t="shared" si="1"/>
        <v/>
      </c>
      <c r="N16" s="313"/>
    </row>
    <row r="17" spans="1:14" ht="20.100000000000001" customHeight="1" x14ac:dyDescent="0.25">
      <c r="A17" s="57">
        <v>12</v>
      </c>
      <c r="B17" s="28"/>
      <c r="C17" s="28"/>
      <c r="D17" s="28"/>
      <c r="E17" s="28"/>
      <c r="F17" s="28"/>
      <c r="G17" s="146" t="str">
        <f>IF(C17="","",IF(C17="","",(VLOOKUP(C17,Listes!$B$31:$C$35,2,FALSE))))</f>
        <v/>
      </c>
      <c r="H17" s="313" t="str">
        <f t="shared" si="2"/>
        <v/>
      </c>
      <c r="I17" s="124" t="str">
        <f>IF(G17="","",IF(G17="","",(VLOOKUP(G17,Listes!$C$31:$D$35,2,FALSE))))</f>
        <v/>
      </c>
      <c r="J17" s="123" t="str">
        <f>IF($G17="","",IF($C17=Listes!$B$32,IF(Forfaitaires!$E17&lt;=Listes!$B$53,(Forfaitaires!$E17*(VLOOKUP(Forfaitaires!$D17,Listes!$A$54:$E$60,2,FALSE))),IF(Forfaitaires!$E17&gt;Listes!$E$53,(Forfaitaires!$E17*(VLOOKUP(Forfaitaires!$D17,Listes!$A$54:$E$60,5,FALSE))),(Forfaitaires!$E17*(VLOOKUP(Forfaitaires!$D17,Listes!$A$54:$E$60,3,FALSE)))+(VLOOKUP(Forfaitaires!$D17,Listes!$A$54:$E$60,4,FALSE))))))</f>
        <v/>
      </c>
      <c r="K17" s="123" t="str">
        <f>IF($G17="","",IF($C17=Listes!$B$31,IF(Forfaitaires!$E17&lt;=Listes!$B$42,(Forfaitaires!$E17*(VLOOKUP(Forfaitaires!$D17,Listes!$A$43:$E$49,2,FALSE))),IF(Forfaitaires!$E17&gt;Listes!$D$42,(Forfaitaires!$E17*(VLOOKUP(Forfaitaires!$D17,Listes!$A$43:$E$49,5,FALSE))),(Forfaitaires!$E17*(VLOOKUP(Forfaitaires!$D17,Listes!$A$43:$E$49,3,FALSE)))+(VLOOKUP(Forfaitaires!$D17,Listes!$A$43:$E$49,4,FALSE))))))</f>
        <v/>
      </c>
      <c r="L17" s="123" t="str">
        <f>IF($G17="","",IF($C17=Listes!$B$34,Listes!$I$31,IF($C17=Listes!$B$35,(VLOOKUP(Forfaitaires!$F17,Listes!$E$31:$F$36,2,FALSE)),IF($C17=Listes!$B$33,IF(Forfaitaires!$E17&lt;=Listes!$A$64,Forfaitaires!$E17*Listes!$A$65,IF(Forfaitaires!$E17&gt;Listes!$D$64,Forfaitaires!$E17*Listes!$D$65,((Forfaitaires!$E17*Listes!$B$65)+Listes!$C$65)))))))</f>
        <v/>
      </c>
      <c r="M17" s="124" t="str">
        <f t="shared" si="1"/>
        <v/>
      </c>
      <c r="N17" s="313"/>
    </row>
    <row r="18" spans="1:14" ht="20.100000000000001" customHeight="1" x14ac:dyDescent="0.25">
      <c r="A18" s="57">
        <v>13</v>
      </c>
      <c r="B18" s="28"/>
      <c r="C18" s="28"/>
      <c r="D18" s="28"/>
      <c r="E18" s="28"/>
      <c r="F18" s="28"/>
      <c r="G18" s="146" t="str">
        <f>IF(C18="","",IF(C18="","",(VLOOKUP(C18,Listes!$B$31:$C$35,2,FALSE))))</f>
        <v/>
      </c>
      <c r="H18" s="313" t="str">
        <f t="shared" si="2"/>
        <v/>
      </c>
      <c r="I18" s="124" t="str">
        <f>IF(G18="","",IF(G18="","",(VLOOKUP(G18,Listes!$C$31:$D$35,2,FALSE))))</f>
        <v/>
      </c>
      <c r="J18" s="123" t="str">
        <f>IF($G18="","",IF($C18=Listes!$B$32,IF(Forfaitaires!$E18&lt;=Listes!$B$53,(Forfaitaires!$E18*(VLOOKUP(Forfaitaires!$D18,Listes!$A$54:$E$60,2,FALSE))),IF(Forfaitaires!$E18&gt;Listes!$E$53,(Forfaitaires!$E18*(VLOOKUP(Forfaitaires!$D18,Listes!$A$54:$E$60,5,FALSE))),(Forfaitaires!$E18*(VLOOKUP(Forfaitaires!$D18,Listes!$A$54:$E$60,3,FALSE)))+(VLOOKUP(Forfaitaires!$D18,Listes!$A$54:$E$60,4,FALSE))))))</f>
        <v/>
      </c>
      <c r="K18" s="123" t="str">
        <f>IF($G18="","",IF($C18=Listes!$B$31,IF(Forfaitaires!$E18&lt;=Listes!$B$42,(Forfaitaires!$E18*(VLOOKUP(Forfaitaires!$D18,Listes!$A$43:$E$49,2,FALSE))),IF(Forfaitaires!$E18&gt;Listes!$D$42,(Forfaitaires!$E18*(VLOOKUP(Forfaitaires!$D18,Listes!$A$43:$E$49,5,FALSE))),(Forfaitaires!$E18*(VLOOKUP(Forfaitaires!$D18,Listes!$A$43:$E$49,3,FALSE)))+(VLOOKUP(Forfaitaires!$D18,Listes!$A$43:$E$49,4,FALSE))))))</f>
        <v/>
      </c>
      <c r="L18" s="123" t="str">
        <f>IF($G18="","",IF($C18=Listes!$B$34,Listes!$I$31,IF($C18=Listes!$B$35,(VLOOKUP(Forfaitaires!$F18,Listes!$E$31:$F$36,2,FALSE)),IF($C18=Listes!$B$33,IF(Forfaitaires!$E18&lt;=Listes!$A$64,Forfaitaires!$E18*Listes!$A$65,IF(Forfaitaires!$E18&gt;Listes!$D$64,Forfaitaires!$E18*Listes!$D$65,((Forfaitaires!$E18*Listes!$B$65)+Listes!$C$65)))))))</f>
        <v/>
      </c>
      <c r="M18" s="124" t="str">
        <f t="shared" si="1"/>
        <v/>
      </c>
      <c r="N18" s="313"/>
    </row>
    <row r="19" spans="1:14" ht="20.100000000000001" customHeight="1" x14ac:dyDescent="0.25">
      <c r="A19" s="57">
        <v>14</v>
      </c>
      <c r="B19" s="28"/>
      <c r="C19" s="28"/>
      <c r="D19" s="28"/>
      <c r="E19" s="28"/>
      <c r="F19" s="28"/>
      <c r="G19" s="146" t="str">
        <f>IF(C19="","",IF(C19="","",(VLOOKUP(C19,Listes!$B$31:$C$35,2,FALSE))))</f>
        <v/>
      </c>
      <c r="H19" s="313" t="str">
        <f t="shared" si="2"/>
        <v/>
      </c>
      <c r="I19" s="124" t="str">
        <f>IF(G19="","",IF(G19="","",(VLOOKUP(G19,Listes!$C$31:$D$35,2,FALSE))))</f>
        <v/>
      </c>
      <c r="J19" s="123" t="str">
        <f>IF($G19="","",IF($C19=Listes!$B$32,IF(Forfaitaires!$E19&lt;=Listes!$B$53,(Forfaitaires!$E19*(VLOOKUP(Forfaitaires!$D19,Listes!$A$54:$E$60,2,FALSE))),IF(Forfaitaires!$E19&gt;Listes!$E$53,(Forfaitaires!$E19*(VLOOKUP(Forfaitaires!$D19,Listes!$A$54:$E$60,5,FALSE))),(Forfaitaires!$E19*(VLOOKUP(Forfaitaires!$D19,Listes!$A$54:$E$60,3,FALSE)))+(VLOOKUP(Forfaitaires!$D19,Listes!$A$54:$E$60,4,FALSE))))))</f>
        <v/>
      </c>
      <c r="K19" s="123" t="str">
        <f>IF($G19="","",IF($C19=Listes!$B$31,IF(Forfaitaires!$E19&lt;=Listes!$B$42,(Forfaitaires!$E19*(VLOOKUP(Forfaitaires!$D19,Listes!$A$43:$E$49,2,FALSE))),IF(Forfaitaires!$E19&gt;Listes!$D$42,(Forfaitaires!$E19*(VLOOKUP(Forfaitaires!$D19,Listes!$A$43:$E$49,5,FALSE))),(Forfaitaires!$E19*(VLOOKUP(Forfaitaires!$D19,Listes!$A$43:$E$49,3,FALSE)))+(VLOOKUP(Forfaitaires!$D19,Listes!$A$43:$E$49,4,FALSE))))))</f>
        <v/>
      </c>
      <c r="L19" s="123" t="str">
        <f>IF($G19="","",IF($C19=Listes!$B$34,Listes!$I$31,IF($C19=Listes!$B$35,(VLOOKUP(Forfaitaires!$F19,Listes!$E$31:$F$36,2,FALSE)),IF($C19=Listes!$B$33,IF(Forfaitaires!$E19&lt;=Listes!$A$64,Forfaitaires!$E19*Listes!$A$65,IF(Forfaitaires!$E19&gt;Listes!$D$64,Forfaitaires!$E19*Listes!$D$65,((Forfaitaires!$E19*Listes!$B$65)+Listes!$C$65)))))))</f>
        <v/>
      </c>
      <c r="M19" s="124" t="str">
        <f t="shared" si="1"/>
        <v/>
      </c>
      <c r="N19" s="313"/>
    </row>
    <row r="20" spans="1:14" ht="20.100000000000001" customHeight="1" x14ac:dyDescent="0.25">
      <c r="A20" s="57">
        <v>15</v>
      </c>
      <c r="B20" s="28"/>
      <c r="C20" s="28"/>
      <c r="D20" s="28"/>
      <c r="E20" s="28"/>
      <c r="F20" s="28"/>
      <c r="G20" s="146" t="str">
        <f>IF(C20="","",IF(C20="","",(VLOOKUP(C20,Listes!$B$31:$C$35,2,FALSE))))</f>
        <v/>
      </c>
      <c r="H20" s="313" t="str">
        <f t="shared" si="2"/>
        <v/>
      </c>
      <c r="I20" s="124" t="str">
        <f>IF(G20="","",IF(G20="","",(VLOOKUP(G20,Listes!$C$31:$D$35,2,FALSE))))</f>
        <v/>
      </c>
      <c r="J20" s="123" t="str">
        <f>IF($G20="","",IF($C20=Listes!$B$32,IF(Forfaitaires!$E20&lt;=Listes!$B$53,(Forfaitaires!$E20*(VLOOKUP(Forfaitaires!$D20,Listes!$A$54:$E$60,2,FALSE))),IF(Forfaitaires!$E20&gt;Listes!$E$53,(Forfaitaires!$E20*(VLOOKUP(Forfaitaires!$D20,Listes!$A$54:$E$60,5,FALSE))),(Forfaitaires!$E20*(VLOOKUP(Forfaitaires!$D20,Listes!$A$54:$E$60,3,FALSE)))+(VLOOKUP(Forfaitaires!$D20,Listes!$A$54:$E$60,4,FALSE))))))</f>
        <v/>
      </c>
      <c r="K20" s="123" t="str">
        <f>IF($G20="","",IF($C20=Listes!$B$31,IF(Forfaitaires!$E20&lt;=Listes!$B$42,(Forfaitaires!$E20*(VLOOKUP(Forfaitaires!$D20,Listes!$A$43:$E$49,2,FALSE))),IF(Forfaitaires!$E20&gt;Listes!$D$42,(Forfaitaires!$E20*(VLOOKUP(Forfaitaires!$D20,Listes!$A$43:$E$49,5,FALSE))),(Forfaitaires!$E20*(VLOOKUP(Forfaitaires!$D20,Listes!$A$43:$E$49,3,FALSE)))+(VLOOKUP(Forfaitaires!$D20,Listes!$A$43:$E$49,4,FALSE))))))</f>
        <v/>
      </c>
      <c r="L20" s="123" t="str">
        <f>IF($G20="","",IF($C20=Listes!$B$34,Listes!$I$31,IF($C20=Listes!$B$35,(VLOOKUP(Forfaitaires!$F20,Listes!$E$31:$F$36,2,FALSE)),IF($C20=Listes!$B$33,IF(Forfaitaires!$E20&lt;=Listes!$A$64,Forfaitaires!$E20*Listes!$A$65,IF(Forfaitaires!$E20&gt;Listes!$D$64,Forfaitaires!$E20*Listes!$D$65,((Forfaitaires!$E20*Listes!$B$65)+Listes!$C$65)))))))</f>
        <v/>
      </c>
      <c r="M20" s="124" t="str">
        <f t="shared" si="1"/>
        <v/>
      </c>
      <c r="N20" s="313"/>
    </row>
    <row r="21" spans="1:14" ht="20.100000000000001" customHeight="1" x14ac:dyDescent="0.25">
      <c r="A21" s="57">
        <v>16</v>
      </c>
      <c r="B21" s="28"/>
      <c r="C21" s="28"/>
      <c r="D21" s="28"/>
      <c r="E21" s="28"/>
      <c r="F21" s="28"/>
      <c r="G21" s="146" t="str">
        <f>IF(C21="","",IF(C21="","",(VLOOKUP(C21,Listes!$B$31:$C$35,2,FALSE))))</f>
        <v/>
      </c>
      <c r="H21" s="313" t="str">
        <f t="shared" si="2"/>
        <v/>
      </c>
      <c r="I21" s="124" t="str">
        <f>IF(G21="","",IF(G21="","",(VLOOKUP(G21,Listes!$C$31:$D$35,2,FALSE))))</f>
        <v/>
      </c>
      <c r="J21" s="123" t="str">
        <f>IF($G21="","",IF($C21=Listes!$B$32,IF(Forfaitaires!$E21&lt;=Listes!$B$53,(Forfaitaires!$E21*(VLOOKUP(Forfaitaires!$D21,Listes!$A$54:$E$60,2,FALSE))),IF(Forfaitaires!$E21&gt;Listes!$E$53,(Forfaitaires!$E21*(VLOOKUP(Forfaitaires!$D21,Listes!$A$54:$E$60,5,FALSE))),(Forfaitaires!$E21*(VLOOKUP(Forfaitaires!$D21,Listes!$A$54:$E$60,3,FALSE)))+(VLOOKUP(Forfaitaires!$D21,Listes!$A$54:$E$60,4,FALSE))))))</f>
        <v/>
      </c>
      <c r="K21" s="123" t="str">
        <f>IF($G21="","",IF($C21=Listes!$B$31,IF(Forfaitaires!$E21&lt;=Listes!$B$42,(Forfaitaires!$E21*(VLOOKUP(Forfaitaires!$D21,Listes!$A$43:$E$49,2,FALSE))),IF(Forfaitaires!$E21&gt;Listes!$D$42,(Forfaitaires!$E21*(VLOOKUP(Forfaitaires!$D21,Listes!$A$43:$E$49,5,FALSE))),(Forfaitaires!$E21*(VLOOKUP(Forfaitaires!$D21,Listes!$A$43:$E$49,3,FALSE)))+(VLOOKUP(Forfaitaires!$D21,Listes!$A$43:$E$49,4,FALSE))))))</f>
        <v/>
      </c>
      <c r="L21" s="123" t="str">
        <f>IF($G21="","",IF($C21=Listes!$B$34,Listes!$I$31,IF($C21=Listes!$B$35,(VLOOKUP(Forfaitaires!$F21,Listes!$E$31:$F$36,2,FALSE)),IF($C21=Listes!$B$33,IF(Forfaitaires!$E21&lt;=Listes!$A$64,Forfaitaires!$E21*Listes!$A$65,IF(Forfaitaires!$E21&gt;Listes!$D$64,Forfaitaires!$E21*Listes!$D$65,((Forfaitaires!$E21*Listes!$B$65)+Listes!$C$65)))))))</f>
        <v/>
      </c>
      <c r="M21" s="124" t="str">
        <f t="shared" si="1"/>
        <v/>
      </c>
      <c r="N21" s="313"/>
    </row>
    <row r="22" spans="1:14" ht="20.100000000000001" customHeight="1" x14ac:dyDescent="0.25">
      <c r="A22" s="57">
        <v>17</v>
      </c>
      <c r="B22" s="28"/>
      <c r="C22" s="28"/>
      <c r="D22" s="28"/>
      <c r="E22" s="28"/>
      <c r="F22" s="28"/>
      <c r="G22" s="146" t="str">
        <f>IF(C22="","",IF(C22="","",(VLOOKUP(C22,Listes!$B$31:$C$35,2,FALSE))))</f>
        <v/>
      </c>
      <c r="H22" s="313" t="str">
        <f t="shared" si="2"/>
        <v/>
      </c>
      <c r="I22" s="124" t="str">
        <f>IF(G22="","",IF(G22="","",(VLOOKUP(G22,Listes!$C$31:$D$35,2,FALSE))))</f>
        <v/>
      </c>
      <c r="J22" s="123" t="str">
        <f>IF($G22="","",IF($C22=Listes!$B$32,IF(Forfaitaires!$E22&lt;=Listes!$B$53,(Forfaitaires!$E22*(VLOOKUP(Forfaitaires!$D22,Listes!$A$54:$E$60,2,FALSE))),IF(Forfaitaires!$E22&gt;Listes!$E$53,(Forfaitaires!$E22*(VLOOKUP(Forfaitaires!$D22,Listes!$A$54:$E$60,5,FALSE))),(Forfaitaires!$E22*(VLOOKUP(Forfaitaires!$D22,Listes!$A$54:$E$60,3,FALSE)))+(VLOOKUP(Forfaitaires!$D22,Listes!$A$54:$E$60,4,FALSE))))))</f>
        <v/>
      </c>
      <c r="K22" s="123" t="str">
        <f>IF($G22="","",IF($C22=Listes!$B$31,IF(Forfaitaires!$E22&lt;=Listes!$B$42,(Forfaitaires!$E22*(VLOOKUP(Forfaitaires!$D22,Listes!$A$43:$E$49,2,FALSE))),IF(Forfaitaires!$E22&gt;Listes!$D$42,(Forfaitaires!$E22*(VLOOKUP(Forfaitaires!$D22,Listes!$A$43:$E$49,5,FALSE))),(Forfaitaires!$E22*(VLOOKUP(Forfaitaires!$D22,Listes!$A$43:$E$49,3,FALSE)))+(VLOOKUP(Forfaitaires!$D22,Listes!$A$43:$E$49,4,FALSE))))))</f>
        <v/>
      </c>
      <c r="L22" s="123" t="str">
        <f>IF($G22="","",IF($C22=Listes!$B$34,Listes!$I$31,IF($C22=Listes!$B$35,(VLOOKUP(Forfaitaires!$F22,Listes!$E$31:$F$36,2,FALSE)),IF($C22=Listes!$B$33,IF(Forfaitaires!$E22&lt;=Listes!$A$64,Forfaitaires!$E22*Listes!$A$65,IF(Forfaitaires!$E22&gt;Listes!$D$64,Forfaitaires!$E22*Listes!$D$65,((Forfaitaires!$E22*Listes!$B$65)+Listes!$C$65)))))))</f>
        <v/>
      </c>
      <c r="M22" s="124" t="str">
        <f t="shared" si="1"/>
        <v/>
      </c>
      <c r="N22" s="313"/>
    </row>
    <row r="23" spans="1:14" ht="20.100000000000001" customHeight="1" x14ac:dyDescent="0.25">
      <c r="A23" s="57">
        <v>18</v>
      </c>
      <c r="B23" s="28"/>
      <c r="C23" s="28"/>
      <c r="D23" s="28"/>
      <c r="E23" s="28"/>
      <c r="F23" s="28"/>
      <c r="G23" s="146" t="str">
        <f>IF(C23="","",IF(C23="","",(VLOOKUP(C23,Listes!$B$31:$C$35,2,FALSE))))</f>
        <v/>
      </c>
      <c r="H23" s="313" t="str">
        <f t="shared" si="2"/>
        <v/>
      </c>
      <c r="I23" s="124" t="str">
        <f>IF(G23="","",IF(G23="","",(VLOOKUP(G23,Listes!$C$31:$D$35,2,FALSE))))</f>
        <v/>
      </c>
      <c r="J23" s="123" t="str">
        <f>IF($G23="","",IF($C23=Listes!$B$32,IF(Forfaitaires!$E23&lt;=Listes!$B$53,(Forfaitaires!$E23*(VLOOKUP(Forfaitaires!$D23,Listes!$A$54:$E$60,2,FALSE))),IF(Forfaitaires!$E23&gt;Listes!$E$53,(Forfaitaires!$E23*(VLOOKUP(Forfaitaires!$D23,Listes!$A$54:$E$60,5,FALSE))),(Forfaitaires!$E23*(VLOOKUP(Forfaitaires!$D23,Listes!$A$54:$E$60,3,FALSE)))+(VLOOKUP(Forfaitaires!$D23,Listes!$A$54:$E$60,4,FALSE))))))</f>
        <v/>
      </c>
      <c r="K23" s="123" t="str">
        <f>IF($G23="","",IF($C23=Listes!$B$31,IF(Forfaitaires!$E23&lt;=Listes!$B$42,(Forfaitaires!$E23*(VLOOKUP(Forfaitaires!$D23,Listes!$A$43:$E$49,2,FALSE))),IF(Forfaitaires!$E23&gt;Listes!$D$42,(Forfaitaires!$E23*(VLOOKUP(Forfaitaires!$D23,Listes!$A$43:$E$49,5,FALSE))),(Forfaitaires!$E23*(VLOOKUP(Forfaitaires!$D23,Listes!$A$43:$E$49,3,FALSE)))+(VLOOKUP(Forfaitaires!$D23,Listes!$A$43:$E$49,4,FALSE))))))</f>
        <v/>
      </c>
      <c r="L23" s="123" t="str">
        <f>IF($G23="","",IF($C23=Listes!$B$34,Listes!$I$31,IF($C23=Listes!$B$35,(VLOOKUP(Forfaitaires!$F23,Listes!$E$31:$F$36,2,FALSE)),IF($C23=Listes!$B$33,IF(Forfaitaires!$E23&lt;=Listes!$A$64,Forfaitaires!$E23*Listes!$A$65,IF(Forfaitaires!$E23&gt;Listes!$D$64,Forfaitaires!$E23*Listes!$D$65,((Forfaitaires!$E23*Listes!$B$65)+Listes!$C$65)))))))</f>
        <v/>
      </c>
      <c r="M23" s="124" t="str">
        <f t="shared" si="1"/>
        <v/>
      </c>
      <c r="N23" s="313"/>
    </row>
    <row r="24" spans="1:14" ht="20.100000000000001" customHeight="1" x14ac:dyDescent="0.25">
      <c r="A24" s="57">
        <v>19</v>
      </c>
      <c r="B24" s="28"/>
      <c r="C24" s="28"/>
      <c r="D24" s="28"/>
      <c r="E24" s="28"/>
      <c r="F24" s="28"/>
      <c r="G24" s="146" t="str">
        <f>IF(C24="","",IF(C24="","",(VLOOKUP(C24,Listes!$B$31:$C$35,2,FALSE))))</f>
        <v/>
      </c>
      <c r="H24" s="313" t="str">
        <f t="shared" si="2"/>
        <v/>
      </c>
      <c r="I24" s="124" t="str">
        <f>IF(G24="","",IF(G24="","",(VLOOKUP(G24,Listes!$C$31:$D$35,2,FALSE))))</f>
        <v/>
      </c>
      <c r="J24" s="123" t="str">
        <f>IF($G24="","",IF($C24=Listes!$B$32,IF(Forfaitaires!$E24&lt;=Listes!$B$53,(Forfaitaires!$E24*(VLOOKUP(Forfaitaires!$D24,Listes!$A$54:$E$60,2,FALSE))),IF(Forfaitaires!$E24&gt;Listes!$E$53,(Forfaitaires!$E24*(VLOOKUP(Forfaitaires!$D24,Listes!$A$54:$E$60,5,FALSE))),(Forfaitaires!$E24*(VLOOKUP(Forfaitaires!$D24,Listes!$A$54:$E$60,3,FALSE)))+(VLOOKUP(Forfaitaires!$D24,Listes!$A$54:$E$60,4,FALSE))))))</f>
        <v/>
      </c>
      <c r="K24" s="123" t="str">
        <f>IF($G24="","",IF($C24=Listes!$B$31,IF(Forfaitaires!$E24&lt;=Listes!$B$42,(Forfaitaires!$E24*(VLOOKUP(Forfaitaires!$D24,Listes!$A$43:$E$49,2,FALSE))),IF(Forfaitaires!$E24&gt;Listes!$D$42,(Forfaitaires!$E24*(VLOOKUP(Forfaitaires!$D24,Listes!$A$43:$E$49,5,FALSE))),(Forfaitaires!$E24*(VLOOKUP(Forfaitaires!$D24,Listes!$A$43:$E$49,3,FALSE)))+(VLOOKUP(Forfaitaires!$D24,Listes!$A$43:$E$49,4,FALSE))))))</f>
        <v/>
      </c>
      <c r="L24" s="123" t="str">
        <f>IF($G24="","",IF($C24=Listes!$B$34,Listes!$I$31,IF($C24=Listes!$B$35,(VLOOKUP(Forfaitaires!$F24,Listes!$E$31:$F$36,2,FALSE)),IF($C24=Listes!$B$33,IF(Forfaitaires!$E24&lt;=Listes!$A$64,Forfaitaires!$E24*Listes!$A$65,IF(Forfaitaires!$E24&gt;Listes!$D$64,Forfaitaires!$E24*Listes!$D$65,((Forfaitaires!$E24*Listes!$B$65)+Listes!$C$65)))))))</f>
        <v/>
      </c>
      <c r="M24" s="124" t="str">
        <f t="shared" si="1"/>
        <v/>
      </c>
      <c r="N24" s="313"/>
    </row>
    <row r="25" spans="1:14" ht="20.100000000000001" customHeight="1" x14ac:dyDescent="0.25">
      <c r="A25" s="57">
        <v>20</v>
      </c>
      <c r="B25" s="28"/>
      <c r="C25" s="28"/>
      <c r="D25" s="28"/>
      <c r="E25" s="28"/>
      <c r="F25" s="28"/>
      <c r="G25" s="146" t="str">
        <f>IF(C25="","",IF(C25="","",(VLOOKUP(C25,Listes!$B$31:$C$35,2,FALSE))))</f>
        <v/>
      </c>
      <c r="H25" s="313" t="str">
        <f t="shared" si="2"/>
        <v/>
      </c>
      <c r="I25" s="124" t="str">
        <f>IF(G25="","",IF(G25="","",(VLOOKUP(G25,Listes!$C$31:$D$35,2,FALSE))))</f>
        <v/>
      </c>
      <c r="J25" s="123" t="str">
        <f>IF($G25="","",IF($C25=Listes!$B$32,IF(Forfaitaires!$E25&lt;=Listes!$B$53,(Forfaitaires!$E25*(VLOOKUP(Forfaitaires!$D25,Listes!$A$54:$E$60,2,FALSE))),IF(Forfaitaires!$E25&gt;Listes!$E$53,(Forfaitaires!$E25*(VLOOKUP(Forfaitaires!$D25,Listes!$A$54:$E$60,5,FALSE))),(Forfaitaires!$E25*(VLOOKUP(Forfaitaires!$D25,Listes!$A$54:$E$60,3,FALSE)))+(VLOOKUP(Forfaitaires!$D25,Listes!$A$54:$E$60,4,FALSE))))))</f>
        <v/>
      </c>
      <c r="K25" s="123" t="str">
        <f>IF($G25="","",IF($C25=Listes!$B$31,IF(Forfaitaires!$E25&lt;=Listes!$B$42,(Forfaitaires!$E25*(VLOOKUP(Forfaitaires!$D25,Listes!$A$43:$E$49,2,FALSE))),IF(Forfaitaires!$E25&gt;Listes!$D$42,(Forfaitaires!$E25*(VLOOKUP(Forfaitaires!$D25,Listes!$A$43:$E$49,5,FALSE))),(Forfaitaires!$E25*(VLOOKUP(Forfaitaires!$D25,Listes!$A$43:$E$49,3,FALSE)))+(VLOOKUP(Forfaitaires!$D25,Listes!$A$43:$E$49,4,FALSE))))))</f>
        <v/>
      </c>
      <c r="L25" s="123" t="str">
        <f>IF($G25="","",IF($C25=Listes!$B$34,Listes!$I$31,IF($C25=Listes!$B$35,(VLOOKUP(Forfaitaires!$F25,Listes!$E$31:$F$36,2,FALSE)),IF($C25=Listes!$B$33,IF(Forfaitaires!$E25&lt;=Listes!$A$64,Forfaitaires!$E25*Listes!$A$65,IF(Forfaitaires!$E25&gt;Listes!$D$64,Forfaitaires!$E25*Listes!$D$65,((Forfaitaires!$E25*Listes!$B$65)+Listes!$C$65)))))))</f>
        <v/>
      </c>
      <c r="M25" s="124" t="str">
        <f t="shared" si="1"/>
        <v/>
      </c>
      <c r="N25" s="313"/>
    </row>
    <row r="26" spans="1:14" ht="20.100000000000001" customHeight="1" x14ac:dyDescent="0.25">
      <c r="A26" s="57">
        <v>21</v>
      </c>
      <c r="B26" s="28"/>
      <c r="C26" s="28"/>
      <c r="D26" s="28"/>
      <c r="E26" s="28"/>
      <c r="F26" s="28"/>
      <c r="G26" s="146" t="str">
        <f>IF(C26="","",IF(C26="","",(VLOOKUP(C26,Listes!$B$31:$C$35,2,FALSE))))</f>
        <v/>
      </c>
      <c r="H26" s="313" t="str">
        <f t="shared" si="2"/>
        <v/>
      </c>
      <c r="I26" s="124" t="str">
        <f>IF(G26="","",IF(G26="","",(VLOOKUP(G26,Listes!$C$31:$D$35,2,FALSE))))</f>
        <v/>
      </c>
      <c r="J26" s="123" t="str">
        <f>IF($G26="","",IF($C26=Listes!$B$32,IF(Forfaitaires!$E26&lt;=Listes!$B$53,(Forfaitaires!$E26*(VLOOKUP(Forfaitaires!$D26,Listes!$A$54:$E$60,2,FALSE))),IF(Forfaitaires!$E26&gt;Listes!$E$53,(Forfaitaires!$E26*(VLOOKUP(Forfaitaires!$D26,Listes!$A$54:$E$60,5,FALSE))),(Forfaitaires!$E26*(VLOOKUP(Forfaitaires!$D26,Listes!$A$54:$E$60,3,FALSE)))+(VLOOKUP(Forfaitaires!$D26,Listes!$A$54:$E$60,4,FALSE))))))</f>
        <v/>
      </c>
      <c r="K26" s="123" t="str">
        <f>IF($G26="","",IF($C26=Listes!$B$31,IF(Forfaitaires!$E26&lt;=Listes!$B$42,(Forfaitaires!$E26*(VLOOKUP(Forfaitaires!$D26,Listes!$A$43:$E$49,2,FALSE))),IF(Forfaitaires!$E26&gt;Listes!$D$42,(Forfaitaires!$E26*(VLOOKUP(Forfaitaires!$D26,Listes!$A$43:$E$49,5,FALSE))),(Forfaitaires!$E26*(VLOOKUP(Forfaitaires!$D26,Listes!$A$43:$E$49,3,FALSE)))+(VLOOKUP(Forfaitaires!$D26,Listes!$A$43:$E$49,4,FALSE))))))</f>
        <v/>
      </c>
      <c r="L26" s="123" t="str">
        <f>IF($G26="","",IF($C26=Listes!$B$34,Listes!$I$31,IF($C26=Listes!$B$35,(VLOOKUP(Forfaitaires!$F26,Listes!$E$31:$F$36,2,FALSE)),IF($C26=Listes!$B$33,IF(Forfaitaires!$E26&lt;=Listes!$A$64,Forfaitaires!$E26*Listes!$A$65,IF(Forfaitaires!$E26&gt;Listes!$D$64,Forfaitaires!$E26*Listes!$D$65,((Forfaitaires!$E26*Listes!$B$65)+Listes!$C$65)))))))</f>
        <v/>
      </c>
      <c r="M26" s="124" t="str">
        <f t="shared" si="1"/>
        <v/>
      </c>
      <c r="N26" s="313"/>
    </row>
    <row r="27" spans="1:14" ht="20.100000000000001" customHeight="1" x14ac:dyDescent="0.25">
      <c r="A27" s="57">
        <v>22</v>
      </c>
      <c r="B27" s="28"/>
      <c r="C27" s="28"/>
      <c r="D27" s="28"/>
      <c r="E27" s="28"/>
      <c r="F27" s="28"/>
      <c r="G27" s="146" t="str">
        <f>IF(C27="","",IF(C27="","",(VLOOKUP(C27,Listes!$B$31:$C$35,2,FALSE))))</f>
        <v/>
      </c>
      <c r="H27" s="313" t="str">
        <f t="shared" si="2"/>
        <v/>
      </c>
      <c r="I27" s="124" t="str">
        <f>IF(G27="","",IF(G27="","",(VLOOKUP(G27,Listes!$C$31:$D$35,2,FALSE))))</f>
        <v/>
      </c>
      <c r="J27" s="123" t="str">
        <f>IF($G27="","",IF($C27=Listes!$B$32,IF(Forfaitaires!$E27&lt;=Listes!$B$53,(Forfaitaires!$E27*(VLOOKUP(Forfaitaires!$D27,Listes!$A$54:$E$60,2,FALSE))),IF(Forfaitaires!$E27&gt;Listes!$E$53,(Forfaitaires!$E27*(VLOOKUP(Forfaitaires!$D27,Listes!$A$54:$E$60,5,FALSE))),(Forfaitaires!$E27*(VLOOKUP(Forfaitaires!$D27,Listes!$A$54:$E$60,3,FALSE)))+(VLOOKUP(Forfaitaires!$D27,Listes!$A$54:$E$60,4,FALSE))))))</f>
        <v/>
      </c>
      <c r="K27" s="123" t="str">
        <f>IF($G27="","",IF($C27=Listes!$B$31,IF(Forfaitaires!$E27&lt;=Listes!$B$42,(Forfaitaires!$E27*(VLOOKUP(Forfaitaires!$D27,Listes!$A$43:$E$49,2,FALSE))),IF(Forfaitaires!$E27&gt;Listes!$D$42,(Forfaitaires!$E27*(VLOOKUP(Forfaitaires!$D27,Listes!$A$43:$E$49,5,FALSE))),(Forfaitaires!$E27*(VLOOKUP(Forfaitaires!$D27,Listes!$A$43:$E$49,3,FALSE)))+(VLOOKUP(Forfaitaires!$D27,Listes!$A$43:$E$49,4,FALSE))))))</f>
        <v/>
      </c>
      <c r="L27" s="123" t="str">
        <f>IF($G27="","",IF($C27=Listes!$B$34,Listes!$I$31,IF($C27=Listes!$B$35,(VLOOKUP(Forfaitaires!$F27,Listes!$E$31:$F$36,2,FALSE)),IF($C27=Listes!$B$33,IF(Forfaitaires!$E27&lt;=Listes!$A$64,Forfaitaires!$E27*Listes!$A$65,IF(Forfaitaires!$E27&gt;Listes!$D$64,Forfaitaires!$E27*Listes!$D$65,((Forfaitaires!$E27*Listes!$B$65)+Listes!$C$65)))))))</f>
        <v/>
      </c>
      <c r="M27" s="124" t="str">
        <f t="shared" si="1"/>
        <v/>
      </c>
      <c r="N27" s="313"/>
    </row>
    <row r="28" spans="1:14" ht="20.100000000000001" customHeight="1" x14ac:dyDescent="0.25">
      <c r="A28" s="57">
        <v>23</v>
      </c>
      <c r="B28" s="28"/>
      <c r="C28" s="28"/>
      <c r="D28" s="28"/>
      <c r="E28" s="28"/>
      <c r="F28" s="28"/>
      <c r="G28" s="146" t="str">
        <f>IF(C28="","",IF(C28="","",(VLOOKUP(C28,Listes!$B$31:$C$35,2,FALSE))))</f>
        <v/>
      </c>
      <c r="H28" s="313" t="str">
        <f t="shared" si="2"/>
        <v/>
      </c>
      <c r="I28" s="124" t="str">
        <f>IF(G28="","",IF(G28="","",(VLOOKUP(G28,Listes!$C$31:$D$35,2,FALSE))))</f>
        <v/>
      </c>
      <c r="J28" s="123" t="str">
        <f>IF($G28="","",IF($C28=Listes!$B$32,IF(Forfaitaires!$E28&lt;=Listes!$B$53,(Forfaitaires!$E28*(VLOOKUP(Forfaitaires!$D28,Listes!$A$54:$E$60,2,FALSE))),IF(Forfaitaires!$E28&gt;Listes!$E$53,(Forfaitaires!$E28*(VLOOKUP(Forfaitaires!$D28,Listes!$A$54:$E$60,5,FALSE))),(Forfaitaires!$E28*(VLOOKUP(Forfaitaires!$D28,Listes!$A$54:$E$60,3,FALSE)))+(VLOOKUP(Forfaitaires!$D28,Listes!$A$54:$E$60,4,FALSE))))))</f>
        <v/>
      </c>
      <c r="K28" s="123" t="str">
        <f>IF($G28="","",IF($C28=Listes!$B$31,IF(Forfaitaires!$E28&lt;=Listes!$B$42,(Forfaitaires!$E28*(VLOOKUP(Forfaitaires!$D28,Listes!$A$43:$E$49,2,FALSE))),IF(Forfaitaires!$E28&gt;Listes!$D$42,(Forfaitaires!$E28*(VLOOKUP(Forfaitaires!$D28,Listes!$A$43:$E$49,5,FALSE))),(Forfaitaires!$E28*(VLOOKUP(Forfaitaires!$D28,Listes!$A$43:$E$49,3,FALSE)))+(VLOOKUP(Forfaitaires!$D28,Listes!$A$43:$E$49,4,FALSE))))))</f>
        <v/>
      </c>
      <c r="L28" s="123" t="str">
        <f>IF($G28="","",IF($C28=Listes!$B$34,Listes!$I$31,IF($C28=Listes!$B$35,(VLOOKUP(Forfaitaires!$F28,Listes!$E$31:$F$36,2,FALSE)),IF($C28=Listes!$B$33,IF(Forfaitaires!$E28&lt;=Listes!$A$64,Forfaitaires!$E28*Listes!$A$65,IF(Forfaitaires!$E28&gt;Listes!$D$64,Forfaitaires!$E28*Listes!$D$65,((Forfaitaires!$E28*Listes!$B$65)+Listes!$C$65)))))))</f>
        <v/>
      </c>
      <c r="M28" s="124" t="str">
        <f t="shared" si="1"/>
        <v/>
      </c>
      <c r="N28" s="313"/>
    </row>
    <row r="29" spans="1:14" ht="20.100000000000001" customHeight="1" x14ac:dyDescent="0.25">
      <c r="A29" s="57">
        <v>24</v>
      </c>
      <c r="B29" s="28"/>
      <c r="C29" s="28"/>
      <c r="D29" s="28"/>
      <c r="E29" s="28"/>
      <c r="F29" s="28"/>
      <c r="G29" s="146" t="str">
        <f>IF(C29="","",IF(C29="","",(VLOOKUP(C29,Listes!$B$31:$C$35,2,FALSE))))</f>
        <v/>
      </c>
      <c r="H29" s="313" t="str">
        <f t="shared" si="2"/>
        <v/>
      </c>
      <c r="I29" s="124" t="str">
        <f>IF(G29="","",IF(G29="","",(VLOOKUP(G29,Listes!$C$31:$D$35,2,FALSE))))</f>
        <v/>
      </c>
      <c r="J29" s="123" t="str">
        <f>IF($G29="","",IF($C29=Listes!$B$32,IF(Forfaitaires!$E29&lt;=Listes!$B$53,(Forfaitaires!$E29*(VLOOKUP(Forfaitaires!$D29,Listes!$A$54:$E$60,2,FALSE))),IF(Forfaitaires!$E29&gt;Listes!$E$53,(Forfaitaires!$E29*(VLOOKUP(Forfaitaires!$D29,Listes!$A$54:$E$60,5,FALSE))),(Forfaitaires!$E29*(VLOOKUP(Forfaitaires!$D29,Listes!$A$54:$E$60,3,FALSE)))+(VLOOKUP(Forfaitaires!$D29,Listes!$A$54:$E$60,4,FALSE))))))</f>
        <v/>
      </c>
      <c r="K29" s="123" t="str">
        <f>IF($G29="","",IF($C29=Listes!$B$31,IF(Forfaitaires!$E29&lt;=Listes!$B$42,(Forfaitaires!$E29*(VLOOKUP(Forfaitaires!$D29,Listes!$A$43:$E$49,2,FALSE))),IF(Forfaitaires!$E29&gt;Listes!$D$42,(Forfaitaires!$E29*(VLOOKUP(Forfaitaires!$D29,Listes!$A$43:$E$49,5,FALSE))),(Forfaitaires!$E29*(VLOOKUP(Forfaitaires!$D29,Listes!$A$43:$E$49,3,FALSE)))+(VLOOKUP(Forfaitaires!$D29,Listes!$A$43:$E$49,4,FALSE))))))</f>
        <v/>
      </c>
      <c r="L29" s="123" t="str">
        <f>IF($G29="","",IF($C29=Listes!$B$34,Listes!$I$31,IF($C29=Listes!$B$35,(VLOOKUP(Forfaitaires!$F29,Listes!$E$31:$F$36,2,FALSE)),IF($C29=Listes!$B$33,IF(Forfaitaires!$E29&lt;=Listes!$A$64,Forfaitaires!$E29*Listes!$A$65,IF(Forfaitaires!$E29&gt;Listes!$D$64,Forfaitaires!$E29*Listes!$D$65,((Forfaitaires!$E29*Listes!$B$65)+Listes!$C$65)))))))</f>
        <v/>
      </c>
      <c r="M29" s="124" t="str">
        <f t="shared" si="1"/>
        <v/>
      </c>
      <c r="N29" s="313"/>
    </row>
    <row r="30" spans="1:14" ht="20.100000000000001" customHeight="1" x14ac:dyDescent="0.25">
      <c r="A30" s="57">
        <v>25</v>
      </c>
      <c r="B30" s="28"/>
      <c r="C30" s="28"/>
      <c r="D30" s="28"/>
      <c r="E30" s="28"/>
      <c r="F30" s="28"/>
      <c r="G30" s="146" t="str">
        <f>IF(C30="","",IF(C30="","",(VLOOKUP(C30,Listes!$B$31:$C$35,2,FALSE))))</f>
        <v/>
      </c>
      <c r="H30" s="313" t="str">
        <f t="shared" si="2"/>
        <v/>
      </c>
      <c r="I30" s="124" t="str">
        <f>IF(G30="","",IF(G30="","",(VLOOKUP(G30,Listes!$C$31:$D$35,2,FALSE))))</f>
        <v/>
      </c>
      <c r="J30" s="123" t="str">
        <f>IF($G30="","",IF($C30=Listes!$B$32,IF(Forfaitaires!$E30&lt;=Listes!$B$53,(Forfaitaires!$E30*(VLOOKUP(Forfaitaires!$D30,Listes!$A$54:$E$60,2,FALSE))),IF(Forfaitaires!$E30&gt;Listes!$E$53,(Forfaitaires!$E30*(VLOOKUP(Forfaitaires!$D30,Listes!$A$54:$E$60,5,FALSE))),(Forfaitaires!$E30*(VLOOKUP(Forfaitaires!$D30,Listes!$A$54:$E$60,3,FALSE)))+(VLOOKUP(Forfaitaires!$D30,Listes!$A$54:$E$60,4,FALSE))))))</f>
        <v/>
      </c>
      <c r="K30" s="123" t="str">
        <f>IF($G30="","",IF($C30=Listes!$B$31,IF(Forfaitaires!$E30&lt;=Listes!$B$42,(Forfaitaires!$E30*(VLOOKUP(Forfaitaires!$D30,Listes!$A$43:$E$49,2,FALSE))),IF(Forfaitaires!$E30&gt;Listes!$D$42,(Forfaitaires!$E30*(VLOOKUP(Forfaitaires!$D30,Listes!$A$43:$E$49,5,FALSE))),(Forfaitaires!$E30*(VLOOKUP(Forfaitaires!$D30,Listes!$A$43:$E$49,3,FALSE)))+(VLOOKUP(Forfaitaires!$D30,Listes!$A$43:$E$49,4,FALSE))))))</f>
        <v/>
      </c>
      <c r="L30" s="123" t="str">
        <f>IF($G30="","",IF($C30=Listes!$B$34,Listes!$I$31,IF($C30=Listes!$B$35,(VLOOKUP(Forfaitaires!$F30,Listes!$E$31:$F$36,2,FALSE)),IF($C30=Listes!$B$33,IF(Forfaitaires!$E30&lt;=Listes!$A$64,Forfaitaires!$E30*Listes!$A$65,IF(Forfaitaires!$E30&gt;Listes!$D$64,Forfaitaires!$E30*Listes!$D$65,((Forfaitaires!$E30*Listes!$B$65)+Listes!$C$65)))))))</f>
        <v/>
      </c>
      <c r="M30" s="124" t="str">
        <f t="shared" si="1"/>
        <v/>
      </c>
      <c r="N30" s="313"/>
    </row>
    <row r="31" spans="1:14" ht="20.100000000000001" customHeight="1" x14ac:dyDescent="0.25">
      <c r="A31" s="57">
        <v>26</v>
      </c>
      <c r="B31" s="28"/>
      <c r="C31" s="28"/>
      <c r="D31" s="28"/>
      <c r="E31" s="28"/>
      <c r="F31" s="28"/>
      <c r="G31" s="146" t="str">
        <f>IF(C31="","",IF(C31="","",(VLOOKUP(C31,Listes!$B$31:$C$35,2,FALSE))))</f>
        <v/>
      </c>
      <c r="H31" s="313" t="str">
        <f t="shared" si="2"/>
        <v/>
      </c>
      <c r="I31" s="124" t="str">
        <f>IF(G31="","",IF(G31="","",(VLOOKUP(G31,Listes!$C$31:$D$35,2,FALSE))))</f>
        <v/>
      </c>
      <c r="J31" s="123" t="str">
        <f>IF($G31="","",IF($C31=Listes!$B$32,IF(Forfaitaires!$E31&lt;=Listes!$B$53,(Forfaitaires!$E31*(VLOOKUP(Forfaitaires!$D31,Listes!$A$54:$E$60,2,FALSE))),IF(Forfaitaires!$E31&gt;Listes!$E$53,(Forfaitaires!$E31*(VLOOKUP(Forfaitaires!$D31,Listes!$A$54:$E$60,5,FALSE))),(Forfaitaires!$E31*(VLOOKUP(Forfaitaires!$D31,Listes!$A$54:$E$60,3,FALSE)))+(VLOOKUP(Forfaitaires!$D31,Listes!$A$54:$E$60,4,FALSE))))))</f>
        <v/>
      </c>
      <c r="K31" s="123" t="str">
        <f>IF($G31="","",IF($C31=Listes!$B$31,IF(Forfaitaires!$E31&lt;=Listes!$B$42,(Forfaitaires!$E31*(VLOOKUP(Forfaitaires!$D31,Listes!$A$43:$E$49,2,FALSE))),IF(Forfaitaires!$E31&gt;Listes!$D$42,(Forfaitaires!$E31*(VLOOKUP(Forfaitaires!$D31,Listes!$A$43:$E$49,5,FALSE))),(Forfaitaires!$E31*(VLOOKUP(Forfaitaires!$D31,Listes!$A$43:$E$49,3,FALSE)))+(VLOOKUP(Forfaitaires!$D31,Listes!$A$43:$E$49,4,FALSE))))))</f>
        <v/>
      </c>
      <c r="L31" s="123" t="str">
        <f>IF($G31="","",IF($C31=Listes!$B$34,Listes!$I$31,IF($C31=Listes!$B$35,(VLOOKUP(Forfaitaires!$F31,Listes!$E$31:$F$36,2,FALSE)),IF($C31=Listes!$B$33,IF(Forfaitaires!$E31&lt;=Listes!$A$64,Forfaitaires!$E31*Listes!$A$65,IF(Forfaitaires!$E31&gt;Listes!$D$64,Forfaitaires!$E31*Listes!$D$65,((Forfaitaires!$E31*Listes!$B$65)+Listes!$C$65)))))))</f>
        <v/>
      </c>
      <c r="M31" s="124" t="str">
        <f t="shared" si="1"/>
        <v/>
      </c>
      <c r="N31" s="313"/>
    </row>
    <row r="32" spans="1:14" ht="20.100000000000001" customHeight="1" x14ac:dyDescent="0.25">
      <c r="A32" s="57">
        <v>27</v>
      </c>
      <c r="B32" s="28"/>
      <c r="C32" s="28"/>
      <c r="D32" s="28"/>
      <c r="E32" s="28"/>
      <c r="F32" s="28"/>
      <c r="G32" s="146" t="str">
        <f>IF(C32="","",IF(C32="","",(VLOOKUP(C32,Listes!$B$31:$C$35,2,FALSE))))</f>
        <v/>
      </c>
      <c r="H32" s="313" t="str">
        <f t="shared" si="2"/>
        <v/>
      </c>
      <c r="I32" s="124" t="str">
        <f>IF(G32="","",IF(G32="","",(VLOOKUP(G32,Listes!$C$31:$D$35,2,FALSE))))</f>
        <v/>
      </c>
      <c r="J32" s="123" t="str">
        <f>IF($G32="","",IF($C32=Listes!$B$32,IF(Forfaitaires!$E32&lt;=Listes!$B$53,(Forfaitaires!$E32*(VLOOKUP(Forfaitaires!$D32,Listes!$A$54:$E$60,2,FALSE))),IF(Forfaitaires!$E32&gt;Listes!$E$53,(Forfaitaires!$E32*(VLOOKUP(Forfaitaires!$D32,Listes!$A$54:$E$60,5,FALSE))),(Forfaitaires!$E32*(VLOOKUP(Forfaitaires!$D32,Listes!$A$54:$E$60,3,FALSE)))+(VLOOKUP(Forfaitaires!$D32,Listes!$A$54:$E$60,4,FALSE))))))</f>
        <v/>
      </c>
      <c r="K32" s="123" t="str">
        <f>IF($G32="","",IF($C32=Listes!$B$31,IF(Forfaitaires!$E32&lt;=Listes!$B$42,(Forfaitaires!$E32*(VLOOKUP(Forfaitaires!$D32,Listes!$A$43:$E$49,2,FALSE))),IF(Forfaitaires!$E32&gt;Listes!$D$42,(Forfaitaires!$E32*(VLOOKUP(Forfaitaires!$D32,Listes!$A$43:$E$49,5,FALSE))),(Forfaitaires!$E32*(VLOOKUP(Forfaitaires!$D32,Listes!$A$43:$E$49,3,FALSE)))+(VLOOKUP(Forfaitaires!$D32,Listes!$A$43:$E$49,4,FALSE))))))</f>
        <v/>
      </c>
      <c r="L32" s="123" t="str">
        <f>IF($G32="","",IF($C32=Listes!$B$34,Listes!$I$31,IF($C32=Listes!$B$35,(VLOOKUP(Forfaitaires!$F32,Listes!$E$31:$F$36,2,FALSE)),IF($C32=Listes!$B$33,IF(Forfaitaires!$E32&lt;=Listes!$A$64,Forfaitaires!$E32*Listes!$A$65,IF(Forfaitaires!$E32&gt;Listes!$D$64,Forfaitaires!$E32*Listes!$D$65,((Forfaitaires!$E32*Listes!$B$65)+Listes!$C$65)))))))</f>
        <v/>
      </c>
      <c r="M32" s="124" t="str">
        <f t="shared" si="1"/>
        <v/>
      </c>
      <c r="N32" s="313"/>
    </row>
    <row r="33" spans="1:14" ht="20.100000000000001" customHeight="1" x14ac:dyDescent="0.25">
      <c r="A33" s="57">
        <v>28</v>
      </c>
      <c r="B33" s="28"/>
      <c r="C33" s="28"/>
      <c r="D33" s="28"/>
      <c r="E33" s="28"/>
      <c r="F33" s="28"/>
      <c r="G33" s="146" t="str">
        <f>IF(C33="","",IF(C33="","",(VLOOKUP(C33,Listes!$B$31:$C$35,2,FALSE))))</f>
        <v/>
      </c>
      <c r="H33" s="313" t="str">
        <f t="shared" si="2"/>
        <v/>
      </c>
      <c r="I33" s="124" t="str">
        <f>IF(G33="","",IF(G33="","",(VLOOKUP(G33,Listes!$C$31:$D$35,2,FALSE))))</f>
        <v/>
      </c>
      <c r="J33" s="123" t="str">
        <f>IF($G33="","",IF($C33=Listes!$B$32,IF(Forfaitaires!$E33&lt;=Listes!$B$53,(Forfaitaires!$E33*(VLOOKUP(Forfaitaires!$D33,Listes!$A$54:$E$60,2,FALSE))),IF(Forfaitaires!$E33&gt;Listes!$E$53,(Forfaitaires!$E33*(VLOOKUP(Forfaitaires!$D33,Listes!$A$54:$E$60,5,FALSE))),(Forfaitaires!$E33*(VLOOKUP(Forfaitaires!$D33,Listes!$A$54:$E$60,3,FALSE)))+(VLOOKUP(Forfaitaires!$D33,Listes!$A$54:$E$60,4,FALSE))))))</f>
        <v/>
      </c>
      <c r="K33" s="123" t="str">
        <f>IF($G33="","",IF($C33=Listes!$B$31,IF(Forfaitaires!$E33&lt;=Listes!$B$42,(Forfaitaires!$E33*(VLOOKUP(Forfaitaires!$D33,Listes!$A$43:$E$49,2,FALSE))),IF(Forfaitaires!$E33&gt;Listes!$D$42,(Forfaitaires!$E33*(VLOOKUP(Forfaitaires!$D33,Listes!$A$43:$E$49,5,FALSE))),(Forfaitaires!$E33*(VLOOKUP(Forfaitaires!$D33,Listes!$A$43:$E$49,3,FALSE)))+(VLOOKUP(Forfaitaires!$D33,Listes!$A$43:$E$49,4,FALSE))))))</f>
        <v/>
      </c>
      <c r="L33" s="123" t="str">
        <f>IF($G33="","",IF($C33=Listes!$B$34,Listes!$I$31,IF($C33=Listes!$B$35,(VLOOKUP(Forfaitaires!$F33,Listes!$E$31:$F$36,2,FALSE)),IF($C33=Listes!$B$33,IF(Forfaitaires!$E33&lt;=Listes!$A$64,Forfaitaires!$E33*Listes!$A$65,IF(Forfaitaires!$E33&gt;Listes!$D$64,Forfaitaires!$E33*Listes!$D$65,((Forfaitaires!$E33*Listes!$B$65)+Listes!$C$65)))))))</f>
        <v/>
      </c>
      <c r="M33" s="124" t="str">
        <f t="shared" si="1"/>
        <v/>
      </c>
      <c r="N33" s="313"/>
    </row>
    <row r="34" spans="1:14" ht="20.100000000000001" customHeight="1" x14ac:dyDescent="0.25">
      <c r="A34" s="57">
        <v>29</v>
      </c>
      <c r="B34" s="28"/>
      <c r="C34" s="28"/>
      <c r="D34" s="28"/>
      <c r="E34" s="28"/>
      <c r="F34" s="28"/>
      <c r="G34" s="146" t="str">
        <f>IF(C34="","",IF(C34="","",(VLOOKUP(C34,Listes!$B$31:$C$35,2,FALSE))))</f>
        <v/>
      </c>
      <c r="H34" s="313" t="str">
        <f t="shared" si="2"/>
        <v/>
      </c>
      <c r="I34" s="124" t="str">
        <f>IF(G34="","",IF(G34="","",(VLOOKUP(G34,Listes!$C$31:$D$35,2,FALSE))))</f>
        <v/>
      </c>
      <c r="J34" s="123" t="str">
        <f>IF($G34="","",IF($C34=Listes!$B$32,IF(Forfaitaires!$E34&lt;=Listes!$B$53,(Forfaitaires!$E34*(VLOOKUP(Forfaitaires!$D34,Listes!$A$54:$E$60,2,FALSE))),IF(Forfaitaires!$E34&gt;Listes!$E$53,(Forfaitaires!$E34*(VLOOKUP(Forfaitaires!$D34,Listes!$A$54:$E$60,5,FALSE))),(Forfaitaires!$E34*(VLOOKUP(Forfaitaires!$D34,Listes!$A$54:$E$60,3,FALSE)))+(VLOOKUP(Forfaitaires!$D34,Listes!$A$54:$E$60,4,FALSE))))))</f>
        <v/>
      </c>
      <c r="K34" s="123" t="str">
        <f>IF($G34="","",IF($C34=Listes!$B$31,IF(Forfaitaires!$E34&lt;=Listes!$B$42,(Forfaitaires!$E34*(VLOOKUP(Forfaitaires!$D34,Listes!$A$43:$E$49,2,FALSE))),IF(Forfaitaires!$E34&gt;Listes!$D$42,(Forfaitaires!$E34*(VLOOKUP(Forfaitaires!$D34,Listes!$A$43:$E$49,5,FALSE))),(Forfaitaires!$E34*(VLOOKUP(Forfaitaires!$D34,Listes!$A$43:$E$49,3,FALSE)))+(VLOOKUP(Forfaitaires!$D34,Listes!$A$43:$E$49,4,FALSE))))))</f>
        <v/>
      </c>
      <c r="L34" s="123" t="str">
        <f>IF($G34="","",IF($C34=Listes!$B$34,Listes!$I$31,IF($C34=Listes!$B$35,(VLOOKUP(Forfaitaires!$F34,Listes!$E$31:$F$36,2,FALSE)),IF($C34=Listes!$B$33,IF(Forfaitaires!$E34&lt;=Listes!$A$64,Forfaitaires!$E34*Listes!$A$65,IF(Forfaitaires!$E34&gt;Listes!$D$64,Forfaitaires!$E34*Listes!$D$65,((Forfaitaires!$E34*Listes!$B$65)+Listes!$C$65)))))))</f>
        <v/>
      </c>
      <c r="M34" s="124" t="str">
        <f t="shared" si="1"/>
        <v/>
      </c>
      <c r="N34" s="313"/>
    </row>
    <row r="35" spans="1:14" ht="20.100000000000001" customHeight="1" x14ac:dyDescent="0.25">
      <c r="A35" s="57">
        <v>30</v>
      </c>
      <c r="B35" s="28"/>
      <c r="C35" s="28"/>
      <c r="D35" s="28"/>
      <c r="E35" s="28"/>
      <c r="F35" s="28"/>
      <c r="G35" s="146" t="str">
        <f>IF(C35="","",IF(C35="","",(VLOOKUP(C35,Listes!$B$31:$C$35,2,FALSE))))</f>
        <v/>
      </c>
      <c r="H35" s="313" t="str">
        <f t="shared" si="2"/>
        <v/>
      </c>
      <c r="I35" s="124" t="str">
        <f>IF(G35="","",IF(G35="","",(VLOOKUP(G35,Listes!$C$31:$D$35,2,FALSE))))</f>
        <v/>
      </c>
      <c r="J35" s="123" t="str">
        <f>IF($G35="","",IF($C35=Listes!$B$32,IF(Forfaitaires!$E35&lt;=Listes!$B$53,(Forfaitaires!$E35*(VLOOKUP(Forfaitaires!$D35,Listes!$A$54:$E$60,2,FALSE))),IF(Forfaitaires!$E35&gt;Listes!$E$53,(Forfaitaires!$E35*(VLOOKUP(Forfaitaires!$D35,Listes!$A$54:$E$60,5,FALSE))),(Forfaitaires!$E35*(VLOOKUP(Forfaitaires!$D35,Listes!$A$54:$E$60,3,FALSE)))+(VLOOKUP(Forfaitaires!$D35,Listes!$A$54:$E$60,4,FALSE))))))</f>
        <v/>
      </c>
      <c r="K35" s="123" t="str">
        <f>IF($G35="","",IF($C35=Listes!$B$31,IF(Forfaitaires!$E35&lt;=Listes!$B$42,(Forfaitaires!$E35*(VLOOKUP(Forfaitaires!$D35,Listes!$A$43:$E$49,2,FALSE))),IF(Forfaitaires!$E35&gt;Listes!$D$42,(Forfaitaires!$E35*(VLOOKUP(Forfaitaires!$D35,Listes!$A$43:$E$49,5,FALSE))),(Forfaitaires!$E35*(VLOOKUP(Forfaitaires!$D35,Listes!$A$43:$E$49,3,FALSE)))+(VLOOKUP(Forfaitaires!$D35,Listes!$A$43:$E$49,4,FALSE))))))</f>
        <v/>
      </c>
      <c r="L35" s="123" t="str">
        <f>IF($G35="","",IF($C35=Listes!$B$34,Listes!$I$31,IF($C35=Listes!$B$35,(VLOOKUP(Forfaitaires!$F35,Listes!$E$31:$F$36,2,FALSE)),IF($C35=Listes!$B$33,IF(Forfaitaires!$E35&lt;=Listes!$A$64,Forfaitaires!$E35*Listes!$A$65,IF(Forfaitaires!$E35&gt;Listes!$D$64,Forfaitaires!$E35*Listes!$D$65,((Forfaitaires!$E35*Listes!$B$65)+Listes!$C$65)))))))</f>
        <v/>
      </c>
      <c r="M35" s="124" t="str">
        <f t="shared" si="1"/>
        <v/>
      </c>
      <c r="N35" s="313"/>
    </row>
    <row r="36" spans="1:14" ht="20.100000000000001" customHeight="1" x14ac:dyDescent="0.25">
      <c r="A36" s="57">
        <v>31</v>
      </c>
      <c r="B36" s="28"/>
      <c r="C36" s="28"/>
      <c r="D36" s="28"/>
      <c r="E36" s="28"/>
      <c r="F36" s="28"/>
      <c r="G36" s="146" t="str">
        <f>IF(C36="","",IF(C36="","",(VLOOKUP(C36,Listes!$B$31:$C$35,2,FALSE))))</f>
        <v/>
      </c>
      <c r="H36" s="313" t="str">
        <f t="shared" si="2"/>
        <v/>
      </c>
      <c r="I36" s="124" t="str">
        <f>IF(G36="","",IF(G36="","",(VLOOKUP(G36,Listes!$C$31:$D$35,2,FALSE))))</f>
        <v/>
      </c>
      <c r="J36" s="123" t="str">
        <f>IF($G36="","",IF($C36=Listes!$B$32,IF(Forfaitaires!$E36&lt;=Listes!$B$53,(Forfaitaires!$E36*(VLOOKUP(Forfaitaires!$D36,Listes!$A$54:$E$60,2,FALSE))),IF(Forfaitaires!$E36&gt;Listes!$E$53,(Forfaitaires!$E36*(VLOOKUP(Forfaitaires!$D36,Listes!$A$54:$E$60,5,FALSE))),(Forfaitaires!$E36*(VLOOKUP(Forfaitaires!$D36,Listes!$A$54:$E$60,3,FALSE)))+(VLOOKUP(Forfaitaires!$D36,Listes!$A$54:$E$60,4,FALSE))))))</f>
        <v/>
      </c>
      <c r="K36" s="123" t="str">
        <f>IF($G36="","",IF($C36=Listes!$B$31,IF(Forfaitaires!$E36&lt;=Listes!$B$42,(Forfaitaires!$E36*(VLOOKUP(Forfaitaires!$D36,Listes!$A$43:$E$49,2,FALSE))),IF(Forfaitaires!$E36&gt;Listes!$D$42,(Forfaitaires!$E36*(VLOOKUP(Forfaitaires!$D36,Listes!$A$43:$E$49,5,FALSE))),(Forfaitaires!$E36*(VLOOKUP(Forfaitaires!$D36,Listes!$A$43:$E$49,3,FALSE)))+(VLOOKUP(Forfaitaires!$D36,Listes!$A$43:$E$49,4,FALSE))))))</f>
        <v/>
      </c>
      <c r="L36" s="123" t="str">
        <f>IF($G36="","",IF($C36=Listes!$B$34,Listes!$I$31,IF($C36=Listes!$B$35,(VLOOKUP(Forfaitaires!$F36,Listes!$E$31:$F$36,2,FALSE)),IF($C36=Listes!$B$33,IF(Forfaitaires!$E36&lt;=Listes!$A$64,Forfaitaires!$E36*Listes!$A$65,IF(Forfaitaires!$E36&gt;Listes!$D$64,Forfaitaires!$E36*Listes!$D$65,((Forfaitaires!$E36*Listes!$B$65)+Listes!$C$65)))))))</f>
        <v/>
      </c>
      <c r="M36" s="124" t="str">
        <f t="shared" si="1"/>
        <v/>
      </c>
      <c r="N36" s="313"/>
    </row>
    <row r="37" spans="1:14" ht="20.100000000000001" customHeight="1" x14ac:dyDescent="0.25">
      <c r="A37" s="57">
        <v>32</v>
      </c>
      <c r="B37" s="28"/>
      <c r="C37" s="28"/>
      <c r="D37" s="28"/>
      <c r="E37" s="28"/>
      <c r="F37" s="28"/>
      <c r="G37" s="146" t="str">
        <f>IF(C37="","",IF(C37="","",(VLOOKUP(C37,Listes!$B$31:$C$35,2,FALSE))))</f>
        <v/>
      </c>
      <c r="H37" s="313" t="str">
        <f t="shared" si="2"/>
        <v/>
      </c>
      <c r="I37" s="124" t="str">
        <f>IF(G37="","",IF(G37="","",(VLOOKUP(G37,Listes!$C$31:$D$35,2,FALSE))))</f>
        <v/>
      </c>
      <c r="J37" s="123" t="str">
        <f>IF($G37="","",IF($C37=Listes!$B$32,IF(Forfaitaires!$E37&lt;=Listes!$B$53,(Forfaitaires!$E37*(VLOOKUP(Forfaitaires!$D37,Listes!$A$54:$E$60,2,FALSE))),IF(Forfaitaires!$E37&gt;Listes!$E$53,(Forfaitaires!$E37*(VLOOKUP(Forfaitaires!$D37,Listes!$A$54:$E$60,5,FALSE))),(Forfaitaires!$E37*(VLOOKUP(Forfaitaires!$D37,Listes!$A$54:$E$60,3,FALSE)))+(VLOOKUP(Forfaitaires!$D37,Listes!$A$54:$E$60,4,FALSE))))))</f>
        <v/>
      </c>
      <c r="K37" s="123" t="str">
        <f>IF($G37="","",IF($C37=Listes!$B$31,IF(Forfaitaires!$E37&lt;=Listes!$B$42,(Forfaitaires!$E37*(VLOOKUP(Forfaitaires!$D37,Listes!$A$43:$E$49,2,FALSE))),IF(Forfaitaires!$E37&gt;Listes!$D$42,(Forfaitaires!$E37*(VLOOKUP(Forfaitaires!$D37,Listes!$A$43:$E$49,5,FALSE))),(Forfaitaires!$E37*(VLOOKUP(Forfaitaires!$D37,Listes!$A$43:$E$49,3,FALSE)))+(VLOOKUP(Forfaitaires!$D37,Listes!$A$43:$E$49,4,FALSE))))))</f>
        <v/>
      </c>
      <c r="L37" s="123" t="str">
        <f>IF($G37="","",IF($C37=Listes!$B$34,Listes!$I$31,IF($C37=Listes!$B$35,(VLOOKUP(Forfaitaires!$F37,Listes!$E$31:$F$36,2,FALSE)),IF($C37=Listes!$B$33,IF(Forfaitaires!$E37&lt;=Listes!$A$64,Forfaitaires!$E37*Listes!$A$65,IF(Forfaitaires!$E37&gt;Listes!$D$64,Forfaitaires!$E37*Listes!$D$65,((Forfaitaires!$E37*Listes!$B$65)+Listes!$C$65)))))))</f>
        <v/>
      </c>
      <c r="M37" s="124" t="str">
        <f t="shared" si="1"/>
        <v/>
      </c>
      <c r="N37" s="313"/>
    </row>
    <row r="38" spans="1:14" ht="20.100000000000001" customHeight="1" x14ac:dyDescent="0.25">
      <c r="A38" s="57">
        <v>33</v>
      </c>
      <c r="B38" s="28"/>
      <c r="C38" s="28"/>
      <c r="D38" s="28"/>
      <c r="E38" s="28"/>
      <c r="F38" s="28"/>
      <c r="G38" s="146" t="str">
        <f>IF(C38="","",IF(C38="","",(VLOOKUP(C38,Listes!$B$31:$C$35,2,FALSE))))</f>
        <v/>
      </c>
      <c r="H38" s="313" t="str">
        <f t="shared" si="2"/>
        <v/>
      </c>
      <c r="I38" s="124" t="str">
        <f>IF(G38="","",IF(G38="","",(VLOOKUP(G38,Listes!$C$31:$D$35,2,FALSE))))</f>
        <v/>
      </c>
      <c r="J38" s="123" t="str">
        <f>IF($G38="","",IF($C38=Listes!$B$32,IF(Forfaitaires!$E38&lt;=Listes!$B$53,(Forfaitaires!$E38*(VLOOKUP(Forfaitaires!$D38,Listes!$A$54:$E$60,2,FALSE))),IF(Forfaitaires!$E38&gt;Listes!$E$53,(Forfaitaires!$E38*(VLOOKUP(Forfaitaires!$D38,Listes!$A$54:$E$60,5,FALSE))),(Forfaitaires!$E38*(VLOOKUP(Forfaitaires!$D38,Listes!$A$54:$E$60,3,FALSE)))+(VLOOKUP(Forfaitaires!$D38,Listes!$A$54:$E$60,4,FALSE))))))</f>
        <v/>
      </c>
      <c r="K38" s="123" t="str">
        <f>IF($G38="","",IF($C38=Listes!$B$31,IF(Forfaitaires!$E38&lt;=Listes!$B$42,(Forfaitaires!$E38*(VLOOKUP(Forfaitaires!$D38,Listes!$A$43:$E$49,2,FALSE))),IF(Forfaitaires!$E38&gt;Listes!$D$42,(Forfaitaires!$E38*(VLOOKUP(Forfaitaires!$D38,Listes!$A$43:$E$49,5,FALSE))),(Forfaitaires!$E38*(VLOOKUP(Forfaitaires!$D38,Listes!$A$43:$E$49,3,FALSE)))+(VLOOKUP(Forfaitaires!$D38,Listes!$A$43:$E$49,4,FALSE))))))</f>
        <v/>
      </c>
      <c r="L38" s="123" t="str">
        <f>IF($G38="","",IF($C38=Listes!$B$34,Listes!$I$31,IF($C38=Listes!$B$35,(VLOOKUP(Forfaitaires!$F38,Listes!$E$31:$F$36,2,FALSE)),IF($C38=Listes!$B$33,IF(Forfaitaires!$E38&lt;=Listes!$A$64,Forfaitaires!$E38*Listes!$A$65,IF(Forfaitaires!$E38&gt;Listes!$D$64,Forfaitaires!$E38*Listes!$D$65,((Forfaitaires!$E38*Listes!$B$65)+Listes!$C$65)))))))</f>
        <v/>
      </c>
      <c r="M38" s="124" t="str">
        <f t="shared" si="1"/>
        <v/>
      </c>
      <c r="N38" s="313"/>
    </row>
    <row r="39" spans="1:14" ht="20.100000000000001" customHeight="1" x14ac:dyDescent="0.25">
      <c r="A39" s="57">
        <v>34</v>
      </c>
      <c r="B39" s="28"/>
      <c r="C39" s="28"/>
      <c r="D39" s="28"/>
      <c r="E39" s="28"/>
      <c r="F39" s="28"/>
      <c r="G39" s="146" t="str">
        <f>IF(C39="","",IF(C39="","",(VLOOKUP(C39,Listes!$B$31:$C$35,2,FALSE))))</f>
        <v/>
      </c>
      <c r="H39" s="313" t="str">
        <f t="shared" si="2"/>
        <v/>
      </c>
      <c r="I39" s="124" t="str">
        <f>IF(G39="","",IF(G39="","",(VLOOKUP(G39,Listes!$C$31:$D$35,2,FALSE))))</f>
        <v/>
      </c>
      <c r="J39" s="123" t="str">
        <f>IF($G39="","",IF($C39=Listes!$B$32,IF(Forfaitaires!$E39&lt;=Listes!$B$53,(Forfaitaires!$E39*(VLOOKUP(Forfaitaires!$D39,Listes!$A$54:$E$60,2,FALSE))),IF(Forfaitaires!$E39&gt;Listes!$E$53,(Forfaitaires!$E39*(VLOOKUP(Forfaitaires!$D39,Listes!$A$54:$E$60,5,FALSE))),(Forfaitaires!$E39*(VLOOKUP(Forfaitaires!$D39,Listes!$A$54:$E$60,3,FALSE)))+(VLOOKUP(Forfaitaires!$D39,Listes!$A$54:$E$60,4,FALSE))))))</f>
        <v/>
      </c>
      <c r="K39" s="123" t="str">
        <f>IF($G39="","",IF($C39=Listes!$B$31,IF(Forfaitaires!$E39&lt;=Listes!$B$42,(Forfaitaires!$E39*(VLOOKUP(Forfaitaires!$D39,Listes!$A$43:$E$49,2,FALSE))),IF(Forfaitaires!$E39&gt;Listes!$D$42,(Forfaitaires!$E39*(VLOOKUP(Forfaitaires!$D39,Listes!$A$43:$E$49,5,FALSE))),(Forfaitaires!$E39*(VLOOKUP(Forfaitaires!$D39,Listes!$A$43:$E$49,3,FALSE)))+(VLOOKUP(Forfaitaires!$D39,Listes!$A$43:$E$49,4,FALSE))))))</f>
        <v/>
      </c>
      <c r="L39" s="123" t="str">
        <f>IF($G39="","",IF($C39=Listes!$B$34,Listes!$I$31,IF($C39=Listes!$B$35,(VLOOKUP(Forfaitaires!$F39,Listes!$E$31:$F$36,2,FALSE)),IF($C39=Listes!$B$33,IF(Forfaitaires!$E39&lt;=Listes!$A$64,Forfaitaires!$E39*Listes!$A$65,IF(Forfaitaires!$E39&gt;Listes!$D$64,Forfaitaires!$E39*Listes!$D$65,((Forfaitaires!$E39*Listes!$B$65)+Listes!$C$65)))))))</f>
        <v/>
      </c>
      <c r="M39" s="124" t="str">
        <f t="shared" si="1"/>
        <v/>
      </c>
      <c r="N39" s="313"/>
    </row>
    <row r="40" spans="1:14" ht="20.100000000000001" customHeight="1" x14ac:dyDescent="0.25">
      <c r="A40" s="57">
        <v>35</v>
      </c>
      <c r="B40" s="28"/>
      <c r="C40" s="28"/>
      <c r="D40" s="28"/>
      <c r="E40" s="28"/>
      <c r="F40" s="28"/>
      <c r="G40" s="146" t="str">
        <f>IF(C40="","",IF(C40="","",(VLOOKUP(C40,Listes!$B$31:$C$35,2,FALSE))))</f>
        <v/>
      </c>
      <c r="H40" s="313" t="str">
        <f t="shared" si="2"/>
        <v/>
      </c>
      <c r="I40" s="124" t="str">
        <f>IF(G40="","",IF(G40="","",(VLOOKUP(G40,Listes!$C$31:$D$35,2,FALSE))))</f>
        <v/>
      </c>
      <c r="J40" s="123" t="str">
        <f>IF($G40="","",IF($C40=Listes!$B$32,IF(Forfaitaires!$E40&lt;=Listes!$B$53,(Forfaitaires!$E40*(VLOOKUP(Forfaitaires!$D40,Listes!$A$54:$E$60,2,FALSE))),IF(Forfaitaires!$E40&gt;Listes!$E$53,(Forfaitaires!$E40*(VLOOKUP(Forfaitaires!$D40,Listes!$A$54:$E$60,5,FALSE))),(Forfaitaires!$E40*(VLOOKUP(Forfaitaires!$D40,Listes!$A$54:$E$60,3,FALSE)))+(VLOOKUP(Forfaitaires!$D40,Listes!$A$54:$E$60,4,FALSE))))))</f>
        <v/>
      </c>
      <c r="K40" s="123" t="str">
        <f>IF($G40="","",IF($C40=Listes!$B$31,IF(Forfaitaires!$E40&lt;=Listes!$B$42,(Forfaitaires!$E40*(VLOOKUP(Forfaitaires!$D40,Listes!$A$43:$E$49,2,FALSE))),IF(Forfaitaires!$E40&gt;Listes!$D$42,(Forfaitaires!$E40*(VLOOKUP(Forfaitaires!$D40,Listes!$A$43:$E$49,5,FALSE))),(Forfaitaires!$E40*(VLOOKUP(Forfaitaires!$D40,Listes!$A$43:$E$49,3,FALSE)))+(VLOOKUP(Forfaitaires!$D40,Listes!$A$43:$E$49,4,FALSE))))))</f>
        <v/>
      </c>
      <c r="L40" s="123" t="str">
        <f>IF($G40="","",IF($C40=Listes!$B$34,Listes!$I$31,IF($C40=Listes!$B$35,(VLOOKUP(Forfaitaires!$F40,Listes!$E$31:$F$36,2,FALSE)),IF($C40=Listes!$B$33,IF(Forfaitaires!$E40&lt;=Listes!$A$64,Forfaitaires!$E40*Listes!$A$65,IF(Forfaitaires!$E40&gt;Listes!$D$64,Forfaitaires!$E40*Listes!$D$65,((Forfaitaires!$E40*Listes!$B$65)+Listes!$C$65)))))))</f>
        <v/>
      </c>
      <c r="M40" s="124" t="str">
        <f t="shared" si="1"/>
        <v/>
      </c>
      <c r="N40" s="313"/>
    </row>
    <row r="41" spans="1:14" ht="20.100000000000001" customHeight="1" x14ac:dyDescent="0.25">
      <c r="A41" s="57">
        <v>36</v>
      </c>
      <c r="B41" s="28"/>
      <c r="C41" s="28"/>
      <c r="D41" s="28"/>
      <c r="E41" s="28"/>
      <c r="F41" s="28"/>
      <c r="G41" s="146" t="str">
        <f>IF(C41="","",IF(C41="","",(VLOOKUP(C41,Listes!$B$31:$C$35,2,FALSE))))</f>
        <v/>
      </c>
      <c r="H41" s="313" t="str">
        <f t="shared" si="2"/>
        <v/>
      </c>
      <c r="I41" s="124" t="str">
        <f>IF(G41="","",IF(G41="","",(VLOOKUP(G41,Listes!$C$31:$D$35,2,FALSE))))</f>
        <v/>
      </c>
      <c r="J41" s="123" t="str">
        <f>IF($G41="","",IF($C41=Listes!$B$32,IF(Forfaitaires!$E41&lt;=Listes!$B$53,(Forfaitaires!$E41*(VLOOKUP(Forfaitaires!$D41,Listes!$A$54:$E$60,2,FALSE))),IF(Forfaitaires!$E41&gt;Listes!$E$53,(Forfaitaires!$E41*(VLOOKUP(Forfaitaires!$D41,Listes!$A$54:$E$60,5,FALSE))),(Forfaitaires!$E41*(VLOOKUP(Forfaitaires!$D41,Listes!$A$54:$E$60,3,FALSE)))+(VLOOKUP(Forfaitaires!$D41,Listes!$A$54:$E$60,4,FALSE))))))</f>
        <v/>
      </c>
      <c r="K41" s="123" t="str">
        <f>IF($G41="","",IF($C41=Listes!$B$31,IF(Forfaitaires!$E41&lt;=Listes!$B$42,(Forfaitaires!$E41*(VLOOKUP(Forfaitaires!$D41,Listes!$A$43:$E$49,2,FALSE))),IF(Forfaitaires!$E41&gt;Listes!$D$42,(Forfaitaires!$E41*(VLOOKUP(Forfaitaires!$D41,Listes!$A$43:$E$49,5,FALSE))),(Forfaitaires!$E41*(VLOOKUP(Forfaitaires!$D41,Listes!$A$43:$E$49,3,FALSE)))+(VLOOKUP(Forfaitaires!$D41,Listes!$A$43:$E$49,4,FALSE))))))</f>
        <v/>
      </c>
      <c r="L41" s="123" t="str">
        <f>IF($G41="","",IF($C41=Listes!$B$34,Listes!$I$31,IF($C41=Listes!$B$35,(VLOOKUP(Forfaitaires!$F41,Listes!$E$31:$F$36,2,FALSE)),IF($C41=Listes!$B$33,IF(Forfaitaires!$E41&lt;=Listes!$A$64,Forfaitaires!$E41*Listes!$A$65,IF(Forfaitaires!$E41&gt;Listes!$D$64,Forfaitaires!$E41*Listes!$D$65,((Forfaitaires!$E41*Listes!$B$65)+Listes!$C$65)))))))</f>
        <v/>
      </c>
      <c r="M41" s="124" t="str">
        <f t="shared" si="1"/>
        <v/>
      </c>
      <c r="N41" s="313"/>
    </row>
    <row r="42" spans="1:14" ht="20.100000000000001" customHeight="1" x14ac:dyDescent="0.25">
      <c r="A42" s="57">
        <v>37</v>
      </c>
      <c r="B42" s="28"/>
      <c r="C42" s="28"/>
      <c r="D42" s="28"/>
      <c r="E42" s="28"/>
      <c r="F42" s="28"/>
      <c r="G42" s="146" t="str">
        <f>IF(C42="","",IF(C42="","",(VLOOKUP(C42,Listes!$B$31:$C$35,2,FALSE))))</f>
        <v/>
      </c>
      <c r="H42" s="313" t="str">
        <f t="shared" si="2"/>
        <v/>
      </c>
      <c r="I42" s="124" t="str">
        <f>IF(G42="","",IF(G42="","",(VLOOKUP(G42,Listes!$C$31:$D$35,2,FALSE))))</f>
        <v/>
      </c>
      <c r="J42" s="123" t="str">
        <f>IF($G42="","",IF($C42=Listes!$B$32,IF(Forfaitaires!$E42&lt;=Listes!$B$53,(Forfaitaires!$E42*(VLOOKUP(Forfaitaires!$D42,Listes!$A$54:$E$60,2,FALSE))),IF(Forfaitaires!$E42&gt;Listes!$E$53,(Forfaitaires!$E42*(VLOOKUP(Forfaitaires!$D42,Listes!$A$54:$E$60,5,FALSE))),(Forfaitaires!$E42*(VLOOKUP(Forfaitaires!$D42,Listes!$A$54:$E$60,3,FALSE)))+(VLOOKUP(Forfaitaires!$D42,Listes!$A$54:$E$60,4,FALSE))))))</f>
        <v/>
      </c>
      <c r="K42" s="123" t="str">
        <f>IF($G42="","",IF($C42=Listes!$B$31,IF(Forfaitaires!$E42&lt;=Listes!$B$42,(Forfaitaires!$E42*(VLOOKUP(Forfaitaires!$D42,Listes!$A$43:$E$49,2,FALSE))),IF(Forfaitaires!$E42&gt;Listes!$D$42,(Forfaitaires!$E42*(VLOOKUP(Forfaitaires!$D42,Listes!$A$43:$E$49,5,FALSE))),(Forfaitaires!$E42*(VLOOKUP(Forfaitaires!$D42,Listes!$A$43:$E$49,3,FALSE)))+(VLOOKUP(Forfaitaires!$D42,Listes!$A$43:$E$49,4,FALSE))))))</f>
        <v/>
      </c>
      <c r="L42" s="123" t="str">
        <f>IF($G42="","",IF($C42=Listes!$B$34,Listes!$I$31,IF($C42=Listes!$B$35,(VLOOKUP(Forfaitaires!$F42,Listes!$E$31:$F$36,2,FALSE)),IF($C42=Listes!$B$33,IF(Forfaitaires!$E42&lt;=Listes!$A$64,Forfaitaires!$E42*Listes!$A$65,IF(Forfaitaires!$E42&gt;Listes!$D$64,Forfaitaires!$E42*Listes!$D$65,((Forfaitaires!$E42*Listes!$B$65)+Listes!$C$65)))))))</f>
        <v/>
      </c>
      <c r="M42" s="124" t="str">
        <f t="shared" si="1"/>
        <v/>
      </c>
      <c r="N42" s="313"/>
    </row>
    <row r="43" spans="1:14" ht="20.100000000000001" customHeight="1" x14ac:dyDescent="0.25">
      <c r="A43" s="57">
        <v>38</v>
      </c>
      <c r="B43" s="28"/>
      <c r="C43" s="28"/>
      <c r="D43" s="28"/>
      <c r="E43" s="28"/>
      <c r="F43" s="28"/>
      <c r="G43" s="146" t="str">
        <f>IF(C43="","",IF(C43="","",(VLOOKUP(C43,Listes!$B$31:$C$35,2,FALSE))))</f>
        <v/>
      </c>
      <c r="H43" s="313" t="str">
        <f t="shared" si="2"/>
        <v/>
      </c>
      <c r="I43" s="124" t="str">
        <f>IF(G43="","",IF(G43="","",(VLOOKUP(G43,Listes!$C$31:$D$35,2,FALSE))))</f>
        <v/>
      </c>
      <c r="J43" s="123" t="str">
        <f>IF($G43="","",IF($C43=Listes!$B$32,IF(Forfaitaires!$E43&lt;=Listes!$B$53,(Forfaitaires!$E43*(VLOOKUP(Forfaitaires!$D43,Listes!$A$54:$E$60,2,FALSE))),IF(Forfaitaires!$E43&gt;Listes!$E$53,(Forfaitaires!$E43*(VLOOKUP(Forfaitaires!$D43,Listes!$A$54:$E$60,5,FALSE))),(Forfaitaires!$E43*(VLOOKUP(Forfaitaires!$D43,Listes!$A$54:$E$60,3,FALSE)))+(VLOOKUP(Forfaitaires!$D43,Listes!$A$54:$E$60,4,FALSE))))))</f>
        <v/>
      </c>
      <c r="K43" s="123" t="str">
        <f>IF($G43="","",IF($C43=Listes!$B$31,IF(Forfaitaires!$E43&lt;=Listes!$B$42,(Forfaitaires!$E43*(VLOOKUP(Forfaitaires!$D43,Listes!$A$43:$E$49,2,FALSE))),IF(Forfaitaires!$E43&gt;Listes!$D$42,(Forfaitaires!$E43*(VLOOKUP(Forfaitaires!$D43,Listes!$A$43:$E$49,5,FALSE))),(Forfaitaires!$E43*(VLOOKUP(Forfaitaires!$D43,Listes!$A$43:$E$49,3,FALSE)))+(VLOOKUP(Forfaitaires!$D43,Listes!$A$43:$E$49,4,FALSE))))))</f>
        <v/>
      </c>
      <c r="L43" s="123" t="str">
        <f>IF($G43="","",IF($C43=Listes!$B$34,Listes!$I$31,IF($C43=Listes!$B$35,(VLOOKUP(Forfaitaires!$F43,Listes!$E$31:$F$36,2,FALSE)),IF($C43=Listes!$B$33,IF(Forfaitaires!$E43&lt;=Listes!$A$64,Forfaitaires!$E43*Listes!$A$65,IF(Forfaitaires!$E43&gt;Listes!$D$64,Forfaitaires!$E43*Listes!$D$65,((Forfaitaires!$E43*Listes!$B$65)+Listes!$C$65)))))))</f>
        <v/>
      </c>
      <c r="M43" s="124" t="str">
        <f t="shared" si="1"/>
        <v/>
      </c>
      <c r="N43" s="313"/>
    </row>
    <row r="44" spans="1:14" ht="20.100000000000001" customHeight="1" x14ac:dyDescent="0.25">
      <c r="A44" s="57">
        <v>39</v>
      </c>
      <c r="B44" s="28"/>
      <c r="C44" s="28"/>
      <c r="D44" s="28"/>
      <c r="E44" s="28"/>
      <c r="F44" s="28"/>
      <c r="G44" s="146" t="str">
        <f>IF(C44="","",IF(C44="","",(VLOOKUP(C44,Listes!$B$31:$C$35,2,FALSE))))</f>
        <v/>
      </c>
      <c r="H44" s="313" t="str">
        <f t="shared" si="2"/>
        <v/>
      </c>
      <c r="I44" s="124" t="str">
        <f>IF(G44="","",IF(G44="","",(VLOOKUP(G44,Listes!$C$31:$D$35,2,FALSE))))</f>
        <v/>
      </c>
      <c r="J44" s="123" t="str">
        <f>IF($G44="","",IF($C44=Listes!$B$32,IF(Forfaitaires!$E44&lt;=Listes!$B$53,(Forfaitaires!$E44*(VLOOKUP(Forfaitaires!$D44,Listes!$A$54:$E$60,2,FALSE))),IF(Forfaitaires!$E44&gt;Listes!$E$53,(Forfaitaires!$E44*(VLOOKUP(Forfaitaires!$D44,Listes!$A$54:$E$60,5,FALSE))),(Forfaitaires!$E44*(VLOOKUP(Forfaitaires!$D44,Listes!$A$54:$E$60,3,FALSE)))+(VLOOKUP(Forfaitaires!$D44,Listes!$A$54:$E$60,4,FALSE))))))</f>
        <v/>
      </c>
      <c r="K44" s="123" t="str">
        <f>IF($G44="","",IF($C44=Listes!$B$31,IF(Forfaitaires!$E44&lt;=Listes!$B$42,(Forfaitaires!$E44*(VLOOKUP(Forfaitaires!$D44,Listes!$A$43:$E$49,2,FALSE))),IF(Forfaitaires!$E44&gt;Listes!$D$42,(Forfaitaires!$E44*(VLOOKUP(Forfaitaires!$D44,Listes!$A$43:$E$49,5,FALSE))),(Forfaitaires!$E44*(VLOOKUP(Forfaitaires!$D44,Listes!$A$43:$E$49,3,FALSE)))+(VLOOKUP(Forfaitaires!$D44,Listes!$A$43:$E$49,4,FALSE))))))</f>
        <v/>
      </c>
      <c r="L44" s="123" t="str">
        <f>IF($G44="","",IF($C44=Listes!$B$34,Listes!$I$31,IF($C44=Listes!$B$35,(VLOOKUP(Forfaitaires!$F44,Listes!$E$31:$F$36,2,FALSE)),IF($C44=Listes!$B$33,IF(Forfaitaires!$E44&lt;=Listes!$A$64,Forfaitaires!$E44*Listes!$A$65,IF(Forfaitaires!$E44&gt;Listes!$D$64,Forfaitaires!$E44*Listes!$D$65,((Forfaitaires!$E44*Listes!$B$65)+Listes!$C$65)))))))</f>
        <v/>
      </c>
      <c r="M44" s="124" t="str">
        <f t="shared" si="1"/>
        <v/>
      </c>
      <c r="N44" s="313"/>
    </row>
    <row r="45" spans="1:14" ht="20.100000000000001" customHeight="1" x14ac:dyDescent="0.25">
      <c r="A45" s="57">
        <v>40</v>
      </c>
      <c r="B45" s="28"/>
      <c r="C45" s="28"/>
      <c r="D45" s="28"/>
      <c r="E45" s="28"/>
      <c r="F45" s="28"/>
      <c r="G45" s="146" t="str">
        <f>IF(C45="","",IF(C45="","",(VLOOKUP(C45,Listes!$B$31:$C$35,2,FALSE))))</f>
        <v/>
      </c>
      <c r="H45" s="313" t="str">
        <f t="shared" si="2"/>
        <v/>
      </c>
      <c r="I45" s="124" t="str">
        <f>IF(G45="","",IF(G45="","",(VLOOKUP(G45,Listes!$C$31:$D$35,2,FALSE))))</f>
        <v/>
      </c>
      <c r="J45" s="123" t="str">
        <f>IF($G45="","",IF($C45=Listes!$B$32,IF(Forfaitaires!$E45&lt;=Listes!$B$53,(Forfaitaires!$E45*(VLOOKUP(Forfaitaires!$D45,Listes!$A$54:$E$60,2,FALSE))),IF(Forfaitaires!$E45&gt;Listes!$E$53,(Forfaitaires!$E45*(VLOOKUP(Forfaitaires!$D45,Listes!$A$54:$E$60,5,FALSE))),(Forfaitaires!$E45*(VLOOKUP(Forfaitaires!$D45,Listes!$A$54:$E$60,3,FALSE)))+(VLOOKUP(Forfaitaires!$D45,Listes!$A$54:$E$60,4,FALSE))))))</f>
        <v/>
      </c>
      <c r="K45" s="123" t="str">
        <f>IF($G45="","",IF($C45=Listes!$B$31,IF(Forfaitaires!$E45&lt;=Listes!$B$42,(Forfaitaires!$E45*(VLOOKUP(Forfaitaires!$D45,Listes!$A$43:$E$49,2,FALSE))),IF(Forfaitaires!$E45&gt;Listes!$D$42,(Forfaitaires!$E45*(VLOOKUP(Forfaitaires!$D45,Listes!$A$43:$E$49,5,FALSE))),(Forfaitaires!$E45*(VLOOKUP(Forfaitaires!$D45,Listes!$A$43:$E$49,3,FALSE)))+(VLOOKUP(Forfaitaires!$D45,Listes!$A$43:$E$49,4,FALSE))))))</f>
        <v/>
      </c>
      <c r="L45" s="123" t="str">
        <f>IF($G45="","",IF($C45=Listes!$B$34,Listes!$I$31,IF($C45=Listes!$B$35,(VLOOKUP(Forfaitaires!$F45,Listes!$E$31:$F$36,2,FALSE)),IF($C45=Listes!$B$33,IF(Forfaitaires!$E45&lt;=Listes!$A$64,Forfaitaires!$E45*Listes!$A$65,IF(Forfaitaires!$E45&gt;Listes!$D$64,Forfaitaires!$E45*Listes!$D$65,((Forfaitaires!$E45*Listes!$B$65)+Listes!$C$65)))))))</f>
        <v/>
      </c>
      <c r="M45" s="124" t="str">
        <f t="shared" si="1"/>
        <v/>
      </c>
      <c r="N45" s="313"/>
    </row>
    <row r="46" spans="1:14" ht="20.100000000000001" customHeight="1" x14ac:dyDescent="0.25">
      <c r="A46" s="57">
        <v>41</v>
      </c>
      <c r="B46" s="28"/>
      <c r="C46" s="28"/>
      <c r="D46" s="28"/>
      <c r="E46" s="28"/>
      <c r="F46" s="28"/>
      <c r="G46" s="146" t="str">
        <f>IF(C46="","",IF(C46="","",(VLOOKUP(C46,Listes!$B$31:$C$35,2,FALSE))))</f>
        <v/>
      </c>
      <c r="H46" s="313" t="str">
        <f t="shared" si="2"/>
        <v/>
      </c>
      <c r="I46" s="124" t="str">
        <f>IF(G46="","",IF(G46="","",(VLOOKUP(G46,Listes!$C$31:$D$35,2,FALSE))))</f>
        <v/>
      </c>
      <c r="J46" s="123" t="str">
        <f>IF($G46="","",IF($C46=Listes!$B$32,IF(Forfaitaires!$E46&lt;=Listes!$B$53,(Forfaitaires!$E46*(VLOOKUP(Forfaitaires!$D46,Listes!$A$54:$E$60,2,FALSE))),IF(Forfaitaires!$E46&gt;Listes!$E$53,(Forfaitaires!$E46*(VLOOKUP(Forfaitaires!$D46,Listes!$A$54:$E$60,5,FALSE))),(Forfaitaires!$E46*(VLOOKUP(Forfaitaires!$D46,Listes!$A$54:$E$60,3,FALSE)))+(VLOOKUP(Forfaitaires!$D46,Listes!$A$54:$E$60,4,FALSE))))))</f>
        <v/>
      </c>
      <c r="K46" s="123" t="str">
        <f>IF($G46="","",IF($C46=Listes!$B$31,IF(Forfaitaires!$E46&lt;=Listes!$B$42,(Forfaitaires!$E46*(VLOOKUP(Forfaitaires!$D46,Listes!$A$43:$E$49,2,FALSE))),IF(Forfaitaires!$E46&gt;Listes!$D$42,(Forfaitaires!$E46*(VLOOKUP(Forfaitaires!$D46,Listes!$A$43:$E$49,5,FALSE))),(Forfaitaires!$E46*(VLOOKUP(Forfaitaires!$D46,Listes!$A$43:$E$49,3,FALSE)))+(VLOOKUP(Forfaitaires!$D46,Listes!$A$43:$E$49,4,FALSE))))))</f>
        <v/>
      </c>
      <c r="L46" s="123" t="str">
        <f>IF($G46="","",IF($C46=Listes!$B$34,Listes!$I$31,IF($C46=Listes!$B$35,(VLOOKUP(Forfaitaires!$F46,Listes!$E$31:$F$36,2,FALSE)),IF($C46=Listes!$B$33,IF(Forfaitaires!$E46&lt;=Listes!$A$64,Forfaitaires!$E46*Listes!$A$65,IF(Forfaitaires!$E46&gt;Listes!$D$64,Forfaitaires!$E46*Listes!$D$65,((Forfaitaires!$E46*Listes!$B$65)+Listes!$C$65)))))))</f>
        <v/>
      </c>
      <c r="M46" s="124" t="str">
        <f t="shared" si="1"/>
        <v/>
      </c>
      <c r="N46" s="313"/>
    </row>
    <row r="47" spans="1:14" ht="20.100000000000001" customHeight="1" x14ac:dyDescent="0.25">
      <c r="A47" s="57">
        <v>42</v>
      </c>
      <c r="B47" s="28"/>
      <c r="C47" s="28"/>
      <c r="D47" s="28"/>
      <c r="E47" s="28"/>
      <c r="F47" s="28"/>
      <c r="G47" s="146" t="str">
        <f>IF(C47="","",IF(C47="","",(VLOOKUP(C47,Listes!$B$31:$C$35,2,FALSE))))</f>
        <v/>
      </c>
      <c r="H47" s="313" t="str">
        <f t="shared" si="2"/>
        <v/>
      </c>
      <c r="I47" s="124" t="str">
        <f>IF(G47="","",IF(G47="","",(VLOOKUP(G47,Listes!$C$31:$D$35,2,FALSE))))</f>
        <v/>
      </c>
      <c r="J47" s="123" t="str">
        <f>IF($G47="","",IF($C47=Listes!$B$32,IF(Forfaitaires!$E47&lt;=Listes!$B$53,(Forfaitaires!$E47*(VLOOKUP(Forfaitaires!$D47,Listes!$A$54:$E$60,2,FALSE))),IF(Forfaitaires!$E47&gt;Listes!$E$53,(Forfaitaires!$E47*(VLOOKUP(Forfaitaires!$D47,Listes!$A$54:$E$60,5,FALSE))),(Forfaitaires!$E47*(VLOOKUP(Forfaitaires!$D47,Listes!$A$54:$E$60,3,FALSE)))+(VLOOKUP(Forfaitaires!$D47,Listes!$A$54:$E$60,4,FALSE))))))</f>
        <v/>
      </c>
      <c r="K47" s="123" t="str">
        <f>IF($G47="","",IF($C47=Listes!$B$31,IF(Forfaitaires!$E47&lt;=Listes!$B$42,(Forfaitaires!$E47*(VLOOKUP(Forfaitaires!$D47,Listes!$A$43:$E$49,2,FALSE))),IF(Forfaitaires!$E47&gt;Listes!$D$42,(Forfaitaires!$E47*(VLOOKUP(Forfaitaires!$D47,Listes!$A$43:$E$49,5,FALSE))),(Forfaitaires!$E47*(VLOOKUP(Forfaitaires!$D47,Listes!$A$43:$E$49,3,FALSE)))+(VLOOKUP(Forfaitaires!$D47,Listes!$A$43:$E$49,4,FALSE))))))</f>
        <v/>
      </c>
      <c r="L47" s="123" t="str">
        <f>IF($G47="","",IF($C47=Listes!$B$34,Listes!$I$31,IF($C47=Listes!$B$35,(VLOOKUP(Forfaitaires!$F47,Listes!$E$31:$F$36,2,FALSE)),IF($C47=Listes!$B$33,IF(Forfaitaires!$E47&lt;=Listes!$A$64,Forfaitaires!$E47*Listes!$A$65,IF(Forfaitaires!$E47&gt;Listes!$D$64,Forfaitaires!$E47*Listes!$D$65,((Forfaitaires!$E47*Listes!$B$65)+Listes!$C$65)))))))</f>
        <v/>
      </c>
      <c r="M47" s="124" t="str">
        <f t="shared" si="1"/>
        <v/>
      </c>
      <c r="N47" s="313"/>
    </row>
    <row r="48" spans="1:14" ht="20.100000000000001" customHeight="1" x14ac:dyDescent="0.25">
      <c r="A48" s="57">
        <v>43</v>
      </c>
      <c r="B48" s="28"/>
      <c r="C48" s="28"/>
      <c r="D48" s="28"/>
      <c r="E48" s="28"/>
      <c r="F48" s="28"/>
      <c r="G48" s="146" t="str">
        <f>IF(C48="","",IF(C48="","",(VLOOKUP(C48,Listes!$B$31:$C$35,2,FALSE))))</f>
        <v/>
      </c>
      <c r="H48" s="313" t="str">
        <f t="shared" si="2"/>
        <v/>
      </c>
      <c r="I48" s="124" t="str">
        <f>IF(G48="","",IF(G48="","",(VLOOKUP(G48,Listes!$C$31:$D$35,2,FALSE))))</f>
        <v/>
      </c>
      <c r="J48" s="123" t="str">
        <f>IF($G48="","",IF($C48=Listes!$B$32,IF(Forfaitaires!$E48&lt;=Listes!$B$53,(Forfaitaires!$E48*(VLOOKUP(Forfaitaires!$D48,Listes!$A$54:$E$60,2,FALSE))),IF(Forfaitaires!$E48&gt;Listes!$E$53,(Forfaitaires!$E48*(VLOOKUP(Forfaitaires!$D48,Listes!$A$54:$E$60,5,FALSE))),(Forfaitaires!$E48*(VLOOKUP(Forfaitaires!$D48,Listes!$A$54:$E$60,3,FALSE)))+(VLOOKUP(Forfaitaires!$D48,Listes!$A$54:$E$60,4,FALSE))))))</f>
        <v/>
      </c>
      <c r="K48" s="123" t="str">
        <f>IF($G48="","",IF($C48=Listes!$B$31,IF(Forfaitaires!$E48&lt;=Listes!$B$42,(Forfaitaires!$E48*(VLOOKUP(Forfaitaires!$D48,Listes!$A$43:$E$49,2,FALSE))),IF(Forfaitaires!$E48&gt;Listes!$D$42,(Forfaitaires!$E48*(VLOOKUP(Forfaitaires!$D48,Listes!$A$43:$E$49,5,FALSE))),(Forfaitaires!$E48*(VLOOKUP(Forfaitaires!$D48,Listes!$A$43:$E$49,3,FALSE)))+(VLOOKUP(Forfaitaires!$D48,Listes!$A$43:$E$49,4,FALSE))))))</f>
        <v/>
      </c>
      <c r="L48" s="123" t="str">
        <f>IF($G48="","",IF($C48=Listes!$B$34,Listes!$I$31,IF($C48=Listes!$B$35,(VLOOKUP(Forfaitaires!$F48,Listes!$E$31:$F$36,2,FALSE)),IF($C48=Listes!$B$33,IF(Forfaitaires!$E48&lt;=Listes!$A$64,Forfaitaires!$E48*Listes!$A$65,IF(Forfaitaires!$E48&gt;Listes!$D$64,Forfaitaires!$E48*Listes!$D$65,((Forfaitaires!$E48*Listes!$B$65)+Listes!$C$65)))))))</f>
        <v/>
      </c>
      <c r="M48" s="124" t="str">
        <f t="shared" si="1"/>
        <v/>
      </c>
      <c r="N48" s="313"/>
    </row>
    <row r="49" spans="1:14" ht="20.100000000000001" customHeight="1" x14ac:dyDescent="0.25">
      <c r="A49" s="57">
        <v>44</v>
      </c>
      <c r="B49" s="28"/>
      <c r="C49" s="28"/>
      <c r="D49" s="28"/>
      <c r="E49" s="28"/>
      <c r="F49" s="28"/>
      <c r="G49" s="146" t="str">
        <f>IF(C49="","",IF(C49="","",(VLOOKUP(C49,Listes!$B$31:$C$35,2,FALSE))))</f>
        <v/>
      </c>
      <c r="H49" s="313" t="str">
        <f t="shared" si="2"/>
        <v/>
      </c>
      <c r="I49" s="124" t="str">
        <f>IF(G49="","",IF(G49="","",(VLOOKUP(G49,Listes!$C$31:$D$35,2,FALSE))))</f>
        <v/>
      </c>
      <c r="J49" s="123" t="str">
        <f>IF($G49="","",IF($C49=Listes!$B$32,IF(Forfaitaires!$E49&lt;=Listes!$B$53,(Forfaitaires!$E49*(VLOOKUP(Forfaitaires!$D49,Listes!$A$54:$E$60,2,FALSE))),IF(Forfaitaires!$E49&gt;Listes!$E$53,(Forfaitaires!$E49*(VLOOKUP(Forfaitaires!$D49,Listes!$A$54:$E$60,5,FALSE))),(Forfaitaires!$E49*(VLOOKUP(Forfaitaires!$D49,Listes!$A$54:$E$60,3,FALSE)))+(VLOOKUP(Forfaitaires!$D49,Listes!$A$54:$E$60,4,FALSE))))))</f>
        <v/>
      </c>
      <c r="K49" s="123" t="str">
        <f>IF($G49="","",IF($C49=Listes!$B$31,IF(Forfaitaires!$E49&lt;=Listes!$B$42,(Forfaitaires!$E49*(VLOOKUP(Forfaitaires!$D49,Listes!$A$43:$E$49,2,FALSE))),IF(Forfaitaires!$E49&gt;Listes!$D$42,(Forfaitaires!$E49*(VLOOKUP(Forfaitaires!$D49,Listes!$A$43:$E$49,5,FALSE))),(Forfaitaires!$E49*(VLOOKUP(Forfaitaires!$D49,Listes!$A$43:$E$49,3,FALSE)))+(VLOOKUP(Forfaitaires!$D49,Listes!$A$43:$E$49,4,FALSE))))))</f>
        <v/>
      </c>
      <c r="L49" s="123" t="str">
        <f>IF($G49="","",IF($C49=Listes!$B$34,Listes!$I$31,IF($C49=Listes!$B$35,(VLOOKUP(Forfaitaires!$F49,Listes!$E$31:$F$36,2,FALSE)),IF($C49=Listes!$B$33,IF(Forfaitaires!$E49&lt;=Listes!$A$64,Forfaitaires!$E49*Listes!$A$65,IF(Forfaitaires!$E49&gt;Listes!$D$64,Forfaitaires!$E49*Listes!$D$65,((Forfaitaires!$E49*Listes!$B$65)+Listes!$C$65)))))))</f>
        <v/>
      </c>
      <c r="M49" s="124" t="str">
        <f t="shared" si="1"/>
        <v/>
      </c>
      <c r="N49" s="313"/>
    </row>
    <row r="50" spans="1:14" ht="20.100000000000001" customHeight="1" x14ac:dyDescent="0.25">
      <c r="A50" s="57">
        <v>45</v>
      </c>
      <c r="B50" s="28"/>
      <c r="C50" s="28"/>
      <c r="D50" s="28"/>
      <c r="E50" s="28"/>
      <c r="F50" s="28"/>
      <c r="G50" s="146" t="str">
        <f>IF(C50="","",IF(C50="","",(VLOOKUP(C50,Listes!$B$31:$C$35,2,FALSE))))</f>
        <v/>
      </c>
      <c r="H50" s="313" t="str">
        <f t="shared" si="2"/>
        <v/>
      </c>
      <c r="I50" s="124" t="str">
        <f>IF(G50="","",IF(G50="","",(VLOOKUP(G50,Listes!$C$31:$D$35,2,FALSE))))</f>
        <v/>
      </c>
      <c r="J50" s="123" t="str">
        <f>IF($G50="","",IF($C50=Listes!$B$32,IF(Forfaitaires!$E50&lt;=Listes!$B$53,(Forfaitaires!$E50*(VLOOKUP(Forfaitaires!$D50,Listes!$A$54:$E$60,2,FALSE))),IF(Forfaitaires!$E50&gt;Listes!$E$53,(Forfaitaires!$E50*(VLOOKUP(Forfaitaires!$D50,Listes!$A$54:$E$60,5,FALSE))),(Forfaitaires!$E50*(VLOOKUP(Forfaitaires!$D50,Listes!$A$54:$E$60,3,FALSE)))+(VLOOKUP(Forfaitaires!$D50,Listes!$A$54:$E$60,4,FALSE))))))</f>
        <v/>
      </c>
      <c r="K50" s="123" t="str">
        <f>IF($G50="","",IF($C50=Listes!$B$31,IF(Forfaitaires!$E50&lt;=Listes!$B$42,(Forfaitaires!$E50*(VLOOKUP(Forfaitaires!$D50,Listes!$A$43:$E$49,2,FALSE))),IF(Forfaitaires!$E50&gt;Listes!$D$42,(Forfaitaires!$E50*(VLOOKUP(Forfaitaires!$D50,Listes!$A$43:$E$49,5,FALSE))),(Forfaitaires!$E50*(VLOOKUP(Forfaitaires!$D50,Listes!$A$43:$E$49,3,FALSE)))+(VLOOKUP(Forfaitaires!$D50,Listes!$A$43:$E$49,4,FALSE))))))</f>
        <v/>
      </c>
      <c r="L50" s="123" t="str">
        <f>IF($G50="","",IF($C50=Listes!$B$34,Listes!$I$31,IF($C50=Listes!$B$35,(VLOOKUP(Forfaitaires!$F50,Listes!$E$31:$F$36,2,FALSE)),IF($C50=Listes!$B$33,IF(Forfaitaires!$E50&lt;=Listes!$A$64,Forfaitaires!$E50*Listes!$A$65,IF(Forfaitaires!$E50&gt;Listes!$D$64,Forfaitaires!$E50*Listes!$D$65,((Forfaitaires!$E50*Listes!$B$65)+Listes!$C$65)))))))</f>
        <v/>
      </c>
      <c r="M50" s="124" t="str">
        <f t="shared" si="1"/>
        <v/>
      </c>
      <c r="N50" s="313"/>
    </row>
    <row r="51" spans="1:14" ht="20.100000000000001" customHeight="1" x14ac:dyDescent="0.25">
      <c r="A51" s="57">
        <v>46</v>
      </c>
      <c r="B51" s="28"/>
      <c r="C51" s="28"/>
      <c r="D51" s="28"/>
      <c r="E51" s="28"/>
      <c r="F51" s="28"/>
      <c r="G51" s="146" t="str">
        <f>IF(C51="","",IF(C51="","",(VLOOKUP(C51,Listes!$B$31:$C$35,2,FALSE))))</f>
        <v/>
      </c>
      <c r="H51" s="313" t="str">
        <f t="shared" si="2"/>
        <v/>
      </c>
      <c r="I51" s="124" t="str">
        <f>IF(G51="","",IF(G51="","",(VLOOKUP(G51,Listes!$C$31:$D$35,2,FALSE))))</f>
        <v/>
      </c>
      <c r="J51" s="123" t="str">
        <f>IF($G51="","",IF($C51=Listes!$B$32,IF(Forfaitaires!$E51&lt;=Listes!$B$53,(Forfaitaires!$E51*(VLOOKUP(Forfaitaires!$D51,Listes!$A$54:$E$60,2,FALSE))),IF(Forfaitaires!$E51&gt;Listes!$E$53,(Forfaitaires!$E51*(VLOOKUP(Forfaitaires!$D51,Listes!$A$54:$E$60,5,FALSE))),(Forfaitaires!$E51*(VLOOKUP(Forfaitaires!$D51,Listes!$A$54:$E$60,3,FALSE)))+(VLOOKUP(Forfaitaires!$D51,Listes!$A$54:$E$60,4,FALSE))))))</f>
        <v/>
      </c>
      <c r="K51" s="123" t="str">
        <f>IF($G51="","",IF($C51=Listes!$B$31,IF(Forfaitaires!$E51&lt;=Listes!$B$42,(Forfaitaires!$E51*(VLOOKUP(Forfaitaires!$D51,Listes!$A$43:$E$49,2,FALSE))),IF(Forfaitaires!$E51&gt;Listes!$D$42,(Forfaitaires!$E51*(VLOOKUP(Forfaitaires!$D51,Listes!$A$43:$E$49,5,FALSE))),(Forfaitaires!$E51*(VLOOKUP(Forfaitaires!$D51,Listes!$A$43:$E$49,3,FALSE)))+(VLOOKUP(Forfaitaires!$D51,Listes!$A$43:$E$49,4,FALSE))))))</f>
        <v/>
      </c>
      <c r="L51" s="123" t="str">
        <f>IF($G51="","",IF($C51=Listes!$B$34,Listes!$I$31,IF($C51=Listes!$B$35,(VLOOKUP(Forfaitaires!$F51,Listes!$E$31:$F$36,2,FALSE)),IF($C51=Listes!$B$33,IF(Forfaitaires!$E51&lt;=Listes!$A$64,Forfaitaires!$E51*Listes!$A$65,IF(Forfaitaires!$E51&gt;Listes!$D$64,Forfaitaires!$E51*Listes!$D$65,((Forfaitaires!$E51*Listes!$B$65)+Listes!$C$65)))))))</f>
        <v/>
      </c>
      <c r="M51" s="124" t="str">
        <f t="shared" si="1"/>
        <v/>
      </c>
      <c r="N51" s="313"/>
    </row>
    <row r="52" spans="1:14" ht="20.100000000000001" customHeight="1" x14ac:dyDescent="0.25">
      <c r="A52" s="57">
        <v>47</v>
      </c>
      <c r="B52" s="28"/>
      <c r="C52" s="28"/>
      <c r="D52" s="28"/>
      <c r="E52" s="28"/>
      <c r="F52" s="28"/>
      <c r="G52" s="146" t="str">
        <f>IF(C52="","",IF(C52="","",(VLOOKUP(C52,Listes!$B$31:$C$35,2,FALSE))))</f>
        <v/>
      </c>
      <c r="H52" s="313" t="str">
        <f t="shared" si="2"/>
        <v/>
      </c>
      <c r="I52" s="124" t="str">
        <f>IF(G52="","",IF(G52="","",(VLOOKUP(G52,Listes!$C$31:$D$35,2,FALSE))))</f>
        <v/>
      </c>
      <c r="J52" s="123" t="str">
        <f>IF($G52="","",IF($C52=Listes!$B$32,IF(Forfaitaires!$E52&lt;=Listes!$B$53,(Forfaitaires!$E52*(VLOOKUP(Forfaitaires!$D52,Listes!$A$54:$E$60,2,FALSE))),IF(Forfaitaires!$E52&gt;Listes!$E$53,(Forfaitaires!$E52*(VLOOKUP(Forfaitaires!$D52,Listes!$A$54:$E$60,5,FALSE))),(Forfaitaires!$E52*(VLOOKUP(Forfaitaires!$D52,Listes!$A$54:$E$60,3,FALSE)))+(VLOOKUP(Forfaitaires!$D52,Listes!$A$54:$E$60,4,FALSE))))))</f>
        <v/>
      </c>
      <c r="K52" s="123" t="str">
        <f>IF($G52="","",IF($C52=Listes!$B$31,IF(Forfaitaires!$E52&lt;=Listes!$B$42,(Forfaitaires!$E52*(VLOOKUP(Forfaitaires!$D52,Listes!$A$43:$E$49,2,FALSE))),IF(Forfaitaires!$E52&gt;Listes!$D$42,(Forfaitaires!$E52*(VLOOKUP(Forfaitaires!$D52,Listes!$A$43:$E$49,5,FALSE))),(Forfaitaires!$E52*(VLOOKUP(Forfaitaires!$D52,Listes!$A$43:$E$49,3,FALSE)))+(VLOOKUP(Forfaitaires!$D52,Listes!$A$43:$E$49,4,FALSE))))))</f>
        <v/>
      </c>
      <c r="L52" s="123" t="str">
        <f>IF($G52="","",IF($C52=Listes!$B$34,Listes!$I$31,IF($C52=Listes!$B$35,(VLOOKUP(Forfaitaires!$F52,Listes!$E$31:$F$36,2,FALSE)),IF($C52=Listes!$B$33,IF(Forfaitaires!$E52&lt;=Listes!$A$64,Forfaitaires!$E52*Listes!$A$65,IF(Forfaitaires!$E52&gt;Listes!$D$64,Forfaitaires!$E52*Listes!$D$65,((Forfaitaires!$E52*Listes!$B$65)+Listes!$C$65)))))))</f>
        <v/>
      </c>
      <c r="M52" s="124" t="str">
        <f t="shared" si="1"/>
        <v/>
      </c>
      <c r="N52" s="313"/>
    </row>
    <row r="53" spans="1:14" ht="20.100000000000001" customHeight="1" x14ac:dyDescent="0.25">
      <c r="A53" s="57">
        <v>48</v>
      </c>
      <c r="B53" s="28"/>
      <c r="C53" s="28"/>
      <c r="D53" s="28"/>
      <c r="E53" s="28"/>
      <c r="F53" s="28"/>
      <c r="G53" s="146" t="str">
        <f>IF(C53="","",IF(C53="","",(VLOOKUP(C53,Listes!$B$31:$C$35,2,FALSE))))</f>
        <v/>
      </c>
      <c r="H53" s="313" t="str">
        <f t="shared" si="2"/>
        <v/>
      </c>
      <c r="I53" s="124" t="str">
        <f>IF(G53="","",IF(G53="","",(VLOOKUP(G53,Listes!$C$31:$D$35,2,FALSE))))</f>
        <v/>
      </c>
      <c r="J53" s="123" t="str">
        <f>IF($G53="","",IF($C53=Listes!$B$32,IF(Forfaitaires!$E53&lt;=Listes!$B$53,(Forfaitaires!$E53*(VLOOKUP(Forfaitaires!$D53,Listes!$A$54:$E$60,2,FALSE))),IF(Forfaitaires!$E53&gt;Listes!$E$53,(Forfaitaires!$E53*(VLOOKUP(Forfaitaires!$D53,Listes!$A$54:$E$60,5,FALSE))),(Forfaitaires!$E53*(VLOOKUP(Forfaitaires!$D53,Listes!$A$54:$E$60,3,FALSE)))+(VLOOKUP(Forfaitaires!$D53,Listes!$A$54:$E$60,4,FALSE))))))</f>
        <v/>
      </c>
      <c r="K53" s="123" t="str">
        <f>IF($G53="","",IF($C53=Listes!$B$31,IF(Forfaitaires!$E53&lt;=Listes!$B$42,(Forfaitaires!$E53*(VLOOKUP(Forfaitaires!$D53,Listes!$A$43:$E$49,2,FALSE))),IF(Forfaitaires!$E53&gt;Listes!$D$42,(Forfaitaires!$E53*(VLOOKUP(Forfaitaires!$D53,Listes!$A$43:$E$49,5,FALSE))),(Forfaitaires!$E53*(VLOOKUP(Forfaitaires!$D53,Listes!$A$43:$E$49,3,FALSE)))+(VLOOKUP(Forfaitaires!$D53,Listes!$A$43:$E$49,4,FALSE))))))</f>
        <v/>
      </c>
      <c r="L53" s="123" t="str">
        <f>IF($G53="","",IF($C53=Listes!$B$34,Listes!$I$31,IF($C53=Listes!$B$35,(VLOOKUP(Forfaitaires!$F53,Listes!$E$31:$F$36,2,FALSE)),IF($C53=Listes!$B$33,IF(Forfaitaires!$E53&lt;=Listes!$A$64,Forfaitaires!$E53*Listes!$A$65,IF(Forfaitaires!$E53&gt;Listes!$D$64,Forfaitaires!$E53*Listes!$D$65,((Forfaitaires!$E53*Listes!$B$65)+Listes!$C$65)))))))</f>
        <v/>
      </c>
      <c r="M53" s="124" t="str">
        <f t="shared" si="1"/>
        <v/>
      </c>
      <c r="N53" s="313"/>
    </row>
    <row r="54" spans="1:14" ht="20.100000000000001" customHeight="1" x14ac:dyDescent="0.25">
      <c r="A54" s="57">
        <v>49</v>
      </c>
      <c r="B54" s="28"/>
      <c r="C54" s="28"/>
      <c r="D54" s="28"/>
      <c r="E54" s="28"/>
      <c r="F54" s="28"/>
      <c r="G54" s="146" t="str">
        <f>IF(C54="","",IF(C54="","",(VLOOKUP(C54,Listes!$B$31:$C$35,2,FALSE))))</f>
        <v/>
      </c>
      <c r="H54" s="313" t="str">
        <f t="shared" si="2"/>
        <v/>
      </c>
      <c r="I54" s="124" t="str">
        <f>IF(G54="","",IF(G54="","",(VLOOKUP(G54,Listes!$C$31:$D$35,2,FALSE))))</f>
        <v/>
      </c>
      <c r="J54" s="123" t="str">
        <f>IF($G54="","",IF($C54=Listes!$B$32,IF(Forfaitaires!$E54&lt;=Listes!$B$53,(Forfaitaires!$E54*(VLOOKUP(Forfaitaires!$D54,Listes!$A$54:$E$60,2,FALSE))),IF(Forfaitaires!$E54&gt;Listes!$E$53,(Forfaitaires!$E54*(VLOOKUP(Forfaitaires!$D54,Listes!$A$54:$E$60,5,FALSE))),(Forfaitaires!$E54*(VLOOKUP(Forfaitaires!$D54,Listes!$A$54:$E$60,3,FALSE)))+(VLOOKUP(Forfaitaires!$D54,Listes!$A$54:$E$60,4,FALSE))))))</f>
        <v/>
      </c>
      <c r="K54" s="123" t="str">
        <f>IF($G54="","",IF($C54=Listes!$B$31,IF(Forfaitaires!$E54&lt;=Listes!$B$42,(Forfaitaires!$E54*(VLOOKUP(Forfaitaires!$D54,Listes!$A$43:$E$49,2,FALSE))),IF(Forfaitaires!$E54&gt;Listes!$D$42,(Forfaitaires!$E54*(VLOOKUP(Forfaitaires!$D54,Listes!$A$43:$E$49,5,FALSE))),(Forfaitaires!$E54*(VLOOKUP(Forfaitaires!$D54,Listes!$A$43:$E$49,3,FALSE)))+(VLOOKUP(Forfaitaires!$D54,Listes!$A$43:$E$49,4,FALSE))))))</f>
        <v/>
      </c>
      <c r="L54" s="123" t="str">
        <f>IF($G54="","",IF($C54=Listes!$B$34,Listes!$I$31,IF($C54=Listes!$B$35,(VLOOKUP(Forfaitaires!$F54,Listes!$E$31:$F$36,2,FALSE)),IF($C54=Listes!$B$33,IF(Forfaitaires!$E54&lt;=Listes!$A$64,Forfaitaires!$E54*Listes!$A$65,IF(Forfaitaires!$E54&gt;Listes!$D$64,Forfaitaires!$E54*Listes!$D$65,((Forfaitaires!$E54*Listes!$B$65)+Listes!$C$65)))))))</f>
        <v/>
      </c>
      <c r="M54" s="124" t="str">
        <f t="shared" si="1"/>
        <v/>
      </c>
      <c r="N54" s="313"/>
    </row>
    <row r="55" spans="1:14" ht="20.100000000000001" customHeight="1" x14ac:dyDescent="0.25">
      <c r="A55" s="57">
        <v>50</v>
      </c>
      <c r="B55" s="28"/>
      <c r="C55" s="28"/>
      <c r="D55" s="28"/>
      <c r="E55" s="28"/>
      <c r="F55" s="28"/>
      <c r="G55" s="146" t="str">
        <f>IF(C55="","",IF(C55="","",(VLOOKUP(C55,Listes!$B$31:$C$35,2,FALSE))))</f>
        <v/>
      </c>
      <c r="H55" s="313" t="str">
        <f t="shared" si="2"/>
        <v/>
      </c>
      <c r="I55" s="124" t="str">
        <f>IF(G55="","",IF(G55="","",(VLOOKUP(G55,Listes!$C$31:$D$35,2,FALSE))))</f>
        <v/>
      </c>
      <c r="J55" s="123" t="str">
        <f>IF($G55="","",IF($C55=Listes!$B$32,IF(Forfaitaires!$E55&lt;=Listes!$B$53,(Forfaitaires!$E55*(VLOOKUP(Forfaitaires!$D55,Listes!$A$54:$E$60,2,FALSE))),IF(Forfaitaires!$E55&gt;Listes!$E$53,(Forfaitaires!$E55*(VLOOKUP(Forfaitaires!$D55,Listes!$A$54:$E$60,5,FALSE))),(Forfaitaires!$E55*(VLOOKUP(Forfaitaires!$D55,Listes!$A$54:$E$60,3,FALSE)))+(VLOOKUP(Forfaitaires!$D55,Listes!$A$54:$E$60,4,FALSE))))))</f>
        <v/>
      </c>
      <c r="K55" s="123" t="str">
        <f>IF($G55="","",IF($C55=Listes!$B$31,IF(Forfaitaires!$E55&lt;=Listes!$B$42,(Forfaitaires!$E55*(VLOOKUP(Forfaitaires!$D55,Listes!$A$43:$E$49,2,FALSE))),IF(Forfaitaires!$E55&gt;Listes!$D$42,(Forfaitaires!$E55*(VLOOKUP(Forfaitaires!$D55,Listes!$A$43:$E$49,5,FALSE))),(Forfaitaires!$E55*(VLOOKUP(Forfaitaires!$D55,Listes!$A$43:$E$49,3,FALSE)))+(VLOOKUP(Forfaitaires!$D55,Listes!$A$43:$E$49,4,FALSE))))))</f>
        <v/>
      </c>
      <c r="L55" s="123" t="str">
        <f>IF($G55="","",IF($C55=Listes!$B$34,Listes!$I$31,IF($C55=Listes!$B$35,(VLOOKUP(Forfaitaires!$F55,Listes!$E$31:$F$36,2,FALSE)),IF($C55=Listes!$B$33,IF(Forfaitaires!$E55&lt;=Listes!$A$64,Forfaitaires!$E55*Listes!$A$65,IF(Forfaitaires!$E55&gt;Listes!$D$64,Forfaitaires!$E55*Listes!$D$65,((Forfaitaires!$E55*Listes!$B$65)+Listes!$C$65)))))))</f>
        <v/>
      </c>
      <c r="M55" s="124" t="str">
        <f t="shared" si="1"/>
        <v/>
      </c>
      <c r="N55" s="313"/>
    </row>
    <row r="56" spans="1:14" ht="20.100000000000001" customHeight="1" x14ac:dyDescent="0.25">
      <c r="A56" s="57">
        <v>51</v>
      </c>
      <c r="B56" s="28"/>
      <c r="C56" s="28"/>
      <c r="D56" s="28"/>
      <c r="E56" s="28"/>
      <c r="F56" s="28"/>
      <c r="G56" s="146" t="str">
        <f>IF(C56="","",IF(C56="","",(VLOOKUP(C56,Listes!$B$31:$C$35,2,FALSE))))</f>
        <v/>
      </c>
      <c r="H56" s="313" t="str">
        <f t="shared" si="2"/>
        <v/>
      </c>
      <c r="I56" s="124" t="str">
        <f>IF(G56="","",IF(G56="","",(VLOOKUP(G56,Listes!$C$31:$D$35,2,FALSE))))</f>
        <v/>
      </c>
      <c r="J56" s="123" t="str">
        <f>IF($G56="","",IF($C56=Listes!$B$32,IF(Forfaitaires!$E56&lt;=Listes!$B$53,(Forfaitaires!$E56*(VLOOKUP(Forfaitaires!$D56,Listes!$A$54:$E$60,2,FALSE))),IF(Forfaitaires!$E56&gt;Listes!$E$53,(Forfaitaires!$E56*(VLOOKUP(Forfaitaires!$D56,Listes!$A$54:$E$60,5,FALSE))),(Forfaitaires!$E56*(VLOOKUP(Forfaitaires!$D56,Listes!$A$54:$E$60,3,FALSE)))+(VLOOKUP(Forfaitaires!$D56,Listes!$A$54:$E$60,4,FALSE))))))</f>
        <v/>
      </c>
      <c r="K56" s="123" t="str">
        <f>IF($G56="","",IF($C56=Listes!$B$31,IF(Forfaitaires!$E56&lt;=Listes!$B$42,(Forfaitaires!$E56*(VLOOKUP(Forfaitaires!$D56,Listes!$A$43:$E$49,2,FALSE))),IF(Forfaitaires!$E56&gt;Listes!$D$42,(Forfaitaires!$E56*(VLOOKUP(Forfaitaires!$D56,Listes!$A$43:$E$49,5,FALSE))),(Forfaitaires!$E56*(VLOOKUP(Forfaitaires!$D56,Listes!$A$43:$E$49,3,FALSE)))+(VLOOKUP(Forfaitaires!$D56,Listes!$A$43:$E$49,4,FALSE))))))</f>
        <v/>
      </c>
      <c r="L56" s="123" t="str">
        <f>IF($G56="","",IF($C56=Listes!$B$34,Listes!$I$31,IF($C56=Listes!$B$35,(VLOOKUP(Forfaitaires!$F56,Listes!$E$31:$F$36,2,FALSE)),IF($C56=Listes!$B$33,IF(Forfaitaires!$E56&lt;=Listes!$A$64,Forfaitaires!$E56*Listes!$A$65,IF(Forfaitaires!$E56&gt;Listes!$D$64,Forfaitaires!$E56*Listes!$D$65,((Forfaitaires!$E56*Listes!$B$65)+Listes!$C$65)))))))</f>
        <v/>
      </c>
      <c r="M56" s="124" t="str">
        <f t="shared" si="1"/>
        <v/>
      </c>
      <c r="N56" s="313"/>
    </row>
    <row r="57" spans="1:14" ht="20.100000000000001" customHeight="1" x14ac:dyDescent="0.25">
      <c r="A57" s="57">
        <v>52</v>
      </c>
      <c r="B57" s="28"/>
      <c r="C57" s="28"/>
      <c r="D57" s="28"/>
      <c r="E57" s="28"/>
      <c r="F57" s="28"/>
      <c r="G57" s="146" t="str">
        <f>IF(C57="","",IF(C57="","",(VLOOKUP(C57,Listes!$B$31:$C$35,2,FALSE))))</f>
        <v/>
      </c>
      <c r="H57" s="313" t="str">
        <f t="shared" si="2"/>
        <v/>
      </c>
      <c r="I57" s="124" t="str">
        <f>IF(G57="","",IF(G57="","",(VLOOKUP(G57,Listes!$C$31:$D$35,2,FALSE))))</f>
        <v/>
      </c>
      <c r="J57" s="123" t="str">
        <f>IF($G57="","",IF($C57=Listes!$B$32,IF(Forfaitaires!$E57&lt;=Listes!$B$53,(Forfaitaires!$E57*(VLOOKUP(Forfaitaires!$D57,Listes!$A$54:$E$60,2,FALSE))),IF(Forfaitaires!$E57&gt;Listes!$E$53,(Forfaitaires!$E57*(VLOOKUP(Forfaitaires!$D57,Listes!$A$54:$E$60,5,FALSE))),(Forfaitaires!$E57*(VLOOKUP(Forfaitaires!$D57,Listes!$A$54:$E$60,3,FALSE)))+(VLOOKUP(Forfaitaires!$D57,Listes!$A$54:$E$60,4,FALSE))))))</f>
        <v/>
      </c>
      <c r="K57" s="123" t="str">
        <f>IF($G57="","",IF($C57=Listes!$B$31,IF(Forfaitaires!$E57&lt;=Listes!$B$42,(Forfaitaires!$E57*(VLOOKUP(Forfaitaires!$D57,Listes!$A$43:$E$49,2,FALSE))),IF(Forfaitaires!$E57&gt;Listes!$D$42,(Forfaitaires!$E57*(VLOOKUP(Forfaitaires!$D57,Listes!$A$43:$E$49,5,FALSE))),(Forfaitaires!$E57*(VLOOKUP(Forfaitaires!$D57,Listes!$A$43:$E$49,3,FALSE)))+(VLOOKUP(Forfaitaires!$D57,Listes!$A$43:$E$49,4,FALSE))))))</f>
        <v/>
      </c>
      <c r="L57" s="123" t="str">
        <f>IF($G57="","",IF($C57=Listes!$B$34,Listes!$I$31,IF($C57=Listes!$B$35,(VLOOKUP(Forfaitaires!$F57,Listes!$E$31:$F$36,2,FALSE)),IF($C57=Listes!$B$33,IF(Forfaitaires!$E57&lt;=Listes!$A$64,Forfaitaires!$E57*Listes!$A$65,IF(Forfaitaires!$E57&gt;Listes!$D$64,Forfaitaires!$E57*Listes!$D$65,((Forfaitaires!$E57*Listes!$B$65)+Listes!$C$65)))))))</f>
        <v/>
      </c>
      <c r="M57" s="124" t="str">
        <f t="shared" si="1"/>
        <v/>
      </c>
      <c r="N57" s="313"/>
    </row>
    <row r="58" spans="1:14" ht="20.100000000000001" customHeight="1" x14ac:dyDescent="0.25">
      <c r="A58" s="57">
        <v>53</v>
      </c>
      <c r="B58" s="28"/>
      <c r="C58" s="28"/>
      <c r="D58" s="28"/>
      <c r="E58" s="28"/>
      <c r="F58" s="28"/>
      <c r="G58" s="146" t="str">
        <f>IF(C58="","",IF(C58="","",(VLOOKUP(C58,Listes!$B$31:$C$35,2,FALSE))))</f>
        <v/>
      </c>
      <c r="H58" s="313" t="str">
        <f t="shared" si="2"/>
        <v/>
      </c>
      <c r="I58" s="124" t="str">
        <f>IF(G58="","",IF(G58="","",(VLOOKUP(G58,Listes!$C$31:$D$35,2,FALSE))))</f>
        <v/>
      </c>
      <c r="J58" s="123" t="str">
        <f>IF($G58="","",IF($C58=Listes!$B$32,IF(Forfaitaires!$E58&lt;=Listes!$B$53,(Forfaitaires!$E58*(VLOOKUP(Forfaitaires!$D58,Listes!$A$54:$E$60,2,FALSE))),IF(Forfaitaires!$E58&gt;Listes!$E$53,(Forfaitaires!$E58*(VLOOKUP(Forfaitaires!$D58,Listes!$A$54:$E$60,5,FALSE))),(Forfaitaires!$E58*(VLOOKUP(Forfaitaires!$D58,Listes!$A$54:$E$60,3,FALSE)))+(VLOOKUP(Forfaitaires!$D58,Listes!$A$54:$E$60,4,FALSE))))))</f>
        <v/>
      </c>
      <c r="K58" s="123" t="str">
        <f>IF($G58="","",IF($C58=Listes!$B$31,IF(Forfaitaires!$E58&lt;=Listes!$B$42,(Forfaitaires!$E58*(VLOOKUP(Forfaitaires!$D58,Listes!$A$43:$E$49,2,FALSE))),IF(Forfaitaires!$E58&gt;Listes!$D$42,(Forfaitaires!$E58*(VLOOKUP(Forfaitaires!$D58,Listes!$A$43:$E$49,5,FALSE))),(Forfaitaires!$E58*(VLOOKUP(Forfaitaires!$D58,Listes!$A$43:$E$49,3,FALSE)))+(VLOOKUP(Forfaitaires!$D58,Listes!$A$43:$E$49,4,FALSE))))))</f>
        <v/>
      </c>
      <c r="L58" s="123" t="str">
        <f>IF($G58="","",IF($C58=Listes!$B$34,Listes!$I$31,IF($C58=Listes!$B$35,(VLOOKUP(Forfaitaires!$F58,Listes!$E$31:$F$36,2,FALSE)),IF($C58=Listes!$B$33,IF(Forfaitaires!$E58&lt;=Listes!$A$64,Forfaitaires!$E58*Listes!$A$65,IF(Forfaitaires!$E58&gt;Listes!$D$64,Forfaitaires!$E58*Listes!$D$65,((Forfaitaires!$E58*Listes!$B$65)+Listes!$C$65)))))))</f>
        <v/>
      </c>
      <c r="M58" s="124" t="str">
        <f t="shared" si="1"/>
        <v/>
      </c>
      <c r="N58" s="313"/>
    </row>
    <row r="59" spans="1:14" ht="20.100000000000001" customHeight="1" x14ac:dyDescent="0.25">
      <c r="A59" s="57">
        <v>54</v>
      </c>
      <c r="B59" s="28"/>
      <c r="C59" s="28"/>
      <c r="D59" s="28"/>
      <c r="E59" s="28"/>
      <c r="F59" s="28"/>
      <c r="G59" s="146" t="str">
        <f>IF(C59="","",IF(C59="","",(VLOOKUP(C59,Listes!$B$31:$C$35,2,FALSE))))</f>
        <v/>
      </c>
      <c r="H59" s="313" t="str">
        <f t="shared" si="2"/>
        <v/>
      </c>
      <c r="I59" s="124" t="str">
        <f>IF(G59="","",IF(G59="","",(VLOOKUP(G59,Listes!$C$31:$D$35,2,FALSE))))</f>
        <v/>
      </c>
      <c r="J59" s="123" t="str">
        <f>IF($G59="","",IF($C59=Listes!$B$32,IF(Forfaitaires!$E59&lt;=Listes!$B$53,(Forfaitaires!$E59*(VLOOKUP(Forfaitaires!$D59,Listes!$A$54:$E$60,2,FALSE))),IF(Forfaitaires!$E59&gt;Listes!$E$53,(Forfaitaires!$E59*(VLOOKUP(Forfaitaires!$D59,Listes!$A$54:$E$60,5,FALSE))),(Forfaitaires!$E59*(VLOOKUP(Forfaitaires!$D59,Listes!$A$54:$E$60,3,FALSE)))+(VLOOKUP(Forfaitaires!$D59,Listes!$A$54:$E$60,4,FALSE))))))</f>
        <v/>
      </c>
      <c r="K59" s="123" t="str">
        <f>IF($G59="","",IF($C59=Listes!$B$31,IF(Forfaitaires!$E59&lt;=Listes!$B$42,(Forfaitaires!$E59*(VLOOKUP(Forfaitaires!$D59,Listes!$A$43:$E$49,2,FALSE))),IF(Forfaitaires!$E59&gt;Listes!$D$42,(Forfaitaires!$E59*(VLOOKUP(Forfaitaires!$D59,Listes!$A$43:$E$49,5,FALSE))),(Forfaitaires!$E59*(VLOOKUP(Forfaitaires!$D59,Listes!$A$43:$E$49,3,FALSE)))+(VLOOKUP(Forfaitaires!$D59,Listes!$A$43:$E$49,4,FALSE))))))</f>
        <v/>
      </c>
      <c r="L59" s="123" t="str">
        <f>IF($G59="","",IF($C59=Listes!$B$34,Listes!$I$31,IF($C59=Listes!$B$35,(VLOOKUP(Forfaitaires!$F59,Listes!$E$31:$F$36,2,FALSE)),IF($C59=Listes!$B$33,IF(Forfaitaires!$E59&lt;=Listes!$A$64,Forfaitaires!$E59*Listes!$A$65,IF(Forfaitaires!$E59&gt;Listes!$D$64,Forfaitaires!$E59*Listes!$D$65,((Forfaitaires!$E59*Listes!$B$65)+Listes!$C$65)))))))</f>
        <v/>
      </c>
      <c r="M59" s="124" t="str">
        <f t="shared" si="1"/>
        <v/>
      </c>
      <c r="N59" s="313"/>
    </row>
    <row r="60" spans="1:14" ht="20.100000000000001" customHeight="1" x14ac:dyDescent="0.25">
      <c r="A60" s="57">
        <v>55</v>
      </c>
      <c r="B60" s="28"/>
      <c r="C60" s="28"/>
      <c r="D60" s="28"/>
      <c r="E60" s="28"/>
      <c r="F60" s="28"/>
      <c r="G60" s="146" t="str">
        <f>IF(C60="","",IF(C60="","",(VLOOKUP(C60,Listes!$B$31:$C$35,2,FALSE))))</f>
        <v/>
      </c>
      <c r="H60" s="313" t="str">
        <f t="shared" si="2"/>
        <v/>
      </c>
      <c r="I60" s="124" t="str">
        <f>IF(G60="","",IF(G60="","",(VLOOKUP(G60,Listes!$C$31:$D$35,2,FALSE))))</f>
        <v/>
      </c>
      <c r="J60" s="123" t="str">
        <f>IF($G60="","",IF($C60=Listes!$B$32,IF(Forfaitaires!$E60&lt;=Listes!$B$53,(Forfaitaires!$E60*(VLOOKUP(Forfaitaires!$D60,Listes!$A$54:$E$60,2,FALSE))),IF(Forfaitaires!$E60&gt;Listes!$E$53,(Forfaitaires!$E60*(VLOOKUP(Forfaitaires!$D60,Listes!$A$54:$E$60,5,FALSE))),(Forfaitaires!$E60*(VLOOKUP(Forfaitaires!$D60,Listes!$A$54:$E$60,3,FALSE)))+(VLOOKUP(Forfaitaires!$D60,Listes!$A$54:$E$60,4,FALSE))))))</f>
        <v/>
      </c>
      <c r="K60" s="123" t="str">
        <f>IF($G60="","",IF($C60=Listes!$B$31,IF(Forfaitaires!$E60&lt;=Listes!$B$42,(Forfaitaires!$E60*(VLOOKUP(Forfaitaires!$D60,Listes!$A$43:$E$49,2,FALSE))),IF(Forfaitaires!$E60&gt;Listes!$D$42,(Forfaitaires!$E60*(VLOOKUP(Forfaitaires!$D60,Listes!$A$43:$E$49,5,FALSE))),(Forfaitaires!$E60*(VLOOKUP(Forfaitaires!$D60,Listes!$A$43:$E$49,3,FALSE)))+(VLOOKUP(Forfaitaires!$D60,Listes!$A$43:$E$49,4,FALSE))))))</f>
        <v/>
      </c>
      <c r="L60" s="123" t="str">
        <f>IF($G60="","",IF($C60=Listes!$B$34,Listes!$I$31,IF($C60=Listes!$B$35,(VLOOKUP(Forfaitaires!$F60,Listes!$E$31:$F$36,2,FALSE)),IF($C60=Listes!$B$33,IF(Forfaitaires!$E60&lt;=Listes!$A$64,Forfaitaires!$E60*Listes!$A$65,IF(Forfaitaires!$E60&gt;Listes!$D$64,Forfaitaires!$E60*Listes!$D$65,((Forfaitaires!$E60*Listes!$B$65)+Listes!$C$65)))))))</f>
        <v/>
      </c>
      <c r="M60" s="124" t="str">
        <f t="shared" si="1"/>
        <v/>
      </c>
      <c r="N60" s="313"/>
    </row>
    <row r="61" spans="1:14" ht="20.100000000000001" customHeight="1" x14ac:dyDescent="0.25">
      <c r="A61" s="57">
        <v>56</v>
      </c>
      <c r="B61" s="28"/>
      <c r="C61" s="28"/>
      <c r="D61" s="28"/>
      <c r="E61" s="28"/>
      <c r="F61" s="28"/>
      <c r="G61" s="146" t="str">
        <f>IF(C61="","",IF(C61="","",(VLOOKUP(C61,Listes!$B$31:$C$35,2,FALSE))))</f>
        <v/>
      </c>
      <c r="H61" s="313" t="str">
        <f t="shared" si="2"/>
        <v/>
      </c>
      <c r="I61" s="124" t="str">
        <f>IF(G61="","",IF(G61="","",(VLOOKUP(G61,Listes!$C$31:$D$35,2,FALSE))))</f>
        <v/>
      </c>
      <c r="J61" s="123" t="str">
        <f>IF($G61="","",IF($C61=Listes!$B$32,IF(Forfaitaires!$E61&lt;=Listes!$B$53,(Forfaitaires!$E61*(VLOOKUP(Forfaitaires!$D61,Listes!$A$54:$E$60,2,FALSE))),IF(Forfaitaires!$E61&gt;Listes!$E$53,(Forfaitaires!$E61*(VLOOKUP(Forfaitaires!$D61,Listes!$A$54:$E$60,5,FALSE))),(Forfaitaires!$E61*(VLOOKUP(Forfaitaires!$D61,Listes!$A$54:$E$60,3,FALSE)))+(VLOOKUP(Forfaitaires!$D61,Listes!$A$54:$E$60,4,FALSE))))))</f>
        <v/>
      </c>
      <c r="K61" s="123" t="str">
        <f>IF($G61="","",IF($C61=Listes!$B$31,IF(Forfaitaires!$E61&lt;=Listes!$B$42,(Forfaitaires!$E61*(VLOOKUP(Forfaitaires!$D61,Listes!$A$43:$E$49,2,FALSE))),IF(Forfaitaires!$E61&gt;Listes!$D$42,(Forfaitaires!$E61*(VLOOKUP(Forfaitaires!$D61,Listes!$A$43:$E$49,5,FALSE))),(Forfaitaires!$E61*(VLOOKUP(Forfaitaires!$D61,Listes!$A$43:$E$49,3,FALSE)))+(VLOOKUP(Forfaitaires!$D61,Listes!$A$43:$E$49,4,FALSE))))))</f>
        <v/>
      </c>
      <c r="L61" s="123" t="str">
        <f>IF($G61="","",IF($C61=Listes!$B$34,Listes!$I$31,IF($C61=Listes!$B$35,(VLOOKUP(Forfaitaires!$F61,Listes!$E$31:$F$36,2,FALSE)),IF($C61=Listes!$B$33,IF(Forfaitaires!$E61&lt;=Listes!$A$64,Forfaitaires!$E61*Listes!$A$65,IF(Forfaitaires!$E61&gt;Listes!$D$64,Forfaitaires!$E61*Listes!$D$65,((Forfaitaires!$E61*Listes!$B$65)+Listes!$C$65)))))))</f>
        <v/>
      </c>
      <c r="M61" s="124" t="str">
        <f t="shared" si="1"/>
        <v/>
      </c>
      <c r="N61" s="313"/>
    </row>
    <row r="62" spans="1:14" ht="20.100000000000001" customHeight="1" x14ac:dyDescent="0.25">
      <c r="A62" s="57">
        <v>57</v>
      </c>
      <c r="B62" s="28"/>
      <c r="C62" s="28"/>
      <c r="D62" s="28"/>
      <c r="E62" s="28"/>
      <c r="F62" s="28"/>
      <c r="G62" s="146" t="str">
        <f>IF(C62="","",IF(C62="","",(VLOOKUP(C62,Listes!$B$31:$C$35,2,FALSE))))</f>
        <v/>
      </c>
      <c r="H62" s="313" t="str">
        <f t="shared" si="2"/>
        <v/>
      </c>
      <c r="I62" s="124" t="str">
        <f>IF(G62="","",IF(G62="","",(VLOOKUP(G62,Listes!$C$31:$D$35,2,FALSE))))</f>
        <v/>
      </c>
      <c r="J62" s="123" t="str">
        <f>IF($G62="","",IF($C62=Listes!$B$32,IF(Forfaitaires!$E62&lt;=Listes!$B$53,(Forfaitaires!$E62*(VLOOKUP(Forfaitaires!$D62,Listes!$A$54:$E$60,2,FALSE))),IF(Forfaitaires!$E62&gt;Listes!$E$53,(Forfaitaires!$E62*(VLOOKUP(Forfaitaires!$D62,Listes!$A$54:$E$60,5,FALSE))),(Forfaitaires!$E62*(VLOOKUP(Forfaitaires!$D62,Listes!$A$54:$E$60,3,FALSE)))+(VLOOKUP(Forfaitaires!$D62,Listes!$A$54:$E$60,4,FALSE))))))</f>
        <v/>
      </c>
      <c r="K62" s="123" t="str">
        <f>IF($G62="","",IF($C62=Listes!$B$31,IF(Forfaitaires!$E62&lt;=Listes!$B$42,(Forfaitaires!$E62*(VLOOKUP(Forfaitaires!$D62,Listes!$A$43:$E$49,2,FALSE))),IF(Forfaitaires!$E62&gt;Listes!$D$42,(Forfaitaires!$E62*(VLOOKUP(Forfaitaires!$D62,Listes!$A$43:$E$49,5,FALSE))),(Forfaitaires!$E62*(VLOOKUP(Forfaitaires!$D62,Listes!$A$43:$E$49,3,FALSE)))+(VLOOKUP(Forfaitaires!$D62,Listes!$A$43:$E$49,4,FALSE))))))</f>
        <v/>
      </c>
      <c r="L62" s="123" t="str">
        <f>IF($G62="","",IF($C62=Listes!$B$34,Listes!$I$31,IF($C62=Listes!$B$35,(VLOOKUP(Forfaitaires!$F62,Listes!$E$31:$F$36,2,FALSE)),IF($C62=Listes!$B$33,IF(Forfaitaires!$E62&lt;=Listes!$A$64,Forfaitaires!$E62*Listes!$A$65,IF(Forfaitaires!$E62&gt;Listes!$D$64,Forfaitaires!$E62*Listes!$D$65,((Forfaitaires!$E62*Listes!$B$65)+Listes!$C$65)))))))</f>
        <v/>
      </c>
      <c r="M62" s="124" t="str">
        <f t="shared" si="1"/>
        <v/>
      </c>
      <c r="N62" s="313"/>
    </row>
    <row r="63" spans="1:14" ht="20.100000000000001" customHeight="1" x14ac:dyDescent="0.25">
      <c r="A63" s="57">
        <v>58</v>
      </c>
      <c r="B63" s="28"/>
      <c r="C63" s="28"/>
      <c r="D63" s="28"/>
      <c r="E63" s="28"/>
      <c r="F63" s="28"/>
      <c r="G63" s="146" t="str">
        <f>IF(C63="","",IF(C63="","",(VLOOKUP(C63,Listes!$B$31:$C$35,2,FALSE))))</f>
        <v/>
      </c>
      <c r="H63" s="313" t="str">
        <f t="shared" si="2"/>
        <v/>
      </c>
      <c r="I63" s="124" t="str">
        <f>IF(G63="","",IF(G63="","",(VLOOKUP(G63,Listes!$C$31:$D$35,2,FALSE))))</f>
        <v/>
      </c>
      <c r="J63" s="123" t="str">
        <f>IF($G63="","",IF($C63=Listes!$B$32,IF(Forfaitaires!$E63&lt;=Listes!$B$53,(Forfaitaires!$E63*(VLOOKUP(Forfaitaires!$D63,Listes!$A$54:$E$60,2,FALSE))),IF(Forfaitaires!$E63&gt;Listes!$E$53,(Forfaitaires!$E63*(VLOOKUP(Forfaitaires!$D63,Listes!$A$54:$E$60,5,FALSE))),(Forfaitaires!$E63*(VLOOKUP(Forfaitaires!$D63,Listes!$A$54:$E$60,3,FALSE)))+(VLOOKUP(Forfaitaires!$D63,Listes!$A$54:$E$60,4,FALSE))))))</f>
        <v/>
      </c>
      <c r="K63" s="123" t="str">
        <f>IF($G63="","",IF($C63=Listes!$B$31,IF(Forfaitaires!$E63&lt;=Listes!$B$42,(Forfaitaires!$E63*(VLOOKUP(Forfaitaires!$D63,Listes!$A$43:$E$49,2,FALSE))),IF(Forfaitaires!$E63&gt;Listes!$D$42,(Forfaitaires!$E63*(VLOOKUP(Forfaitaires!$D63,Listes!$A$43:$E$49,5,FALSE))),(Forfaitaires!$E63*(VLOOKUP(Forfaitaires!$D63,Listes!$A$43:$E$49,3,FALSE)))+(VLOOKUP(Forfaitaires!$D63,Listes!$A$43:$E$49,4,FALSE))))))</f>
        <v/>
      </c>
      <c r="L63" s="123" t="str">
        <f>IF($G63="","",IF($C63=Listes!$B$34,Listes!$I$31,IF($C63=Listes!$B$35,(VLOOKUP(Forfaitaires!$F63,Listes!$E$31:$F$36,2,FALSE)),IF($C63=Listes!$B$33,IF(Forfaitaires!$E63&lt;=Listes!$A$64,Forfaitaires!$E63*Listes!$A$65,IF(Forfaitaires!$E63&gt;Listes!$D$64,Forfaitaires!$E63*Listes!$D$65,((Forfaitaires!$E63*Listes!$B$65)+Listes!$C$65)))))))</f>
        <v/>
      </c>
      <c r="M63" s="124" t="str">
        <f t="shared" si="1"/>
        <v/>
      </c>
      <c r="N63" s="313"/>
    </row>
    <row r="64" spans="1:14" ht="20.100000000000001" customHeight="1" x14ac:dyDescent="0.25">
      <c r="A64" s="57">
        <v>59</v>
      </c>
      <c r="B64" s="28"/>
      <c r="C64" s="28"/>
      <c r="D64" s="28"/>
      <c r="E64" s="28"/>
      <c r="F64" s="28"/>
      <c r="G64" s="146" t="str">
        <f>IF(C64="","",IF(C64="","",(VLOOKUP(C64,Listes!$B$31:$C$35,2,FALSE))))</f>
        <v/>
      </c>
      <c r="H64" s="313" t="str">
        <f t="shared" si="2"/>
        <v/>
      </c>
      <c r="I64" s="124" t="str">
        <f>IF(G64="","",IF(G64="","",(VLOOKUP(G64,Listes!$C$31:$D$35,2,FALSE))))</f>
        <v/>
      </c>
      <c r="J64" s="123" t="str">
        <f>IF($G64="","",IF($C64=Listes!$B$32,IF(Forfaitaires!$E64&lt;=Listes!$B$53,(Forfaitaires!$E64*(VLOOKUP(Forfaitaires!$D64,Listes!$A$54:$E$60,2,FALSE))),IF(Forfaitaires!$E64&gt;Listes!$E$53,(Forfaitaires!$E64*(VLOOKUP(Forfaitaires!$D64,Listes!$A$54:$E$60,5,FALSE))),(Forfaitaires!$E64*(VLOOKUP(Forfaitaires!$D64,Listes!$A$54:$E$60,3,FALSE)))+(VLOOKUP(Forfaitaires!$D64,Listes!$A$54:$E$60,4,FALSE))))))</f>
        <v/>
      </c>
      <c r="K64" s="123" t="str">
        <f>IF($G64="","",IF($C64=Listes!$B$31,IF(Forfaitaires!$E64&lt;=Listes!$B$42,(Forfaitaires!$E64*(VLOOKUP(Forfaitaires!$D64,Listes!$A$43:$E$49,2,FALSE))),IF(Forfaitaires!$E64&gt;Listes!$D$42,(Forfaitaires!$E64*(VLOOKUP(Forfaitaires!$D64,Listes!$A$43:$E$49,5,FALSE))),(Forfaitaires!$E64*(VLOOKUP(Forfaitaires!$D64,Listes!$A$43:$E$49,3,FALSE)))+(VLOOKUP(Forfaitaires!$D64,Listes!$A$43:$E$49,4,FALSE))))))</f>
        <v/>
      </c>
      <c r="L64" s="123" t="str">
        <f>IF($G64="","",IF($C64=Listes!$B$34,Listes!$I$31,IF($C64=Listes!$B$35,(VLOOKUP(Forfaitaires!$F64,Listes!$E$31:$F$36,2,FALSE)),IF($C64=Listes!$B$33,IF(Forfaitaires!$E64&lt;=Listes!$A$64,Forfaitaires!$E64*Listes!$A$65,IF(Forfaitaires!$E64&gt;Listes!$D$64,Forfaitaires!$E64*Listes!$D$65,((Forfaitaires!$E64*Listes!$B$65)+Listes!$C$65)))))))</f>
        <v/>
      </c>
      <c r="M64" s="124" t="str">
        <f t="shared" si="1"/>
        <v/>
      </c>
      <c r="N64" s="313"/>
    </row>
    <row r="65" spans="1:14" ht="20.100000000000001" customHeight="1" x14ac:dyDescent="0.25">
      <c r="A65" s="57">
        <v>60</v>
      </c>
      <c r="B65" s="28"/>
      <c r="C65" s="28"/>
      <c r="D65" s="28"/>
      <c r="E65" s="28"/>
      <c r="F65" s="28"/>
      <c r="G65" s="146" t="str">
        <f>IF(C65="","",IF(C65="","",(VLOOKUP(C65,Listes!$B$31:$C$35,2,FALSE))))</f>
        <v/>
      </c>
      <c r="H65" s="313" t="str">
        <f t="shared" si="2"/>
        <v/>
      </c>
      <c r="I65" s="124" t="str">
        <f>IF(G65="","",IF(G65="","",(VLOOKUP(G65,Listes!$C$31:$D$35,2,FALSE))))</f>
        <v/>
      </c>
      <c r="J65" s="123" t="str">
        <f>IF($G65="","",IF($C65=Listes!$B$32,IF(Forfaitaires!$E65&lt;=Listes!$B$53,(Forfaitaires!$E65*(VLOOKUP(Forfaitaires!$D65,Listes!$A$54:$E$60,2,FALSE))),IF(Forfaitaires!$E65&gt;Listes!$E$53,(Forfaitaires!$E65*(VLOOKUP(Forfaitaires!$D65,Listes!$A$54:$E$60,5,FALSE))),(Forfaitaires!$E65*(VLOOKUP(Forfaitaires!$D65,Listes!$A$54:$E$60,3,FALSE)))+(VLOOKUP(Forfaitaires!$D65,Listes!$A$54:$E$60,4,FALSE))))))</f>
        <v/>
      </c>
      <c r="K65" s="123" t="str">
        <f>IF($G65="","",IF($C65=Listes!$B$31,IF(Forfaitaires!$E65&lt;=Listes!$B$42,(Forfaitaires!$E65*(VLOOKUP(Forfaitaires!$D65,Listes!$A$43:$E$49,2,FALSE))),IF(Forfaitaires!$E65&gt;Listes!$D$42,(Forfaitaires!$E65*(VLOOKUP(Forfaitaires!$D65,Listes!$A$43:$E$49,5,FALSE))),(Forfaitaires!$E65*(VLOOKUP(Forfaitaires!$D65,Listes!$A$43:$E$49,3,FALSE)))+(VLOOKUP(Forfaitaires!$D65,Listes!$A$43:$E$49,4,FALSE))))))</f>
        <v/>
      </c>
      <c r="L65" s="123" t="str">
        <f>IF($G65="","",IF($C65=Listes!$B$34,Listes!$I$31,IF($C65=Listes!$B$35,(VLOOKUP(Forfaitaires!$F65,Listes!$E$31:$F$36,2,FALSE)),IF($C65=Listes!$B$33,IF(Forfaitaires!$E65&lt;=Listes!$A$64,Forfaitaires!$E65*Listes!$A$65,IF(Forfaitaires!$E65&gt;Listes!$D$64,Forfaitaires!$E65*Listes!$D$65,((Forfaitaires!$E65*Listes!$B$65)+Listes!$C$65)))))))</f>
        <v/>
      </c>
      <c r="M65" s="124" t="str">
        <f t="shared" si="1"/>
        <v/>
      </c>
      <c r="N65" s="313"/>
    </row>
    <row r="66" spans="1:14" ht="20.100000000000001" customHeight="1" x14ac:dyDescent="0.25">
      <c r="A66" s="57">
        <v>61</v>
      </c>
      <c r="B66" s="28"/>
      <c r="C66" s="28"/>
      <c r="D66" s="28"/>
      <c r="E66" s="28"/>
      <c r="F66" s="28"/>
      <c r="G66" s="146" t="str">
        <f>IF(C66="","",IF(C66="","",(VLOOKUP(C66,Listes!$B$31:$C$35,2,FALSE))))</f>
        <v/>
      </c>
      <c r="H66" s="313" t="str">
        <f t="shared" si="2"/>
        <v/>
      </c>
      <c r="I66" s="124" t="str">
        <f>IF(G66="","",IF(G66="","",(VLOOKUP(G66,Listes!$C$31:$D$35,2,FALSE))))</f>
        <v/>
      </c>
      <c r="J66" s="123" t="str">
        <f>IF($G66="","",IF($C66=Listes!$B$32,IF(Forfaitaires!$E66&lt;=Listes!$B$53,(Forfaitaires!$E66*(VLOOKUP(Forfaitaires!$D66,Listes!$A$54:$E$60,2,FALSE))),IF(Forfaitaires!$E66&gt;Listes!$E$53,(Forfaitaires!$E66*(VLOOKUP(Forfaitaires!$D66,Listes!$A$54:$E$60,5,FALSE))),(Forfaitaires!$E66*(VLOOKUP(Forfaitaires!$D66,Listes!$A$54:$E$60,3,FALSE)))+(VLOOKUP(Forfaitaires!$D66,Listes!$A$54:$E$60,4,FALSE))))))</f>
        <v/>
      </c>
      <c r="K66" s="123" t="str">
        <f>IF($G66="","",IF($C66=Listes!$B$31,IF(Forfaitaires!$E66&lt;=Listes!$B$42,(Forfaitaires!$E66*(VLOOKUP(Forfaitaires!$D66,Listes!$A$43:$E$49,2,FALSE))),IF(Forfaitaires!$E66&gt;Listes!$D$42,(Forfaitaires!$E66*(VLOOKUP(Forfaitaires!$D66,Listes!$A$43:$E$49,5,FALSE))),(Forfaitaires!$E66*(VLOOKUP(Forfaitaires!$D66,Listes!$A$43:$E$49,3,FALSE)))+(VLOOKUP(Forfaitaires!$D66,Listes!$A$43:$E$49,4,FALSE))))))</f>
        <v/>
      </c>
      <c r="L66" s="123" t="str">
        <f>IF($G66="","",IF($C66=Listes!$B$34,Listes!$I$31,IF($C66=Listes!$B$35,(VLOOKUP(Forfaitaires!$F66,Listes!$E$31:$F$36,2,FALSE)),IF($C66=Listes!$B$33,IF(Forfaitaires!$E66&lt;=Listes!$A$64,Forfaitaires!$E66*Listes!$A$65,IF(Forfaitaires!$E66&gt;Listes!$D$64,Forfaitaires!$E66*Listes!$D$65,((Forfaitaires!$E66*Listes!$B$65)+Listes!$C$65)))))))</f>
        <v/>
      </c>
      <c r="M66" s="124" t="str">
        <f t="shared" si="1"/>
        <v/>
      </c>
      <c r="N66" s="313"/>
    </row>
    <row r="67" spans="1:14" ht="20.100000000000001" customHeight="1" x14ac:dyDescent="0.25">
      <c r="A67" s="57">
        <v>62</v>
      </c>
      <c r="B67" s="28"/>
      <c r="C67" s="28"/>
      <c r="D67" s="28"/>
      <c r="E67" s="28"/>
      <c r="F67" s="28"/>
      <c r="G67" s="146" t="str">
        <f>IF(C67="","",IF(C67="","",(VLOOKUP(C67,Listes!$B$31:$C$35,2,FALSE))))</f>
        <v/>
      </c>
      <c r="H67" s="313" t="str">
        <f t="shared" si="2"/>
        <v/>
      </c>
      <c r="I67" s="124" t="str">
        <f>IF(G67="","",IF(G67="","",(VLOOKUP(G67,Listes!$C$31:$D$35,2,FALSE))))</f>
        <v/>
      </c>
      <c r="J67" s="123" t="str">
        <f>IF($G67="","",IF($C67=Listes!$B$32,IF(Forfaitaires!$E67&lt;=Listes!$B$53,(Forfaitaires!$E67*(VLOOKUP(Forfaitaires!$D67,Listes!$A$54:$E$60,2,FALSE))),IF(Forfaitaires!$E67&gt;Listes!$E$53,(Forfaitaires!$E67*(VLOOKUP(Forfaitaires!$D67,Listes!$A$54:$E$60,5,FALSE))),(Forfaitaires!$E67*(VLOOKUP(Forfaitaires!$D67,Listes!$A$54:$E$60,3,FALSE)))+(VLOOKUP(Forfaitaires!$D67,Listes!$A$54:$E$60,4,FALSE))))))</f>
        <v/>
      </c>
      <c r="K67" s="123" t="str">
        <f>IF($G67="","",IF($C67=Listes!$B$31,IF(Forfaitaires!$E67&lt;=Listes!$B$42,(Forfaitaires!$E67*(VLOOKUP(Forfaitaires!$D67,Listes!$A$43:$E$49,2,FALSE))),IF(Forfaitaires!$E67&gt;Listes!$D$42,(Forfaitaires!$E67*(VLOOKUP(Forfaitaires!$D67,Listes!$A$43:$E$49,5,FALSE))),(Forfaitaires!$E67*(VLOOKUP(Forfaitaires!$D67,Listes!$A$43:$E$49,3,FALSE)))+(VLOOKUP(Forfaitaires!$D67,Listes!$A$43:$E$49,4,FALSE))))))</f>
        <v/>
      </c>
      <c r="L67" s="123" t="str">
        <f>IF($G67="","",IF($C67=Listes!$B$34,Listes!$I$31,IF($C67=Listes!$B$35,(VLOOKUP(Forfaitaires!$F67,Listes!$E$31:$F$36,2,FALSE)),IF($C67=Listes!$B$33,IF(Forfaitaires!$E67&lt;=Listes!$A$64,Forfaitaires!$E67*Listes!$A$65,IF(Forfaitaires!$E67&gt;Listes!$D$64,Forfaitaires!$E67*Listes!$D$65,((Forfaitaires!$E67*Listes!$B$65)+Listes!$C$65)))))))</f>
        <v/>
      </c>
      <c r="M67" s="124" t="str">
        <f t="shared" si="1"/>
        <v/>
      </c>
      <c r="N67" s="313"/>
    </row>
    <row r="68" spans="1:14" ht="20.100000000000001" customHeight="1" x14ac:dyDescent="0.25">
      <c r="A68" s="57">
        <v>63</v>
      </c>
      <c r="B68" s="28"/>
      <c r="C68" s="28"/>
      <c r="D68" s="28"/>
      <c r="E68" s="28"/>
      <c r="F68" s="28"/>
      <c r="G68" s="146" t="str">
        <f>IF(C68="","",IF(C68="","",(VLOOKUP(C68,Listes!$B$31:$C$35,2,FALSE))))</f>
        <v/>
      </c>
      <c r="H68" s="313" t="str">
        <f t="shared" si="2"/>
        <v/>
      </c>
      <c r="I68" s="124" t="str">
        <f>IF(G68="","",IF(G68="","",(VLOOKUP(G68,Listes!$C$31:$D$35,2,FALSE))))</f>
        <v/>
      </c>
      <c r="J68" s="123" t="str">
        <f>IF($G68="","",IF($C68=Listes!$B$32,IF(Forfaitaires!$E68&lt;=Listes!$B$53,(Forfaitaires!$E68*(VLOOKUP(Forfaitaires!$D68,Listes!$A$54:$E$60,2,FALSE))),IF(Forfaitaires!$E68&gt;Listes!$E$53,(Forfaitaires!$E68*(VLOOKUP(Forfaitaires!$D68,Listes!$A$54:$E$60,5,FALSE))),(Forfaitaires!$E68*(VLOOKUP(Forfaitaires!$D68,Listes!$A$54:$E$60,3,FALSE)))+(VLOOKUP(Forfaitaires!$D68,Listes!$A$54:$E$60,4,FALSE))))))</f>
        <v/>
      </c>
      <c r="K68" s="123" t="str">
        <f>IF($G68="","",IF($C68=Listes!$B$31,IF(Forfaitaires!$E68&lt;=Listes!$B$42,(Forfaitaires!$E68*(VLOOKUP(Forfaitaires!$D68,Listes!$A$43:$E$49,2,FALSE))),IF(Forfaitaires!$E68&gt;Listes!$D$42,(Forfaitaires!$E68*(VLOOKUP(Forfaitaires!$D68,Listes!$A$43:$E$49,5,FALSE))),(Forfaitaires!$E68*(VLOOKUP(Forfaitaires!$D68,Listes!$A$43:$E$49,3,FALSE)))+(VLOOKUP(Forfaitaires!$D68,Listes!$A$43:$E$49,4,FALSE))))))</f>
        <v/>
      </c>
      <c r="L68" s="123" t="str">
        <f>IF($G68="","",IF($C68=Listes!$B$34,Listes!$I$31,IF($C68=Listes!$B$35,(VLOOKUP(Forfaitaires!$F68,Listes!$E$31:$F$36,2,FALSE)),IF($C68=Listes!$B$33,IF(Forfaitaires!$E68&lt;=Listes!$A$64,Forfaitaires!$E68*Listes!$A$65,IF(Forfaitaires!$E68&gt;Listes!$D$64,Forfaitaires!$E68*Listes!$D$65,((Forfaitaires!$E68*Listes!$B$65)+Listes!$C$65)))))))</f>
        <v/>
      </c>
      <c r="M68" s="124" t="str">
        <f t="shared" si="1"/>
        <v/>
      </c>
      <c r="N68" s="313"/>
    </row>
    <row r="69" spans="1:14" ht="20.100000000000001" customHeight="1" x14ac:dyDescent="0.25">
      <c r="A69" s="57">
        <v>64</v>
      </c>
      <c r="B69" s="28"/>
      <c r="C69" s="28"/>
      <c r="D69" s="28"/>
      <c r="E69" s="28"/>
      <c r="F69" s="28"/>
      <c r="G69" s="146" t="str">
        <f>IF(C69="","",IF(C69="","",(VLOOKUP(C69,Listes!$B$31:$C$35,2,FALSE))))</f>
        <v/>
      </c>
      <c r="H69" s="313" t="str">
        <f t="shared" si="2"/>
        <v/>
      </c>
      <c r="I69" s="124" t="str">
        <f>IF(G69="","",IF(G69="","",(VLOOKUP(G69,Listes!$C$31:$D$35,2,FALSE))))</f>
        <v/>
      </c>
      <c r="J69" s="123" t="str">
        <f>IF($G69="","",IF($C69=Listes!$B$32,IF(Forfaitaires!$E69&lt;=Listes!$B$53,(Forfaitaires!$E69*(VLOOKUP(Forfaitaires!$D69,Listes!$A$54:$E$60,2,FALSE))),IF(Forfaitaires!$E69&gt;Listes!$E$53,(Forfaitaires!$E69*(VLOOKUP(Forfaitaires!$D69,Listes!$A$54:$E$60,5,FALSE))),(Forfaitaires!$E69*(VLOOKUP(Forfaitaires!$D69,Listes!$A$54:$E$60,3,FALSE)))+(VLOOKUP(Forfaitaires!$D69,Listes!$A$54:$E$60,4,FALSE))))))</f>
        <v/>
      </c>
      <c r="K69" s="123" t="str">
        <f>IF($G69="","",IF($C69=Listes!$B$31,IF(Forfaitaires!$E69&lt;=Listes!$B$42,(Forfaitaires!$E69*(VLOOKUP(Forfaitaires!$D69,Listes!$A$43:$E$49,2,FALSE))),IF(Forfaitaires!$E69&gt;Listes!$D$42,(Forfaitaires!$E69*(VLOOKUP(Forfaitaires!$D69,Listes!$A$43:$E$49,5,FALSE))),(Forfaitaires!$E69*(VLOOKUP(Forfaitaires!$D69,Listes!$A$43:$E$49,3,FALSE)))+(VLOOKUP(Forfaitaires!$D69,Listes!$A$43:$E$49,4,FALSE))))))</f>
        <v/>
      </c>
      <c r="L69" s="123" t="str">
        <f>IF($G69="","",IF($C69=Listes!$B$34,Listes!$I$31,IF($C69=Listes!$B$35,(VLOOKUP(Forfaitaires!$F69,Listes!$E$31:$F$36,2,FALSE)),IF($C69=Listes!$B$33,IF(Forfaitaires!$E69&lt;=Listes!$A$64,Forfaitaires!$E69*Listes!$A$65,IF(Forfaitaires!$E69&gt;Listes!$D$64,Forfaitaires!$E69*Listes!$D$65,((Forfaitaires!$E69*Listes!$B$65)+Listes!$C$65)))))))</f>
        <v/>
      </c>
      <c r="M69" s="124" t="str">
        <f t="shared" si="1"/>
        <v/>
      </c>
      <c r="N69" s="313"/>
    </row>
    <row r="70" spans="1:14" ht="20.100000000000001" customHeight="1" x14ac:dyDescent="0.25">
      <c r="A70" s="57">
        <v>65</v>
      </c>
      <c r="B70" s="28"/>
      <c r="C70" s="28"/>
      <c r="D70" s="28"/>
      <c r="E70" s="28"/>
      <c r="F70" s="28"/>
      <c r="G70" s="146" t="str">
        <f>IF(C70="","",IF(C70="","",(VLOOKUP(C70,Listes!$B$31:$C$35,2,FALSE))))</f>
        <v/>
      </c>
      <c r="H70" s="313" t="str">
        <f t="shared" si="2"/>
        <v/>
      </c>
      <c r="I70" s="124" t="str">
        <f>IF(G70="","",IF(G70="","",(VLOOKUP(G70,Listes!$C$31:$D$35,2,FALSE))))</f>
        <v/>
      </c>
      <c r="J70" s="123" t="str">
        <f>IF($G70="","",IF($C70=Listes!$B$32,IF(Forfaitaires!$E70&lt;=Listes!$B$53,(Forfaitaires!$E70*(VLOOKUP(Forfaitaires!$D70,Listes!$A$54:$E$60,2,FALSE))),IF(Forfaitaires!$E70&gt;Listes!$E$53,(Forfaitaires!$E70*(VLOOKUP(Forfaitaires!$D70,Listes!$A$54:$E$60,5,FALSE))),(Forfaitaires!$E70*(VLOOKUP(Forfaitaires!$D70,Listes!$A$54:$E$60,3,FALSE)))+(VLOOKUP(Forfaitaires!$D70,Listes!$A$54:$E$60,4,FALSE))))))</f>
        <v/>
      </c>
      <c r="K70" s="123" t="str">
        <f>IF($G70="","",IF($C70=Listes!$B$31,IF(Forfaitaires!$E70&lt;=Listes!$B$42,(Forfaitaires!$E70*(VLOOKUP(Forfaitaires!$D70,Listes!$A$43:$E$49,2,FALSE))),IF(Forfaitaires!$E70&gt;Listes!$D$42,(Forfaitaires!$E70*(VLOOKUP(Forfaitaires!$D70,Listes!$A$43:$E$49,5,FALSE))),(Forfaitaires!$E70*(VLOOKUP(Forfaitaires!$D70,Listes!$A$43:$E$49,3,FALSE)))+(VLOOKUP(Forfaitaires!$D70,Listes!$A$43:$E$49,4,FALSE))))))</f>
        <v/>
      </c>
      <c r="L70" s="123" t="str">
        <f>IF($G70="","",IF($C70=Listes!$B$34,Listes!$I$31,IF($C70=Listes!$B$35,(VLOOKUP(Forfaitaires!$F70,Listes!$E$31:$F$36,2,FALSE)),IF($C70=Listes!$B$33,IF(Forfaitaires!$E70&lt;=Listes!$A$64,Forfaitaires!$E70*Listes!$A$65,IF(Forfaitaires!$E70&gt;Listes!$D$64,Forfaitaires!$E70*Listes!$D$65,((Forfaitaires!$E70*Listes!$B$65)+Listes!$C$65)))))))</f>
        <v/>
      </c>
      <c r="M70" s="124" t="str">
        <f t="shared" si="1"/>
        <v/>
      </c>
      <c r="N70" s="313"/>
    </row>
    <row r="71" spans="1:14" ht="20.100000000000001" customHeight="1" x14ac:dyDescent="0.25">
      <c r="A71" s="57">
        <v>66</v>
      </c>
      <c r="B71" s="28"/>
      <c r="C71" s="28"/>
      <c r="D71" s="28"/>
      <c r="E71" s="28"/>
      <c r="F71" s="28"/>
      <c r="G71" s="146" t="str">
        <f>IF(C71="","",IF(C71="","",(VLOOKUP(C71,Listes!$B$31:$C$35,2,FALSE))))</f>
        <v/>
      </c>
      <c r="H71" s="313" t="str">
        <f t="shared" ref="H71:H134" si="3">IF(G71="Frais de déplacement (barèmes kilométriques) ",1,"")</f>
        <v/>
      </c>
      <c r="I71" s="124" t="str">
        <f>IF(G71="","",IF(G71="","",(VLOOKUP(G71,Listes!$C$31:$D$35,2,FALSE))))</f>
        <v/>
      </c>
      <c r="J71" s="123" t="str">
        <f>IF($G71="","",IF($C71=Listes!$B$32,IF(Forfaitaires!$E71&lt;=Listes!$B$53,(Forfaitaires!$E71*(VLOOKUP(Forfaitaires!$D71,Listes!$A$54:$E$60,2,FALSE))),IF(Forfaitaires!$E71&gt;Listes!$E$53,(Forfaitaires!$E71*(VLOOKUP(Forfaitaires!$D71,Listes!$A$54:$E$60,5,FALSE))),(Forfaitaires!$E71*(VLOOKUP(Forfaitaires!$D71,Listes!$A$54:$E$60,3,FALSE)))+(VLOOKUP(Forfaitaires!$D71,Listes!$A$54:$E$60,4,FALSE))))))</f>
        <v/>
      </c>
      <c r="K71" s="123" t="str">
        <f>IF($G71="","",IF($C71=Listes!$B$31,IF(Forfaitaires!$E71&lt;=Listes!$B$42,(Forfaitaires!$E71*(VLOOKUP(Forfaitaires!$D71,Listes!$A$43:$E$49,2,FALSE))),IF(Forfaitaires!$E71&gt;Listes!$D$42,(Forfaitaires!$E71*(VLOOKUP(Forfaitaires!$D71,Listes!$A$43:$E$49,5,FALSE))),(Forfaitaires!$E71*(VLOOKUP(Forfaitaires!$D71,Listes!$A$43:$E$49,3,FALSE)))+(VLOOKUP(Forfaitaires!$D71,Listes!$A$43:$E$49,4,FALSE))))))</f>
        <v/>
      </c>
      <c r="L71" s="123" t="str">
        <f>IF($G71="","",IF($C71=Listes!$B$34,Listes!$I$31,IF($C71=Listes!$B$35,(VLOOKUP(Forfaitaires!$F71,Listes!$E$31:$F$36,2,FALSE)),IF($C71=Listes!$B$33,IF(Forfaitaires!$E71&lt;=Listes!$A$64,Forfaitaires!$E71*Listes!$A$65,IF(Forfaitaires!$E71&gt;Listes!$D$64,Forfaitaires!$E71*Listes!$D$65,((Forfaitaires!$E71*Listes!$B$65)+Listes!$C$65)))))))</f>
        <v/>
      </c>
      <c r="M71" s="124" t="str">
        <f t="shared" ref="M71:M134" si="4">IF($H71="","",($L71+$K71+$J71)*$H71)</f>
        <v/>
      </c>
      <c r="N71" s="313"/>
    </row>
    <row r="72" spans="1:14" ht="20.100000000000001" customHeight="1" x14ac:dyDescent="0.25">
      <c r="A72" s="57">
        <v>67</v>
      </c>
      <c r="B72" s="28"/>
      <c r="C72" s="28"/>
      <c r="D72" s="28"/>
      <c r="E72" s="28"/>
      <c r="F72" s="28"/>
      <c r="G72" s="146" t="str">
        <f>IF(C72="","",IF(C72="","",(VLOOKUP(C72,Listes!$B$31:$C$35,2,FALSE))))</f>
        <v/>
      </c>
      <c r="H72" s="313" t="str">
        <f t="shared" si="3"/>
        <v/>
      </c>
      <c r="I72" s="124" t="str">
        <f>IF(G72="","",IF(G72="","",(VLOOKUP(G72,Listes!$C$31:$D$35,2,FALSE))))</f>
        <v/>
      </c>
      <c r="J72" s="123" t="str">
        <f>IF($G72="","",IF($C72=Listes!$B$32,IF(Forfaitaires!$E72&lt;=Listes!$B$53,(Forfaitaires!$E72*(VLOOKUP(Forfaitaires!$D72,Listes!$A$54:$E$60,2,FALSE))),IF(Forfaitaires!$E72&gt;Listes!$E$53,(Forfaitaires!$E72*(VLOOKUP(Forfaitaires!$D72,Listes!$A$54:$E$60,5,FALSE))),(Forfaitaires!$E72*(VLOOKUP(Forfaitaires!$D72,Listes!$A$54:$E$60,3,FALSE)))+(VLOOKUP(Forfaitaires!$D72,Listes!$A$54:$E$60,4,FALSE))))))</f>
        <v/>
      </c>
      <c r="K72" s="123" t="str">
        <f>IF($G72="","",IF($C72=Listes!$B$31,IF(Forfaitaires!$E72&lt;=Listes!$B$42,(Forfaitaires!$E72*(VLOOKUP(Forfaitaires!$D72,Listes!$A$43:$E$49,2,FALSE))),IF(Forfaitaires!$E72&gt;Listes!$D$42,(Forfaitaires!$E72*(VLOOKUP(Forfaitaires!$D72,Listes!$A$43:$E$49,5,FALSE))),(Forfaitaires!$E72*(VLOOKUP(Forfaitaires!$D72,Listes!$A$43:$E$49,3,FALSE)))+(VLOOKUP(Forfaitaires!$D72,Listes!$A$43:$E$49,4,FALSE))))))</f>
        <v/>
      </c>
      <c r="L72" s="123" t="str">
        <f>IF($G72="","",IF($C72=Listes!$B$34,Listes!$I$31,IF($C72=Listes!$B$35,(VLOOKUP(Forfaitaires!$F72,Listes!$E$31:$F$36,2,FALSE)),IF($C72=Listes!$B$33,IF(Forfaitaires!$E72&lt;=Listes!$A$64,Forfaitaires!$E72*Listes!$A$65,IF(Forfaitaires!$E72&gt;Listes!$D$64,Forfaitaires!$E72*Listes!$D$65,((Forfaitaires!$E72*Listes!$B$65)+Listes!$C$65)))))))</f>
        <v/>
      </c>
      <c r="M72" s="124" t="str">
        <f t="shared" si="4"/>
        <v/>
      </c>
      <c r="N72" s="313"/>
    </row>
    <row r="73" spans="1:14" ht="20.100000000000001" customHeight="1" x14ac:dyDescent="0.25">
      <c r="A73" s="57">
        <v>68</v>
      </c>
      <c r="B73" s="28"/>
      <c r="C73" s="28"/>
      <c r="D73" s="28"/>
      <c r="E73" s="28"/>
      <c r="F73" s="28"/>
      <c r="G73" s="146" t="str">
        <f>IF(C73="","",IF(C73="","",(VLOOKUP(C73,Listes!$B$31:$C$35,2,FALSE))))</f>
        <v/>
      </c>
      <c r="H73" s="313" t="str">
        <f t="shared" si="3"/>
        <v/>
      </c>
      <c r="I73" s="124" t="str">
        <f>IF(G73="","",IF(G73="","",(VLOOKUP(G73,Listes!$C$31:$D$35,2,FALSE))))</f>
        <v/>
      </c>
      <c r="J73" s="123" t="str">
        <f>IF($G73="","",IF($C73=Listes!$B$32,IF(Forfaitaires!$E73&lt;=Listes!$B$53,(Forfaitaires!$E73*(VLOOKUP(Forfaitaires!$D73,Listes!$A$54:$E$60,2,FALSE))),IF(Forfaitaires!$E73&gt;Listes!$E$53,(Forfaitaires!$E73*(VLOOKUP(Forfaitaires!$D73,Listes!$A$54:$E$60,5,FALSE))),(Forfaitaires!$E73*(VLOOKUP(Forfaitaires!$D73,Listes!$A$54:$E$60,3,FALSE)))+(VLOOKUP(Forfaitaires!$D73,Listes!$A$54:$E$60,4,FALSE))))))</f>
        <v/>
      </c>
      <c r="K73" s="123" t="str">
        <f>IF($G73="","",IF($C73=Listes!$B$31,IF(Forfaitaires!$E73&lt;=Listes!$B$42,(Forfaitaires!$E73*(VLOOKUP(Forfaitaires!$D73,Listes!$A$43:$E$49,2,FALSE))),IF(Forfaitaires!$E73&gt;Listes!$D$42,(Forfaitaires!$E73*(VLOOKUP(Forfaitaires!$D73,Listes!$A$43:$E$49,5,FALSE))),(Forfaitaires!$E73*(VLOOKUP(Forfaitaires!$D73,Listes!$A$43:$E$49,3,FALSE)))+(VLOOKUP(Forfaitaires!$D73,Listes!$A$43:$E$49,4,FALSE))))))</f>
        <v/>
      </c>
      <c r="L73" s="123" t="str">
        <f>IF($G73="","",IF($C73=Listes!$B$34,Listes!$I$31,IF($C73=Listes!$B$35,(VLOOKUP(Forfaitaires!$F73,Listes!$E$31:$F$36,2,FALSE)),IF($C73=Listes!$B$33,IF(Forfaitaires!$E73&lt;=Listes!$A$64,Forfaitaires!$E73*Listes!$A$65,IF(Forfaitaires!$E73&gt;Listes!$D$64,Forfaitaires!$E73*Listes!$D$65,((Forfaitaires!$E73*Listes!$B$65)+Listes!$C$65)))))))</f>
        <v/>
      </c>
      <c r="M73" s="124" t="str">
        <f t="shared" si="4"/>
        <v/>
      </c>
      <c r="N73" s="313"/>
    </row>
    <row r="74" spans="1:14" ht="20.100000000000001" customHeight="1" x14ac:dyDescent="0.25">
      <c r="A74" s="57">
        <v>69</v>
      </c>
      <c r="B74" s="28"/>
      <c r="C74" s="28"/>
      <c r="D74" s="28"/>
      <c r="E74" s="28"/>
      <c r="F74" s="28"/>
      <c r="G74" s="146" t="str">
        <f>IF(C74="","",IF(C74="","",(VLOOKUP(C74,Listes!$B$31:$C$35,2,FALSE))))</f>
        <v/>
      </c>
      <c r="H74" s="313" t="str">
        <f t="shared" si="3"/>
        <v/>
      </c>
      <c r="I74" s="124" t="str">
        <f>IF(G74="","",IF(G74="","",(VLOOKUP(G74,Listes!$C$31:$D$35,2,FALSE))))</f>
        <v/>
      </c>
      <c r="J74" s="123" t="str">
        <f>IF($G74="","",IF($C74=Listes!$B$32,IF(Forfaitaires!$E74&lt;=Listes!$B$53,(Forfaitaires!$E74*(VLOOKUP(Forfaitaires!$D74,Listes!$A$54:$E$60,2,FALSE))),IF(Forfaitaires!$E74&gt;Listes!$E$53,(Forfaitaires!$E74*(VLOOKUP(Forfaitaires!$D74,Listes!$A$54:$E$60,5,FALSE))),(Forfaitaires!$E74*(VLOOKUP(Forfaitaires!$D74,Listes!$A$54:$E$60,3,FALSE)))+(VLOOKUP(Forfaitaires!$D74,Listes!$A$54:$E$60,4,FALSE))))))</f>
        <v/>
      </c>
      <c r="K74" s="123" t="str">
        <f>IF($G74="","",IF($C74=Listes!$B$31,IF(Forfaitaires!$E74&lt;=Listes!$B$42,(Forfaitaires!$E74*(VLOOKUP(Forfaitaires!$D74,Listes!$A$43:$E$49,2,FALSE))),IF(Forfaitaires!$E74&gt;Listes!$D$42,(Forfaitaires!$E74*(VLOOKUP(Forfaitaires!$D74,Listes!$A$43:$E$49,5,FALSE))),(Forfaitaires!$E74*(VLOOKUP(Forfaitaires!$D74,Listes!$A$43:$E$49,3,FALSE)))+(VLOOKUP(Forfaitaires!$D74,Listes!$A$43:$E$49,4,FALSE))))))</f>
        <v/>
      </c>
      <c r="L74" s="123" t="str">
        <f>IF($G74="","",IF($C74=Listes!$B$34,Listes!$I$31,IF($C74=Listes!$B$35,(VLOOKUP(Forfaitaires!$F74,Listes!$E$31:$F$36,2,FALSE)),IF($C74=Listes!$B$33,IF(Forfaitaires!$E74&lt;=Listes!$A$64,Forfaitaires!$E74*Listes!$A$65,IF(Forfaitaires!$E74&gt;Listes!$D$64,Forfaitaires!$E74*Listes!$D$65,((Forfaitaires!$E74*Listes!$B$65)+Listes!$C$65)))))))</f>
        <v/>
      </c>
      <c r="M74" s="124" t="str">
        <f t="shared" si="4"/>
        <v/>
      </c>
      <c r="N74" s="313"/>
    </row>
    <row r="75" spans="1:14" ht="20.100000000000001" customHeight="1" x14ac:dyDescent="0.25">
      <c r="A75" s="57">
        <v>70</v>
      </c>
      <c r="B75" s="28"/>
      <c r="C75" s="28"/>
      <c r="D75" s="28"/>
      <c r="E75" s="28"/>
      <c r="F75" s="28"/>
      <c r="G75" s="146" t="str">
        <f>IF(C75="","",IF(C75="","",(VLOOKUP(C75,Listes!$B$31:$C$35,2,FALSE))))</f>
        <v/>
      </c>
      <c r="H75" s="313" t="str">
        <f t="shared" si="3"/>
        <v/>
      </c>
      <c r="I75" s="124" t="str">
        <f>IF(G75="","",IF(G75="","",(VLOOKUP(G75,Listes!$C$31:$D$35,2,FALSE))))</f>
        <v/>
      </c>
      <c r="J75" s="123" t="str">
        <f>IF($G75="","",IF($C75=Listes!$B$32,IF(Forfaitaires!$E75&lt;=Listes!$B$53,(Forfaitaires!$E75*(VLOOKUP(Forfaitaires!$D75,Listes!$A$54:$E$60,2,FALSE))),IF(Forfaitaires!$E75&gt;Listes!$E$53,(Forfaitaires!$E75*(VLOOKUP(Forfaitaires!$D75,Listes!$A$54:$E$60,5,FALSE))),(Forfaitaires!$E75*(VLOOKUP(Forfaitaires!$D75,Listes!$A$54:$E$60,3,FALSE)))+(VLOOKUP(Forfaitaires!$D75,Listes!$A$54:$E$60,4,FALSE))))))</f>
        <v/>
      </c>
      <c r="K75" s="123" t="str">
        <f>IF($G75="","",IF($C75=Listes!$B$31,IF(Forfaitaires!$E75&lt;=Listes!$B$42,(Forfaitaires!$E75*(VLOOKUP(Forfaitaires!$D75,Listes!$A$43:$E$49,2,FALSE))),IF(Forfaitaires!$E75&gt;Listes!$D$42,(Forfaitaires!$E75*(VLOOKUP(Forfaitaires!$D75,Listes!$A$43:$E$49,5,FALSE))),(Forfaitaires!$E75*(VLOOKUP(Forfaitaires!$D75,Listes!$A$43:$E$49,3,FALSE)))+(VLOOKUP(Forfaitaires!$D75,Listes!$A$43:$E$49,4,FALSE))))))</f>
        <v/>
      </c>
      <c r="L75" s="123" t="str">
        <f>IF($G75="","",IF($C75=Listes!$B$34,Listes!$I$31,IF($C75=Listes!$B$35,(VLOOKUP(Forfaitaires!$F75,Listes!$E$31:$F$36,2,FALSE)),IF($C75=Listes!$B$33,IF(Forfaitaires!$E75&lt;=Listes!$A$64,Forfaitaires!$E75*Listes!$A$65,IF(Forfaitaires!$E75&gt;Listes!$D$64,Forfaitaires!$E75*Listes!$D$65,((Forfaitaires!$E75*Listes!$B$65)+Listes!$C$65)))))))</f>
        <v/>
      </c>
      <c r="M75" s="124" t="str">
        <f t="shared" si="4"/>
        <v/>
      </c>
      <c r="N75" s="313"/>
    </row>
    <row r="76" spans="1:14" ht="20.100000000000001" customHeight="1" x14ac:dyDescent="0.25">
      <c r="A76" s="57">
        <v>71</v>
      </c>
      <c r="B76" s="28"/>
      <c r="C76" s="28"/>
      <c r="D76" s="28"/>
      <c r="E76" s="28"/>
      <c r="F76" s="28"/>
      <c r="G76" s="146" t="str">
        <f>IF(C76="","",IF(C76="","",(VLOOKUP(C76,Listes!$B$31:$C$35,2,FALSE))))</f>
        <v/>
      </c>
      <c r="H76" s="313" t="str">
        <f t="shared" si="3"/>
        <v/>
      </c>
      <c r="I76" s="124" t="str">
        <f>IF(G76="","",IF(G76="","",(VLOOKUP(G76,Listes!$C$31:$D$35,2,FALSE))))</f>
        <v/>
      </c>
      <c r="J76" s="123" t="str">
        <f>IF($G76="","",IF($C76=Listes!$B$32,IF(Forfaitaires!$E76&lt;=Listes!$B$53,(Forfaitaires!$E76*(VLOOKUP(Forfaitaires!$D76,Listes!$A$54:$E$60,2,FALSE))),IF(Forfaitaires!$E76&gt;Listes!$E$53,(Forfaitaires!$E76*(VLOOKUP(Forfaitaires!$D76,Listes!$A$54:$E$60,5,FALSE))),(Forfaitaires!$E76*(VLOOKUP(Forfaitaires!$D76,Listes!$A$54:$E$60,3,FALSE)))+(VLOOKUP(Forfaitaires!$D76,Listes!$A$54:$E$60,4,FALSE))))))</f>
        <v/>
      </c>
      <c r="K76" s="123" t="str">
        <f>IF($G76="","",IF($C76=Listes!$B$31,IF(Forfaitaires!$E76&lt;=Listes!$B$42,(Forfaitaires!$E76*(VLOOKUP(Forfaitaires!$D76,Listes!$A$43:$E$49,2,FALSE))),IF(Forfaitaires!$E76&gt;Listes!$D$42,(Forfaitaires!$E76*(VLOOKUP(Forfaitaires!$D76,Listes!$A$43:$E$49,5,FALSE))),(Forfaitaires!$E76*(VLOOKUP(Forfaitaires!$D76,Listes!$A$43:$E$49,3,FALSE)))+(VLOOKUP(Forfaitaires!$D76,Listes!$A$43:$E$49,4,FALSE))))))</f>
        <v/>
      </c>
      <c r="L76" s="123" t="str">
        <f>IF($G76="","",IF($C76=Listes!$B$34,Listes!$I$31,IF($C76=Listes!$B$35,(VLOOKUP(Forfaitaires!$F76,Listes!$E$31:$F$36,2,FALSE)),IF($C76=Listes!$B$33,IF(Forfaitaires!$E76&lt;=Listes!$A$64,Forfaitaires!$E76*Listes!$A$65,IF(Forfaitaires!$E76&gt;Listes!$D$64,Forfaitaires!$E76*Listes!$D$65,((Forfaitaires!$E76*Listes!$B$65)+Listes!$C$65)))))))</f>
        <v/>
      </c>
      <c r="M76" s="124" t="str">
        <f t="shared" si="4"/>
        <v/>
      </c>
      <c r="N76" s="313"/>
    </row>
    <row r="77" spans="1:14" ht="20.100000000000001" customHeight="1" x14ac:dyDescent="0.25">
      <c r="A77" s="57">
        <v>72</v>
      </c>
      <c r="B77" s="28"/>
      <c r="C77" s="28"/>
      <c r="D77" s="28"/>
      <c r="E77" s="28"/>
      <c r="F77" s="28"/>
      <c r="G77" s="146" t="str">
        <f>IF(C77="","",IF(C77="","",(VLOOKUP(C77,Listes!$B$31:$C$35,2,FALSE))))</f>
        <v/>
      </c>
      <c r="H77" s="313" t="str">
        <f t="shared" si="3"/>
        <v/>
      </c>
      <c r="I77" s="124" t="str">
        <f>IF(G77="","",IF(G77="","",(VLOOKUP(G77,Listes!$C$31:$D$35,2,FALSE))))</f>
        <v/>
      </c>
      <c r="J77" s="123" t="str">
        <f>IF($G77="","",IF($C77=Listes!$B$32,IF(Forfaitaires!$E77&lt;=Listes!$B$53,(Forfaitaires!$E77*(VLOOKUP(Forfaitaires!$D77,Listes!$A$54:$E$60,2,FALSE))),IF(Forfaitaires!$E77&gt;Listes!$E$53,(Forfaitaires!$E77*(VLOOKUP(Forfaitaires!$D77,Listes!$A$54:$E$60,5,FALSE))),(Forfaitaires!$E77*(VLOOKUP(Forfaitaires!$D77,Listes!$A$54:$E$60,3,FALSE)))+(VLOOKUP(Forfaitaires!$D77,Listes!$A$54:$E$60,4,FALSE))))))</f>
        <v/>
      </c>
      <c r="K77" s="123" t="str">
        <f>IF($G77="","",IF($C77=Listes!$B$31,IF(Forfaitaires!$E77&lt;=Listes!$B$42,(Forfaitaires!$E77*(VLOOKUP(Forfaitaires!$D77,Listes!$A$43:$E$49,2,FALSE))),IF(Forfaitaires!$E77&gt;Listes!$D$42,(Forfaitaires!$E77*(VLOOKUP(Forfaitaires!$D77,Listes!$A$43:$E$49,5,FALSE))),(Forfaitaires!$E77*(VLOOKUP(Forfaitaires!$D77,Listes!$A$43:$E$49,3,FALSE)))+(VLOOKUP(Forfaitaires!$D77,Listes!$A$43:$E$49,4,FALSE))))))</f>
        <v/>
      </c>
      <c r="L77" s="123" t="str">
        <f>IF($G77="","",IF($C77=Listes!$B$34,Listes!$I$31,IF($C77=Listes!$B$35,(VLOOKUP(Forfaitaires!$F77,Listes!$E$31:$F$36,2,FALSE)),IF($C77=Listes!$B$33,IF(Forfaitaires!$E77&lt;=Listes!$A$64,Forfaitaires!$E77*Listes!$A$65,IF(Forfaitaires!$E77&gt;Listes!$D$64,Forfaitaires!$E77*Listes!$D$65,((Forfaitaires!$E77*Listes!$B$65)+Listes!$C$65)))))))</f>
        <v/>
      </c>
      <c r="M77" s="124" t="str">
        <f t="shared" si="4"/>
        <v/>
      </c>
      <c r="N77" s="313"/>
    </row>
    <row r="78" spans="1:14" ht="20.100000000000001" customHeight="1" x14ac:dyDescent="0.25">
      <c r="A78" s="57">
        <v>73</v>
      </c>
      <c r="B78" s="28"/>
      <c r="C78" s="28"/>
      <c r="D78" s="28"/>
      <c r="E78" s="28"/>
      <c r="F78" s="28"/>
      <c r="G78" s="146" t="str">
        <f>IF(C78="","",IF(C78="","",(VLOOKUP(C78,Listes!$B$31:$C$35,2,FALSE))))</f>
        <v/>
      </c>
      <c r="H78" s="313" t="str">
        <f t="shared" si="3"/>
        <v/>
      </c>
      <c r="I78" s="124" t="str">
        <f>IF(G78="","",IF(G78="","",(VLOOKUP(G78,Listes!$C$31:$D$35,2,FALSE))))</f>
        <v/>
      </c>
      <c r="J78" s="123" t="str">
        <f>IF($G78="","",IF($C78=Listes!$B$32,IF(Forfaitaires!$E78&lt;=Listes!$B$53,(Forfaitaires!$E78*(VLOOKUP(Forfaitaires!$D78,Listes!$A$54:$E$60,2,FALSE))),IF(Forfaitaires!$E78&gt;Listes!$E$53,(Forfaitaires!$E78*(VLOOKUP(Forfaitaires!$D78,Listes!$A$54:$E$60,5,FALSE))),(Forfaitaires!$E78*(VLOOKUP(Forfaitaires!$D78,Listes!$A$54:$E$60,3,FALSE)))+(VLOOKUP(Forfaitaires!$D78,Listes!$A$54:$E$60,4,FALSE))))))</f>
        <v/>
      </c>
      <c r="K78" s="123" t="str">
        <f>IF($G78="","",IF($C78=Listes!$B$31,IF(Forfaitaires!$E78&lt;=Listes!$B$42,(Forfaitaires!$E78*(VLOOKUP(Forfaitaires!$D78,Listes!$A$43:$E$49,2,FALSE))),IF(Forfaitaires!$E78&gt;Listes!$D$42,(Forfaitaires!$E78*(VLOOKUP(Forfaitaires!$D78,Listes!$A$43:$E$49,5,FALSE))),(Forfaitaires!$E78*(VLOOKUP(Forfaitaires!$D78,Listes!$A$43:$E$49,3,FALSE)))+(VLOOKUP(Forfaitaires!$D78,Listes!$A$43:$E$49,4,FALSE))))))</f>
        <v/>
      </c>
      <c r="L78" s="123" t="str">
        <f>IF($G78="","",IF($C78=Listes!$B$34,Listes!$I$31,IF($C78=Listes!$B$35,(VLOOKUP(Forfaitaires!$F78,Listes!$E$31:$F$36,2,FALSE)),IF($C78=Listes!$B$33,IF(Forfaitaires!$E78&lt;=Listes!$A$64,Forfaitaires!$E78*Listes!$A$65,IF(Forfaitaires!$E78&gt;Listes!$D$64,Forfaitaires!$E78*Listes!$D$65,((Forfaitaires!$E78*Listes!$B$65)+Listes!$C$65)))))))</f>
        <v/>
      </c>
      <c r="M78" s="124" t="str">
        <f t="shared" si="4"/>
        <v/>
      </c>
      <c r="N78" s="313"/>
    </row>
    <row r="79" spans="1:14" ht="20.100000000000001" customHeight="1" x14ac:dyDescent="0.25">
      <c r="A79" s="57">
        <v>74</v>
      </c>
      <c r="B79" s="28"/>
      <c r="C79" s="28"/>
      <c r="D79" s="28"/>
      <c r="E79" s="28"/>
      <c r="F79" s="28"/>
      <c r="G79" s="146" t="str">
        <f>IF(C79="","",IF(C79="","",(VLOOKUP(C79,Listes!$B$31:$C$35,2,FALSE))))</f>
        <v/>
      </c>
      <c r="H79" s="313" t="str">
        <f t="shared" si="3"/>
        <v/>
      </c>
      <c r="I79" s="124" t="str">
        <f>IF(G79="","",IF(G79="","",(VLOOKUP(G79,Listes!$C$31:$D$35,2,FALSE))))</f>
        <v/>
      </c>
      <c r="J79" s="123" t="str">
        <f>IF($G79="","",IF($C79=Listes!$B$32,IF(Forfaitaires!$E79&lt;=Listes!$B$53,(Forfaitaires!$E79*(VLOOKUP(Forfaitaires!$D79,Listes!$A$54:$E$60,2,FALSE))),IF(Forfaitaires!$E79&gt;Listes!$E$53,(Forfaitaires!$E79*(VLOOKUP(Forfaitaires!$D79,Listes!$A$54:$E$60,5,FALSE))),(Forfaitaires!$E79*(VLOOKUP(Forfaitaires!$D79,Listes!$A$54:$E$60,3,FALSE)))+(VLOOKUP(Forfaitaires!$D79,Listes!$A$54:$E$60,4,FALSE))))))</f>
        <v/>
      </c>
      <c r="K79" s="123" t="str">
        <f>IF($G79="","",IF($C79=Listes!$B$31,IF(Forfaitaires!$E79&lt;=Listes!$B$42,(Forfaitaires!$E79*(VLOOKUP(Forfaitaires!$D79,Listes!$A$43:$E$49,2,FALSE))),IF(Forfaitaires!$E79&gt;Listes!$D$42,(Forfaitaires!$E79*(VLOOKUP(Forfaitaires!$D79,Listes!$A$43:$E$49,5,FALSE))),(Forfaitaires!$E79*(VLOOKUP(Forfaitaires!$D79,Listes!$A$43:$E$49,3,FALSE)))+(VLOOKUP(Forfaitaires!$D79,Listes!$A$43:$E$49,4,FALSE))))))</f>
        <v/>
      </c>
      <c r="L79" s="123" t="str">
        <f>IF($G79="","",IF($C79=Listes!$B$34,Listes!$I$31,IF($C79=Listes!$B$35,(VLOOKUP(Forfaitaires!$F79,Listes!$E$31:$F$36,2,FALSE)),IF($C79=Listes!$B$33,IF(Forfaitaires!$E79&lt;=Listes!$A$64,Forfaitaires!$E79*Listes!$A$65,IF(Forfaitaires!$E79&gt;Listes!$D$64,Forfaitaires!$E79*Listes!$D$65,((Forfaitaires!$E79*Listes!$B$65)+Listes!$C$65)))))))</f>
        <v/>
      </c>
      <c r="M79" s="124" t="str">
        <f t="shared" si="4"/>
        <v/>
      </c>
      <c r="N79" s="313"/>
    </row>
    <row r="80" spans="1:14" ht="20.100000000000001" customHeight="1" x14ac:dyDescent="0.25">
      <c r="A80" s="57">
        <v>75</v>
      </c>
      <c r="B80" s="28"/>
      <c r="C80" s="28"/>
      <c r="D80" s="28"/>
      <c r="E80" s="28"/>
      <c r="F80" s="28"/>
      <c r="G80" s="146" t="str">
        <f>IF(C80="","",IF(C80="","",(VLOOKUP(C80,Listes!$B$31:$C$35,2,FALSE))))</f>
        <v/>
      </c>
      <c r="H80" s="313" t="str">
        <f t="shared" si="3"/>
        <v/>
      </c>
      <c r="I80" s="124" t="str">
        <f>IF(G80="","",IF(G80="","",(VLOOKUP(G80,Listes!$C$31:$D$35,2,FALSE))))</f>
        <v/>
      </c>
      <c r="J80" s="123" t="str">
        <f>IF($G80="","",IF($C80=Listes!$B$32,IF(Forfaitaires!$E80&lt;=Listes!$B$53,(Forfaitaires!$E80*(VLOOKUP(Forfaitaires!$D80,Listes!$A$54:$E$60,2,FALSE))),IF(Forfaitaires!$E80&gt;Listes!$E$53,(Forfaitaires!$E80*(VLOOKUP(Forfaitaires!$D80,Listes!$A$54:$E$60,5,FALSE))),(Forfaitaires!$E80*(VLOOKUP(Forfaitaires!$D80,Listes!$A$54:$E$60,3,FALSE)))+(VLOOKUP(Forfaitaires!$D80,Listes!$A$54:$E$60,4,FALSE))))))</f>
        <v/>
      </c>
      <c r="K80" s="123" t="str">
        <f>IF($G80="","",IF($C80=Listes!$B$31,IF(Forfaitaires!$E80&lt;=Listes!$B$42,(Forfaitaires!$E80*(VLOOKUP(Forfaitaires!$D80,Listes!$A$43:$E$49,2,FALSE))),IF(Forfaitaires!$E80&gt;Listes!$D$42,(Forfaitaires!$E80*(VLOOKUP(Forfaitaires!$D80,Listes!$A$43:$E$49,5,FALSE))),(Forfaitaires!$E80*(VLOOKUP(Forfaitaires!$D80,Listes!$A$43:$E$49,3,FALSE)))+(VLOOKUP(Forfaitaires!$D80,Listes!$A$43:$E$49,4,FALSE))))))</f>
        <v/>
      </c>
      <c r="L80" s="123" t="str">
        <f>IF($G80="","",IF($C80=Listes!$B$34,Listes!$I$31,IF($C80=Listes!$B$35,(VLOOKUP(Forfaitaires!$F80,Listes!$E$31:$F$36,2,FALSE)),IF($C80=Listes!$B$33,IF(Forfaitaires!$E80&lt;=Listes!$A$64,Forfaitaires!$E80*Listes!$A$65,IF(Forfaitaires!$E80&gt;Listes!$D$64,Forfaitaires!$E80*Listes!$D$65,((Forfaitaires!$E80*Listes!$B$65)+Listes!$C$65)))))))</f>
        <v/>
      </c>
      <c r="M80" s="124" t="str">
        <f t="shared" si="4"/>
        <v/>
      </c>
      <c r="N80" s="313"/>
    </row>
    <row r="81" spans="1:14" ht="20.100000000000001" customHeight="1" x14ac:dyDescent="0.25">
      <c r="A81" s="57">
        <v>76</v>
      </c>
      <c r="B81" s="28"/>
      <c r="C81" s="28"/>
      <c r="D81" s="28"/>
      <c r="E81" s="28"/>
      <c r="F81" s="28"/>
      <c r="G81" s="146" t="str">
        <f>IF(C81="","",IF(C81="","",(VLOOKUP(C81,Listes!$B$31:$C$35,2,FALSE))))</f>
        <v/>
      </c>
      <c r="H81" s="313" t="str">
        <f t="shared" si="3"/>
        <v/>
      </c>
      <c r="I81" s="124" t="str">
        <f>IF(G81="","",IF(G81="","",(VLOOKUP(G81,Listes!$C$31:$D$35,2,FALSE))))</f>
        <v/>
      </c>
      <c r="J81" s="123" t="str">
        <f>IF($G81="","",IF($C81=Listes!$B$32,IF(Forfaitaires!$E81&lt;=Listes!$B$53,(Forfaitaires!$E81*(VLOOKUP(Forfaitaires!$D81,Listes!$A$54:$E$60,2,FALSE))),IF(Forfaitaires!$E81&gt;Listes!$E$53,(Forfaitaires!$E81*(VLOOKUP(Forfaitaires!$D81,Listes!$A$54:$E$60,5,FALSE))),(Forfaitaires!$E81*(VLOOKUP(Forfaitaires!$D81,Listes!$A$54:$E$60,3,FALSE)))+(VLOOKUP(Forfaitaires!$D81,Listes!$A$54:$E$60,4,FALSE))))))</f>
        <v/>
      </c>
      <c r="K81" s="123" t="str">
        <f>IF($G81="","",IF($C81=Listes!$B$31,IF(Forfaitaires!$E81&lt;=Listes!$B$42,(Forfaitaires!$E81*(VLOOKUP(Forfaitaires!$D81,Listes!$A$43:$E$49,2,FALSE))),IF(Forfaitaires!$E81&gt;Listes!$D$42,(Forfaitaires!$E81*(VLOOKUP(Forfaitaires!$D81,Listes!$A$43:$E$49,5,FALSE))),(Forfaitaires!$E81*(VLOOKUP(Forfaitaires!$D81,Listes!$A$43:$E$49,3,FALSE)))+(VLOOKUP(Forfaitaires!$D81,Listes!$A$43:$E$49,4,FALSE))))))</f>
        <v/>
      </c>
      <c r="L81" s="123" t="str">
        <f>IF($G81="","",IF($C81=Listes!$B$34,Listes!$I$31,IF($C81=Listes!$B$35,(VLOOKUP(Forfaitaires!$F81,Listes!$E$31:$F$36,2,FALSE)),IF($C81=Listes!$B$33,IF(Forfaitaires!$E81&lt;=Listes!$A$64,Forfaitaires!$E81*Listes!$A$65,IF(Forfaitaires!$E81&gt;Listes!$D$64,Forfaitaires!$E81*Listes!$D$65,((Forfaitaires!$E81*Listes!$B$65)+Listes!$C$65)))))))</f>
        <v/>
      </c>
      <c r="M81" s="124" t="str">
        <f t="shared" si="4"/>
        <v/>
      </c>
      <c r="N81" s="313"/>
    </row>
    <row r="82" spans="1:14" ht="20.100000000000001" customHeight="1" x14ac:dyDescent="0.25">
      <c r="A82" s="57">
        <v>77</v>
      </c>
      <c r="B82" s="28"/>
      <c r="C82" s="28"/>
      <c r="D82" s="28"/>
      <c r="E82" s="28"/>
      <c r="F82" s="28"/>
      <c r="G82" s="146" t="str">
        <f>IF(C82="","",IF(C82="","",(VLOOKUP(C82,Listes!$B$31:$C$35,2,FALSE))))</f>
        <v/>
      </c>
      <c r="H82" s="313" t="str">
        <f t="shared" si="3"/>
        <v/>
      </c>
      <c r="I82" s="124" t="str">
        <f>IF(G82="","",IF(G82="","",(VLOOKUP(G82,Listes!$C$31:$D$35,2,FALSE))))</f>
        <v/>
      </c>
      <c r="J82" s="123" t="str">
        <f>IF($G82="","",IF($C82=Listes!$B$32,IF(Forfaitaires!$E82&lt;=Listes!$B$53,(Forfaitaires!$E82*(VLOOKUP(Forfaitaires!$D82,Listes!$A$54:$E$60,2,FALSE))),IF(Forfaitaires!$E82&gt;Listes!$E$53,(Forfaitaires!$E82*(VLOOKUP(Forfaitaires!$D82,Listes!$A$54:$E$60,5,FALSE))),(Forfaitaires!$E82*(VLOOKUP(Forfaitaires!$D82,Listes!$A$54:$E$60,3,FALSE)))+(VLOOKUP(Forfaitaires!$D82,Listes!$A$54:$E$60,4,FALSE))))))</f>
        <v/>
      </c>
      <c r="K82" s="123" t="str">
        <f>IF($G82="","",IF($C82=Listes!$B$31,IF(Forfaitaires!$E82&lt;=Listes!$B$42,(Forfaitaires!$E82*(VLOOKUP(Forfaitaires!$D82,Listes!$A$43:$E$49,2,FALSE))),IF(Forfaitaires!$E82&gt;Listes!$D$42,(Forfaitaires!$E82*(VLOOKUP(Forfaitaires!$D82,Listes!$A$43:$E$49,5,FALSE))),(Forfaitaires!$E82*(VLOOKUP(Forfaitaires!$D82,Listes!$A$43:$E$49,3,FALSE)))+(VLOOKUP(Forfaitaires!$D82,Listes!$A$43:$E$49,4,FALSE))))))</f>
        <v/>
      </c>
      <c r="L82" s="123" t="str">
        <f>IF($G82="","",IF($C82=Listes!$B$34,Listes!$I$31,IF($C82=Listes!$B$35,(VLOOKUP(Forfaitaires!$F82,Listes!$E$31:$F$36,2,FALSE)),IF($C82=Listes!$B$33,IF(Forfaitaires!$E82&lt;=Listes!$A$64,Forfaitaires!$E82*Listes!$A$65,IF(Forfaitaires!$E82&gt;Listes!$D$64,Forfaitaires!$E82*Listes!$D$65,((Forfaitaires!$E82*Listes!$B$65)+Listes!$C$65)))))))</f>
        <v/>
      </c>
      <c r="M82" s="124" t="str">
        <f t="shared" si="4"/>
        <v/>
      </c>
      <c r="N82" s="313"/>
    </row>
    <row r="83" spans="1:14" ht="20.100000000000001" customHeight="1" x14ac:dyDescent="0.25">
      <c r="A83" s="57">
        <v>78</v>
      </c>
      <c r="B83" s="28"/>
      <c r="C83" s="28"/>
      <c r="D83" s="28"/>
      <c r="E83" s="28"/>
      <c r="F83" s="28"/>
      <c r="G83" s="146" t="str">
        <f>IF(C83="","",IF(C83="","",(VLOOKUP(C83,Listes!$B$31:$C$35,2,FALSE))))</f>
        <v/>
      </c>
      <c r="H83" s="313" t="str">
        <f t="shared" si="3"/>
        <v/>
      </c>
      <c r="I83" s="124" t="str">
        <f>IF(G83="","",IF(G83="","",(VLOOKUP(G83,Listes!$C$31:$D$35,2,FALSE))))</f>
        <v/>
      </c>
      <c r="J83" s="123" t="str">
        <f>IF($G83="","",IF($C83=Listes!$B$32,IF(Forfaitaires!$E83&lt;=Listes!$B$53,(Forfaitaires!$E83*(VLOOKUP(Forfaitaires!$D83,Listes!$A$54:$E$60,2,FALSE))),IF(Forfaitaires!$E83&gt;Listes!$E$53,(Forfaitaires!$E83*(VLOOKUP(Forfaitaires!$D83,Listes!$A$54:$E$60,5,FALSE))),(Forfaitaires!$E83*(VLOOKUP(Forfaitaires!$D83,Listes!$A$54:$E$60,3,FALSE)))+(VLOOKUP(Forfaitaires!$D83,Listes!$A$54:$E$60,4,FALSE))))))</f>
        <v/>
      </c>
      <c r="K83" s="123" t="str">
        <f>IF($G83="","",IF($C83=Listes!$B$31,IF(Forfaitaires!$E83&lt;=Listes!$B$42,(Forfaitaires!$E83*(VLOOKUP(Forfaitaires!$D83,Listes!$A$43:$E$49,2,FALSE))),IF(Forfaitaires!$E83&gt;Listes!$D$42,(Forfaitaires!$E83*(VLOOKUP(Forfaitaires!$D83,Listes!$A$43:$E$49,5,FALSE))),(Forfaitaires!$E83*(VLOOKUP(Forfaitaires!$D83,Listes!$A$43:$E$49,3,FALSE)))+(VLOOKUP(Forfaitaires!$D83,Listes!$A$43:$E$49,4,FALSE))))))</f>
        <v/>
      </c>
      <c r="L83" s="123" t="str">
        <f>IF($G83="","",IF($C83=Listes!$B$34,Listes!$I$31,IF($C83=Listes!$B$35,(VLOOKUP(Forfaitaires!$F83,Listes!$E$31:$F$36,2,FALSE)),IF($C83=Listes!$B$33,IF(Forfaitaires!$E83&lt;=Listes!$A$64,Forfaitaires!$E83*Listes!$A$65,IF(Forfaitaires!$E83&gt;Listes!$D$64,Forfaitaires!$E83*Listes!$D$65,((Forfaitaires!$E83*Listes!$B$65)+Listes!$C$65)))))))</f>
        <v/>
      </c>
      <c r="M83" s="124" t="str">
        <f t="shared" si="4"/>
        <v/>
      </c>
      <c r="N83" s="313"/>
    </row>
    <row r="84" spans="1:14" ht="20.100000000000001" customHeight="1" x14ac:dyDescent="0.25">
      <c r="A84" s="57">
        <v>79</v>
      </c>
      <c r="B84" s="28"/>
      <c r="C84" s="28"/>
      <c r="D84" s="28"/>
      <c r="E84" s="28"/>
      <c r="F84" s="28"/>
      <c r="G84" s="146" t="str">
        <f>IF(C84="","",IF(C84="","",(VLOOKUP(C84,Listes!$B$31:$C$35,2,FALSE))))</f>
        <v/>
      </c>
      <c r="H84" s="313" t="str">
        <f t="shared" si="3"/>
        <v/>
      </c>
      <c r="I84" s="124" t="str">
        <f>IF(G84="","",IF(G84="","",(VLOOKUP(G84,Listes!$C$31:$D$35,2,FALSE))))</f>
        <v/>
      </c>
      <c r="J84" s="123" t="str">
        <f>IF($G84="","",IF($C84=Listes!$B$32,IF(Forfaitaires!$E84&lt;=Listes!$B$53,(Forfaitaires!$E84*(VLOOKUP(Forfaitaires!$D84,Listes!$A$54:$E$60,2,FALSE))),IF(Forfaitaires!$E84&gt;Listes!$E$53,(Forfaitaires!$E84*(VLOOKUP(Forfaitaires!$D84,Listes!$A$54:$E$60,5,FALSE))),(Forfaitaires!$E84*(VLOOKUP(Forfaitaires!$D84,Listes!$A$54:$E$60,3,FALSE)))+(VLOOKUP(Forfaitaires!$D84,Listes!$A$54:$E$60,4,FALSE))))))</f>
        <v/>
      </c>
      <c r="K84" s="123" t="str">
        <f>IF($G84="","",IF($C84=Listes!$B$31,IF(Forfaitaires!$E84&lt;=Listes!$B$42,(Forfaitaires!$E84*(VLOOKUP(Forfaitaires!$D84,Listes!$A$43:$E$49,2,FALSE))),IF(Forfaitaires!$E84&gt;Listes!$D$42,(Forfaitaires!$E84*(VLOOKUP(Forfaitaires!$D84,Listes!$A$43:$E$49,5,FALSE))),(Forfaitaires!$E84*(VLOOKUP(Forfaitaires!$D84,Listes!$A$43:$E$49,3,FALSE)))+(VLOOKUP(Forfaitaires!$D84,Listes!$A$43:$E$49,4,FALSE))))))</f>
        <v/>
      </c>
      <c r="L84" s="123" t="str">
        <f>IF($G84="","",IF($C84=Listes!$B$34,Listes!$I$31,IF($C84=Listes!$B$35,(VLOOKUP(Forfaitaires!$F84,Listes!$E$31:$F$36,2,FALSE)),IF($C84=Listes!$B$33,IF(Forfaitaires!$E84&lt;=Listes!$A$64,Forfaitaires!$E84*Listes!$A$65,IF(Forfaitaires!$E84&gt;Listes!$D$64,Forfaitaires!$E84*Listes!$D$65,((Forfaitaires!$E84*Listes!$B$65)+Listes!$C$65)))))))</f>
        <v/>
      </c>
      <c r="M84" s="124" t="str">
        <f t="shared" si="4"/>
        <v/>
      </c>
      <c r="N84" s="313"/>
    </row>
    <row r="85" spans="1:14" ht="20.100000000000001" customHeight="1" x14ac:dyDescent="0.25">
      <c r="A85" s="57">
        <v>80</v>
      </c>
      <c r="B85" s="28"/>
      <c r="C85" s="28"/>
      <c r="D85" s="28"/>
      <c r="E85" s="28"/>
      <c r="F85" s="28"/>
      <c r="G85" s="146" t="str">
        <f>IF(C85="","",IF(C85="","",(VLOOKUP(C85,Listes!$B$31:$C$35,2,FALSE))))</f>
        <v/>
      </c>
      <c r="H85" s="313" t="str">
        <f t="shared" si="3"/>
        <v/>
      </c>
      <c r="I85" s="124" t="str">
        <f>IF(G85="","",IF(G85="","",(VLOOKUP(G85,Listes!$C$31:$D$35,2,FALSE))))</f>
        <v/>
      </c>
      <c r="J85" s="123" t="str">
        <f>IF($G85="","",IF($C85=Listes!$B$32,IF(Forfaitaires!$E85&lt;=Listes!$B$53,(Forfaitaires!$E85*(VLOOKUP(Forfaitaires!$D85,Listes!$A$54:$E$60,2,FALSE))),IF(Forfaitaires!$E85&gt;Listes!$E$53,(Forfaitaires!$E85*(VLOOKUP(Forfaitaires!$D85,Listes!$A$54:$E$60,5,FALSE))),(Forfaitaires!$E85*(VLOOKUP(Forfaitaires!$D85,Listes!$A$54:$E$60,3,FALSE)))+(VLOOKUP(Forfaitaires!$D85,Listes!$A$54:$E$60,4,FALSE))))))</f>
        <v/>
      </c>
      <c r="K85" s="123" t="str">
        <f>IF($G85="","",IF($C85=Listes!$B$31,IF(Forfaitaires!$E85&lt;=Listes!$B$42,(Forfaitaires!$E85*(VLOOKUP(Forfaitaires!$D85,Listes!$A$43:$E$49,2,FALSE))),IF(Forfaitaires!$E85&gt;Listes!$D$42,(Forfaitaires!$E85*(VLOOKUP(Forfaitaires!$D85,Listes!$A$43:$E$49,5,FALSE))),(Forfaitaires!$E85*(VLOOKUP(Forfaitaires!$D85,Listes!$A$43:$E$49,3,FALSE)))+(VLOOKUP(Forfaitaires!$D85,Listes!$A$43:$E$49,4,FALSE))))))</f>
        <v/>
      </c>
      <c r="L85" s="123" t="str">
        <f>IF($G85="","",IF($C85=Listes!$B$34,Listes!$I$31,IF($C85=Listes!$B$35,(VLOOKUP(Forfaitaires!$F85,Listes!$E$31:$F$36,2,FALSE)),IF($C85=Listes!$B$33,IF(Forfaitaires!$E85&lt;=Listes!$A$64,Forfaitaires!$E85*Listes!$A$65,IF(Forfaitaires!$E85&gt;Listes!$D$64,Forfaitaires!$E85*Listes!$D$65,((Forfaitaires!$E85*Listes!$B$65)+Listes!$C$65)))))))</f>
        <v/>
      </c>
      <c r="M85" s="124" t="str">
        <f t="shared" si="4"/>
        <v/>
      </c>
      <c r="N85" s="313"/>
    </row>
    <row r="86" spans="1:14" ht="20.100000000000001" customHeight="1" x14ac:dyDescent="0.25">
      <c r="A86" s="57">
        <v>81</v>
      </c>
      <c r="B86" s="28"/>
      <c r="C86" s="28"/>
      <c r="D86" s="28"/>
      <c r="E86" s="28"/>
      <c r="F86" s="28"/>
      <c r="G86" s="146" t="str">
        <f>IF(C86="","",IF(C86="","",(VLOOKUP(C86,Listes!$B$31:$C$35,2,FALSE))))</f>
        <v/>
      </c>
      <c r="H86" s="313" t="str">
        <f t="shared" si="3"/>
        <v/>
      </c>
      <c r="I86" s="124" t="str">
        <f>IF(G86="","",IF(G86="","",(VLOOKUP(G86,Listes!$C$31:$D$35,2,FALSE))))</f>
        <v/>
      </c>
      <c r="J86" s="123" t="str">
        <f>IF($G86="","",IF($C86=Listes!$B$32,IF(Forfaitaires!$E86&lt;=Listes!$B$53,(Forfaitaires!$E86*(VLOOKUP(Forfaitaires!$D86,Listes!$A$54:$E$60,2,FALSE))),IF(Forfaitaires!$E86&gt;Listes!$E$53,(Forfaitaires!$E86*(VLOOKUP(Forfaitaires!$D86,Listes!$A$54:$E$60,5,FALSE))),(Forfaitaires!$E86*(VLOOKUP(Forfaitaires!$D86,Listes!$A$54:$E$60,3,FALSE)))+(VLOOKUP(Forfaitaires!$D86,Listes!$A$54:$E$60,4,FALSE))))))</f>
        <v/>
      </c>
      <c r="K86" s="123" t="str">
        <f>IF($G86="","",IF($C86=Listes!$B$31,IF(Forfaitaires!$E86&lt;=Listes!$B$42,(Forfaitaires!$E86*(VLOOKUP(Forfaitaires!$D86,Listes!$A$43:$E$49,2,FALSE))),IF(Forfaitaires!$E86&gt;Listes!$D$42,(Forfaitaires!$E86*(VLOOKUP(Forfaitaires!$D86,Listes!$A$43:$E$49,5,FALSE))),(Forfaitaires!$E86*(VLOOKUP(Forfaitaires!$D86,Listes!$A$43:$E$49,3,FALSE)))+(VLOOKUP(Forfaitaires!$D86,Listes!$A$43:$E$49,4,FALSE))))))</f>
        <v/>
      </c>
      <c r="L86" s="123" t="str">
        <f>IF($G86="","",IF($C86=Listes!$B$34,Listes!$I$31,IF($C86=Listes!$B$35,(VLOOKUP(Forfaitaires!$F86,Listes!$E$31:$F$36,2,FALSE)),IF($C86=Listes!$B$33,IF(Forfaitaires!$E86&lt;=Listes!$A$64,Forfaitaires!$E86*Listes!$A$65,IF(Forfaitaires!$E86&gt;Listes!$D$64,Forfaitaires!$E86*Listes!$D$65,((Forfaitaires!$E86*Listes!$B$65)+Listes!$C$65)))))))</f>
        <v/>
      </c>
      <c r="M86" s="124" t="str">
        <f t="shared" si="4"/>
        <v/>
      </c>
      <c r="N86" s="313"/>
    </row>
    <row r="87" spans="1:14" ht="20.100000000000001" customHeight="1" x14ac:dyDescent="0.25">
      <c r="A87" s="57">
        <v>82</v>
      </c>
      <c r="B87" s="28"/>
      <c r="C87" s="28"/>
      <c r="D87" s="28"/>
      <c r="E87" s="28"/>
      <c r="F87" s="28"/>
      <c r="G87" s="146" t="str">
        <f>IF(C87="","",IF(C87="","",(VLOOKUP(C87,Listes!$B$31:$C$35,2,FALSE))))</f>
        <v/>
      </c>
      <c r="H87" s="313" t="str">
        <f t="shared" si="3"/>
        <v/>
      </c>
      <c r="I87" s="124" t="str">
        <f>IF(G87="","",IF(G87="","",(VLOOKUP(G87,Listes!$C$31:$D$35,2,FALSE))))</f>
        <v/>
      </c>
      <c r="J87" s="123" t="str">
        <f>IF($G87="","",IF($C87=Listes!$B$32,IF(Forfaitaires!$E87&lt;=Listes!$B$53,(Forfaitaires!$E87*(VLOOKUP(Forfaitaires!$D87,Listes!$A$54:$E$60,2,FALSE))),IF(Forfaitaires!$E87&gt;Listes!$E$53,(Forfaitaires!$E87*(VLOOKUP(Forfaitaires!$D87,Listes!$A$54:$E$60,5,FALSE))),(Forfaitaires!$E87*(VLOOKUP(Forfaitaires!$D87,Listes!$A$54:$E$60,3,FALSE)))+(VLOOKUP(Forfaitaires!$D87,Listes!$A$54:$E$60,4,FALSE))))))</f>
        <v/>
      </c>
      <c r="K87" s="123" t="str">
        <f>IF($G87="","",IF($C87=Listes!$B$31,IF(Forfaitaires!$E87&lt;=Listes!$B$42,(Forfaitaires!$E87*(VLOOKUP(Forfaitaires!$D87,Listes!$A$43:$E$49,2,FALSE))),IF(Forfaitaires!$E87&gt;Listes!$D$42,(Forfaitaires!$E87*(VLOOKUP(Forfaitaires!$D87,Listes!$A$43:$E$49,5,FALSE))),(Forfaitaires!$E87*(VLOOKUP(Forfaitaires!$D87,Listes!$A$43:$E$49,3,FALSE)))+(VLOOKUP(Forfaitaires!$D87,Listes!$A$43:$E$49,4,FALSE))))))</f>
        <v/>
      </c>
      <c r="L87" s="123" t="str">
        <f>IF($G87="","",IF($C87=Listes!$B$34,Listes!$I$31,IF($C87=Listes!$B$35,(VLOOKUP(Forfaitaires!$F87,Listes!$E$31:$F$36,2,FALSE)),IF($C87=Listes!$B$33,IF(Forfaitaires!$E87&lt;=Listes!$A$64,Forfaitaires!$E87*Listes!$A$65,IF(Forfaitaires!$E87&gt;Listes!$D$64,Forfaitaires!$E87*Listes!$D$65,((Forfaitaires!$E87*Listes!$B$65)+Listes!$C$65)))))))</f>
        <v/>
      </c>
      <c r="M87" s="124" t="str">
        <f t="shared" si="4"/>
        <v/>
      </c>
      <c r="N87" s="313"/>
    </row>
    <row r="88" spans="1:14" ht="20.100000000000001" customHeight="1" x14ac:dyDescent="0.25">
      <c r="A88" s="57">
        <v>83</v>
      </c>
      <c r="B88" s="28"/>
      <c r="C88" s="28"/>
      <c r="D88" s="28"/>
      <c r="E88" s="28"/>
      <c r="F88" s="28"/>
      <c r="G88" s="146" t="str">
        <f>IF(C88="","",IF(C88="","",(VLOOKUP(C88,Listes!$B$31:$C$35,2,FALSE))))</f>
        <v/>
      </c>
      <c r="H88" s="313" t="str">
        <f t="shared" si="3"/>
        <v/>
      </c>
      <c r="I88" s="124" t="str">
        <f>IF(G88="","",IF(G88="","",(VLOOKUP(G88,Listes!$C$31:$D$35,2,FALSE))))</f>
        <v/>
      </c>
      <c r="J88" s="123" t="str">
        <f>IF($G88="","",IF($C88=Listes!$B$32,IF(Forfaitaires!$E88&lt;=Listes!$B$53,(Forfaitaires!$E88*(VLOOKUP(Forfaitaires!$D88,Listes!$A$54:$E$60,2,FALSE))),IF(Forfaitaires!$E88&gt;Listes!$E$53,(Forfaitaires!$E88*(VLOOKUP(Forfaitaires!$D88,Listes!$A$54:$E$60,5,FALSE))),(Forfaitaires!$E88*(VLOOKUP(Forfaitaires!$D88,Listes!$A$54:$E$60,3,FALSE)))+(VLOOKUP(Forfaitaires!$D88,Listes!$A$54:$E$60,4,FALSE))))))</f>
        <v/>
      </c>
      <c r="K88" s="123" t="str">
        <f>IF($G88="","",IF($C88=Listes!$B$31,IF(Forfaitaires!$E88&lt;=Listes!$B$42,(Forfaitaires!$E88*(VLOOKUP(Forfaitaires!$D88,Listes!$A$43:$E$49,2,FALSE))),IF(Forfaitaires!$E88&gt;Listes!$D$42,(Forfaitaires!$E88*(VLOOKUP(Forfaitaires!$D88,Listes!$A$43:$E$49,5,FALSE))),(Forfaitaires!$E88*(VLOOKUP(Forfaitaires!$D88,Listes!$A$43:$E$49,3,FALSE)))+(VLOOKUP(Forfaitaires!$D88,Listes!$A$43:$E$49,4,FALSE))))))</f>
        <v/>
      </c>
      <c r="L88" s="123" t="str">
        <f>IF($G88="","",IF($C88=Listes!$B$34,Listes!$I$31,IF($C88=Listes!$B$35,(VLOOKUP(Forfaitaires!$F88,Listes!$E$31:$F$36,2,FALSE)),IF($C88=Listes!$B$33,IF(Forfaitaires!$E88&lt;=Listes!$A$64,Forfaitaires!$E88*Listes!$A$65,IF(Forfaitaires!$E88&gt;Listes!$D$64,Forfaitaires!$E88*Listes!$D$65,((Forfaitaires!$E88*Listes!$B$65)+Listes!$C$65)))))))</f>
        <v/>
      </c>
      <c r="M88" s="124" t="str">
        <f t="shared" si="4"/>
        <v/>
      </c>
      <c r="N88" s="313"/>
    </row>
    <row r="89" spans="1:14" ht="20.100000000000001" customHeight="1" x14ac:dyDescent="0.25">
      <c r="A89" s="57">
        <v>84</v>
      </c>
      <c r="B89" s="28"/>
      <c r="C89" s="28"/>
      <c r="D89" s="28"/>
      <c r="E89" s="28"/>
      <c r="F89" s="28"/>
      <c r="G89" s="146" t="str">
        <f>IF(C89="","",IF(C89="","",(VLOOKUP(C89,Listes!$B$31:$C$35,2,FALSE))))</f>
        <v/>
      </c>
      <c r="H89" s="313" t="str">
        <f t="shared" si="3"/>
        <v/>
      </c>
      <c r="I89" s="124" t="str">
        <f>IF(G89="","",IF(G89="","",(VLOOKUP(G89,Listes!$C$31:$D$35,2,FALSE))))</f>
        <v/>
      </c>
      <c r="J89" s="123" t="str">
        <f>IF($G89="","",IF($C89=Listes!$B$32,IF(Forfaitaires!$E89&lt;=Listes!$B$53,(Forfaitaires!$E89*(VLOOKUP(Forfaitaires!$D89,Listes!$A$54:$E$60,2,FALSE))),IF(Forfaitaires!$E89&gt;Listes!$E$53,(Forfaitaires!$E89*(VLOOKUP(Forfaitaires!$D89,Listes!$A$54:$E$60,5,FALSE))),(Forfaitaires!$E89*(VLOOKUP(Forfaitaires!$D89,Listes!$A$54:$E$60,3,FALSE)))+(VLOOKUP(Forfaitaires!$D89,Listes!$A$54:$E$60,4,FALSE))))))</f>
        <v/>
      </c>
      <c r="K89" s="123" t="str">
        <f>IF($G89="","",IF($C89=Listes!$B$31,IF(Forfaitaires!$E89&lt;=Listes!$B$42,(Forfaitaires!$E89*(VLOOKUP(Forfaitaires!$D89,Listes!$A$43:$E$49,2,FALSE))),IF(Forfaitaires!$E89&gt;Listes!$D$42,(Forfaitaires!$E89*(VLOOKUP(Forfaitaires!$D89,Listes!$A$43:$E$49,5,FALSE))),(Forfaitaires!$E89*(VLOOKUP(Forfaitaires!$D89,Listes!$A$43:$E$49,3,FALSE)))+(VLOOKUP(Forfaitaires!$D89,Listes!$A$43:$E$49,4,FALSE))))))</f>
        <v/>
      </c>
      <c r="L89" s="123" t="str">
        <f>IF($G89="","",IF($C89=Listes!$B$34,Listes!$I$31,IF($C89=Listes!$B$35,(VLOOKUP(Forfaitaires!$F89,Listes!$E$31:$F$36,2,FALSE)),IF($C89=Listes!$B$33,IF(Forfaitaires!$E89&lt;=Listes!$A$64,Forfaitaires!$E89*Listes!$A$65,IF(Forfaitaires!$E89&gt;Listes!$D$64,Forfaitaires!$E89*Listes!$D$65,((Forfaitaires!$E89*Listes!$B$65)+Listes!$C$65)))))))</f>
        <v/>
      </c>
      <c r="M89" s="124" t="str">
        <f t="shared" si="4"/>
        <v/>
      </c>
      <c r="N89" s="313"/>
    </row>
    <row r="90" spans="1:14" ht="20.100000000000001" customHeight="1" x14ac:dyDescent="0.25">
      <c r="A90" s="57">
        <v>85</v>
      </c>
      <c r="B90" s="28"/>
      <c r="C90" s="28"/>
      <c r="D90" s="28"/>
      <c r="E90" s="28"/>
      <c r="F90" s="28"/>
      <c r="G90" s="146" t="str">
        <f>IF(C90="","",IF(C90="","",(VLOOKUP(C90,Listes!$B$31:$C$35,2,FALSE))))</f>
        <v/>
      </c>
      <c r="H90" s="313" t="str">
        <f t="shared" si="3"/>
        <v/>
      </c>
      <c r="I90" s="124" t="str">
        <f>IF(G90="","",IF(G90="","",(VLOOKUP(G90,Listes!$C$31:$D$35,2,FALSE))))</f>
        <v/>
      </c>
      <c r="J90" s="123" t="str">
        <f>IF($G90="","",IF($C90=Listes!$B$32,IF(Forfaitaires!$E90&lt;=Listes!$B$53,(Forfaitaires!$E90*(VLOOKUP(Forfaitaires!$D90,Listes!$A$54:$E$60,2,FALSE))),IF(Forfaitaires!$E90&gt;Listes!$E$53,(Forfaitaires!$E90*(VLOOKUP(Forfaitaires!$D90,Listes!$A$54:$E$60,5,FALSE))),(Forfaitaires!$E90*(VLOOKUP(Forfaitaires!$D90,Listes!$A$54:$E$60,3,FALSE)))+(VLOOKUP(Forfaitaires!$D90,Listes!$A$54:$E$60,4,FALSE))))))</f>
        <v/>
      </c>
      <c r="K90" s="123" t="str">
        <f>IF($G90="","",IF($C90=Listes!$B$31,IF(Forfaitaires!$E90&lt;=Listes!$B$42,(Forfaitaires!$E90*(VLOOKUP(Forfaitaires!$D90,Listes!$A$43:$E$49,2,FALSE))),IF(Forfaitaires!$E90&gt;Listes!$D$42,(Forfaitaires!$E90*(VLOOKUP(Forfaitaires!$D90,Listes!$A$43:$E$49,5,FALSE))),(Forfaitaires!$E90*(VLOOKUP(Forfaitaires!$D90,Listes!$A$43:$E$49,3,FALSE)))+(VLOOKUP(Forfaitaires!$D90,Listes!$A$43:$E$49,4,FALSE))))))</f>
        <v/>
      </c>
      <c r="L90" s="123" t="str">
        <f>IF($G90="","",IF($C90=Listes!$B$34,Listes!$I$31,IF($C90=Listes!$B$35,(VLOOKUP(Forfaitaires!$F90,Listes!$E$31:$F$36,2,FALSE)),IF($C90=Listes!$B$33,IF(Forfaitaires!$E90&lt;=Listes!$A$64,Forfaitaires!$E90*Listes!$A$65,IF(Forfaitaires!$E90&gt;Listes!$D$64,Forfaitaires!$E90*Listes!$D$65,((Forfaitaires!$E90*Listes!$B$65)+Listes!$C$65)))))))</f>
        <v/>
      </c>
      <c r="M90" s="124" t="str">
        <f t="shared" si="4"/>
        <v/>
      </c>
      <c r="N90" s="313"/>
    </row>
    <row r="91" spans="1:14" ht="20.100000000000001" customHeight="1" x14ac:dyDescent="0.25">
      <c r="A91" s="57">
        <v>86</v>
      </c>
      <c r="B91" s="28"/>
      <c r="C91" s="28"/>
      <c r="D91" s="28"/>
      <c r="E91" s="28"/>
      <c r="F91" s="28"/>
      <c r="G91" s="146" t="str">
        <f>IF(C91="","",IF(C91="","",(VLOOKUP(C91,Listes!$B$31:$C$35,2,FALSE))))</f>
        <v/>
      </c>
      <c r="H91" s="313" t="str">
        <f t="shared" si="3"/>
        <v/>
      </c>
      <c r="I91" s="124" t="str">
        <f>IF(G91="","",IF(G91="","",(VLOOKUP(G91,Listes!$C$31:$D$35,2,FALSE))))</f>
        <v/>
      </c>
      <c r="J91" s="123" t="str">
        <f>IF($G91="","",IF($C91=Listes!$B$32,IF(Forfaitaires!$E91&lt;=Listes!$B$53,(Forfaitaires!$E91*(VLOOKUP(Forfaitaires!$D91,Listes!$A$54:$E$60,2,FALSE))),IF(Forfaitaires!$E91&gt;Listes!$E$53,(Forfaitaires!$E91*(VLOOKUP(Forfaitaires!$D91,Listes!$A$54:$E$60,5,FALSE))),(Forfaitaires!$E91*(VLOOKUP(Forfaitaires!$D91,Listes!$A$54:$E$60,3,FALSE)))+(VLOOKUP(Forfaitaires!$D91,Listes!$A$54:$E$60,4,FALSE))))))</f>
        <v/>
      </c>
      <c r="K91" s="123" t="str">
        <f>IF($G91="","",IF($C91=Listes!$B$31,IF(Forfaitaires!$E91&lt;=Listes!$B$42,(Forfaitaires!$E91*(VLOOKUP(Forfaitaires!$D91,Listes!$A$43:$E$49,2,FALSE))),IF(Forfaitaires!$E91&gt;Listes!$D$42,(Forfaitaires!$E91*(VLOOKUP(Forfaitaires!$D91,Listes!$A$43:$E$49,5,FALSE))),(Forfaitaires!$E91*(VLOOKUP(Forfaitaires!$D91,Listes!$A$43:$E$49,3,FALSE)))+(VLOOKUP(Forfaitaires!$D91,Listes!$A$43:$E$49,4,FALSE))))))</f>
        <v/>
      </c>
      <c r="L91" s="123" t="str">
        <f>IF($G91="","",IF($C91=Listes!$B$34,Listes!$I$31,IF($C91=Listes!$B$35,(VLOOKUP(Forfaitaires!$F91,Listes!$E$31:$F$36,2,FALSE)),IF($C91=Listes!$B$33,IF(Forfaitaires!$E91&lt;=Listes!$A$64,Forfaitaires!$E91*Listes!$A$65,IF(Forfaitaires!$E91&gt;Listes!$D$64,Forfaitaires!$E91*Listes!$D$65,((Forfaitaires!$E91*Listes!$B$65)+Listes!$C$65)))))))</f>
        <v/>
      </c>
      <c r="M91" s="124" t="str">
        <f t="shared" si="4"/>
        <v/>
      </c>
      <c r="N91" s="313"/>
    </row>
    <row r="92" spans="1:14" ht="20.100000000000001" customHeight="1" x14ac:dyDescent="0.25">
      <c r="A92" s="57">
        <v>87</v>
      </c>
      <c r="B92" s="28"/>
      <c r="C92" s="28"/>
      <c r="D92" s="28"/>
      <c r="E92" s="28"/>
      <c r="F92" s="28"/>
      <c r="G92" s="146" t="str">
        <f>IF(C92="","",IF(C92="","",(VLOOKUP(C92,Listes!$B$31:$C$35,2,FALSE))))</f>
        <v/>
      </c>
      <c r="H92" s="313" t="str">
        <f t="shared" si="3"/>
        <v/>
      </c>
      <c r="I92" s="124" t="str">
        <f>IF(G92="","",IF(G92="","",(VLOOKUP(G92,Listes!$C$31:$D$35,2,FALSE))))</f>
        <v/>
      </c>
      <c r="J92" s="123" t="str">
        <f>IF($G92="","",IF($C92=Listes!$B$32,IF(Forfaitaires!$E92&lt;=Listes!$B$53,(Forfaitaires!$E92*(VLOOKUP(Forfaitaires!$D92,Listes!$A$54:$E$60,2,FALSE))),IF(Forfaitaires!$E92&gt;Listes!$E$53,(Forfaitaires!$E92*(VLOOKUP(Forfaitaires!$D92,Listes!$A$54:$E$60,5,FALSE))),(Forfaitaires!$E92*(VLOOKUP(Forfaitaires!$D92,Listes!$A$54:$E$60,3,FALSE)))+(VLOOKUP(Forfaitaires!$D92,Listes!$A$54:$E$60,4,FALSE))))))</f>
        <v/>
      </c>
      <c r="K92" s="123" t="str">
        <f>IF($G92="","",IF($C92=Listes!$B$31,IF(Forfaitaires!$E92&lt;=Listes!$B$42,(Forfaitaires!$E92*(VLOOKUP(Forfaitaires!$D92,Listes!$A$43:$E$49,2,FALSE))),IF(Forfaitaires!$E92&gt;Listes!$D$42,(Forfaitaires!$E92*(VLOOKUP(Forfaitaires!$D92,Listes!$A$43:$E$49,5,FALSE))),(Forfaitaires!$E92*(VLOOKUP(Forfaitaires!$D92,Listes!$A$43:$E$49,3,FALSE)))+(VLOOKUP(Forfaitaires!$D92,Listes!$A$43:$E$49,4,FALSE))))))</f>
        <v/>
      </c>
      <c r="L92" s="123" t="str">
        <f>IF($G92="","",IF($C92=Listes!$B$34,Listes!$I$31,IF($C92=Listes!$B$35,(VLOOKUP(Forfaitaires!$F92,Listes!$E$31:$F$36,2,FALSE)),IF($C92=Listes!$B$33,IF(Forfaitaires!$E92&lt;=Listes!$A$64,Forfaitaires!$E92*Listes!$A$65,IF(Forfaitaires!$E92&gt;Listes!$D$64,Forfaitaires!$E92*Listes!$D$65,((Forfaitaires!$E92*Listes!$B$65)+Listes!$C$65)))))))</f>
        <v/>
      </c>
      <c r="M92" s="124" t="str">
        <f t="shared" si="4"/>
        <v/>
      </c>
      <c r="N92" s="313"/>
    </row>
    <row r="93" spans="1:14" ht="20.100000000000001" customHeight="1" x14ac:dyDescent="0.25">
      <c r="A93" s="57">
        <v>88</v>
      </c>
      <c r="B93" s="28"/>
      <c r="C93" s="28"/>
      <c r="D93" s="28"/>
      <c r="E93" s="28"/>
      <c r="F93" s="28"/>
      <c r="G93" s="146" t="str">
        <f>IF(C93="","",IF(C93="","",(VLOOKUP(C93,Listes!$B$31:$C$35,2,FALSE))))</f>
        <v/>
      </c>
      <c r="H93" s="313" t="str">
        <f t="shared" si="3"/>
        <v/>
      </c>
      <c r="I93" s="124" t="str">
        <f>IF(G93="","",IF(G93="","",(VLOOKUP(G93,Listes!$C$31:$D$35,2,FALSE))))</f>
        <v/>
      </c>
      <c r="J93" s="123" t="str">
        <f>IF($G93="","",IF($C93=Listes!$B$32,IF(Forfaitaires!$E93&lt;=Listes!$B$53,(Forfaitaires!$E93*(VLOOKUP(Forfaitaires!$D93,Listes!$A$54:$E$60,2,FALSE))),IF(Forfaitaires!$E93&gt;Listes!$E$53,(Forfaitaires!$E93*(VLOOKUP(Forfaitaires!$D93,Listes!$A$54:$E$60,5,FALSE))),(Forfaitaires!$E93*(VLOOKUP(Forfaitaires!$D93,Listes!$A$54:$E$60,3,FALSE)))+(VLOOKUP(Forfaitaires!$D93,Listes!$A$54:$E$60,4,FALSE))))))</f>
        <v/>
      </c>
      <c r="K93" s="123" t="str">
        <f>IF($G93="","",IF($C93=Listes!$B$31,IF(Forfaitaires!$E93&lt;=Listes!$B$42,(Forfaitaires!$E93*(VLOOKUP(Forfaitaires!$D93,Listes!$A$43:$E$49,2,FALSE))),IF(Forfaitaires!$E93&gt;Listes!$D$42,(Forfaitaires!$E93*(VLOOKUP(Forfaitaires!$D93,Listes!$A$43:$E$49,5,FALSE))),(Forfaitaires!$E93*(VLOOKUP(Forfaitaires!$D93,Listes!$A$43:$E$49,3,FALSE)))+(VLOOKUP(Forfaitaires!$D93,Listes!$A$43:$E$49,4,FALSE))))))</f>
        <v/>
      </c>
      <c r="L93" s="123" t="str">
        <f>IF($G93="","",IF($C93=Listes!$B$34,Listes!$I$31,IF($C93=Listes!$B$35,(VLOOKUP(Forfaitaires!$F93,Listes!$E$31:$F$36,2,FALSE)),IF($C93=Listes!$B$33,IF(Forfaitaires!$E93&lt;=Listes!$A$64,Forfaitaires!$E93*Listes!$A$65,IF(Forfaitaires!$E93&gt;Listes!$D$64,Forfaitaires!$E93*Listes!$D$65,((Forfaitaires!$E93*Listes!$B$65)+Listes!$C$65)))))))</f>
        <v/>
      </c>
      <c r="M93" s="124" t="str">
        <f t="shared" si="4"/>
        <v/>
      </c>
      <c r="N93" s="313"/>
    </row>
    <row r="94" spans="1:14" ht="20.100000000000001" customHeight="1" x14ac:dyDescent="0.25">
      <c r="A94" s="57">
        <v>89</v>
      </c>
      <c r="B94" s="28"/>
      <c r="C94" s="28"/>
      <c r="D94" s="28"/>
      <c r="E94" s="28"/>
      <c r="F94" s="28"/>
      <c r="G94" s="146" t="str">
        <f>IF(C94="","",IF(C94="","",(VLOOKUP(C94,Listes!$B$31:$C$35,2,FALSE))))</f>
        <v/>
      </c>
      <c r="H94" s="313" t="str">
        <f t="shared" si="3"/>
        <v/>
      </c>
      <c r="I94" s="124" t="str">
        <f>IF(G94="","",IF(G94="","",(VLOOKUP(G94,Listes!$C$31:$D$35,2,FALSE))))</f>
        <v/>
      </c>
      <c r="J94" s="123" t="str">
        <f>IF($G94="","",IF($C94=Listes!$B$32,IF(Forfaitaires!$E94&lt;=Listes!$B$53,(Forfaitaires!$E94*(VLOOKUP(Forfaitaires!$D94,Listes!$A$54:$E$60,2,FALSE))),IF(Forfaitaires!$E94&gt;Listes!$E$53,(Forfaitaires!$E94*(VLOOKUP(Forfaitaires!$D94,Listes!$A$54:$E$60,5,FALSE))),(Forfaitaires!$E94*(VLOOKUP(Forfaitaires!$D94,Listes!$A$54:$E$60,3,FALSE)))+(VLOOKUP(Forfaitaires!$D94,Listes!$A$54:$E$60,4,FALSE))))))</f>
        <v/>
      </c>
      <c r="K94" s="123" t="str">
        <f>IF($G94="","",IF($C94=Listes!$B$31,IF(Forfaitaires!$E94&lt;=Listes!$B$42,(Forfaitaires!$E94*(VLOOKUP(Forfaitaires!$D94,Listes!$A$43:$E$49,2,FALSE))),IF(Forfaitaires!$E94&gt;Listes!$D$42,(Forfaitaires!$E94*(VLOOKUP(Forfaitaires!$D94,Listes!$A$43:$E$49,5,FALSE))),(Forfaitaires!$E94*(VLOOKUP(Forfaitaires!$D94,Listes!$A$43:$E$49,3,FALSE)))+(VLOOKUP(Forfaitaires!$D94,Listes!$A$43:$E$49,4,FALSE))))))</f>
        <v/>
      </c>
      <c r="L94" s="123" t="str">
        <f>IF($G94="","",IF($C94=Listes!$B$34,Listes!$I$31,IF($C94=Listes!$B$35,(VLOOKUP(Forfaitaires!$F94,Listes!$E$31:$F$36,2,FALSE)),IF($C94=Listes!$B$33,IF(Forfaitaires!$E94&lt;=Listes!$A$64,Forfaitaires!$E94*Listes!$A$65,IF(Forfaitaires!$E94&gt;Listes!$D$64,Forfaitaires!$E94*Listes!$D$65,((Forfaitaires!$E94*Listes!$B$65)+Listes!$C$65)))))))</f>
        <v/>
      </c>
      <c r="M94" s="124" t="str">
        <f t="shared" si="4"/>
        <v/>
      </c>
      <c r="N94" s="313"/>
    </row>
    <row r="95" spans="1:14" ht="20.100000000000001" customHeight="1" x14ac:dyDescent="0.25">
      <c r="A95" s="57">
        <v>90</v>
      </c>
      <c r="B95" s="28"/>
      <c r="C95" s="28"/>
      <c r="D95" s="28"/>
      <c r="E95" s="28"/>
      <c r="F95" s="28"/>
      <c r="G95" s="146" t="str">
        <f>IF(C95="","",IF(C95="","",(VLOOKUP(C95,Listes!$B$31:$C$35,2,FALSE))))</f>
        <v/>
      </c>
      <c r="H95" s="313" t="str">
        <f t="shared" si="3"/>
        <v/>
      </c>
      <c r="I95" s="124" t="str">
        <f>IF(G95="","",IF(G95="","",(VLOOKUP(G95,Listes!$C$31:$D$35,2,FALSE))))</f>
        <v/>
      </c>
      <c r="J95" s="123" t="str">
        <f>IF($G95="","",IF($C95=Listes!$B$32,IF(Forfaitaires!$E95&lt;=Listes!$B$53,(Forfaitaires!$E95*(VLOOKUP(Forfaitaires!$D95,Listes!$A$54:$E$60,2,FALSE))),IF(Forfaitaires!$E95&gt;Listes!$E$53,(Forfaitaires!$E95*(VLOOKUP(Forfaitaires!$D95,Listes!$A$54:$E$60,5,FALSE))),(Forfaitaires!$E95*(VLOOKUP(Forfaitaires!$D95,Listes!$A$54:$E$60,3,FALSE)))+(VLOOKUP(Forfaitaires!$D95,Listes!$A$54:$E$60,4,FALSE))))))</f>
        <v/>
      </c>
      <c r="K95" s="123" t="str">
        <f>IF($G95="","",IF($C95=Listes!$B$31,IF(Forfaitaires!$E95&lt;=Listes!$B$42,(Forfaitaires!$E95*(VLOOKUP(Forfaitaires!$D95,Listes!$A$43:$E$49,2,FALSE))),IF(Forfaitaires!$E95&gt;Listes!$D$42,(Forfaitaires!$E95*(VLOOKUP(Forfaitaires!$D95,Listes!$A$43:$E$49,5,FALSE))),(Forfaitaires!$E95*(VLOOKUP(Forfaitaires!$D95,Listes!$A$43:$E$49,3,FALSE)))+(VLOOKUP(Forfaitaires!$D95,Listes!$A$43:$E$49,4,FALSE))))))</f>
        <v/>
      </c>
      <c r="L95" s="123" t="str">
        <f>IF($G95="","",IF($C95=Listes!$B$34,Listes!$I$31,IF($C95=Listes!$B$35,(VLOOKUP(Forfaitaires!$F95,Listes!$E$31:$F$36,2,FALSE)),IF($C95=Listes!$B$33,IF(Forfaitaires!$E95&lt;=Listes!$A$64,Forfaitaires!$E95*Listes!$A$65,IF(Forfaitaires!$E95&gt;Listes!$D$64,Forfaitaires!$E95*Listes!$D$65,((Forfaitaires!$E95*Listes!$B$65)+Listes!$C$65)))))))</f>
        <v/>
      </c>
      <c r="M95" s="124" t="str">
        <f t="shared" si="4"/>
        <v/>
      </c>
      <c r="N95" s="313"/>
    </row>
    <row r="96" spans="1:14" ht="20.100000000000001" customHeight="1" x14ac:dyDescent="0.25">
      <c r="A96" s="57">
        <v>91</v>
      </c>
      <c r="B96" s="28"/>
      <c r="C96" s="28"/>
      <c r="D96" s="28"/>
      <c r="E96" s="28"/>
      <c r="F96" s="28"/>
      <c r="G96" s="146" t="str">
        <f>IF(C96="","",IF(C96="","",(VLOOKUP(C96,Listes!$B$31:$C$35,2,FALSE))))</f>
        <v/>
      </c>
      <c r="H96" s="313" t="str">
        <f t="shared" si="3"/>
        <v/>
      </c>
      <c r="I96" s="124" t="str">
        <f>IF(G96="","",IF(G96="","",(VLOOKUP(G96,Listes!$C$31:$D$35,2,FALSE))))</f>
        <v/>
      </c>
      <c r="J96" s="123" t="str">
        <f>IF($G96="","",IF($C96=Listes!$B$32,IF(Forfaitaires!$E96&lt;=Listes!$B$53,(Forfaitaires!$E96*(VLOOKUP(Forfaitaires!$D96,Listes!$A$54:$E$60,2,FALSE))),IF(Forfaitaires!$E96&gt;Listes!$E$53,(Forfaitaires!$E96*(VLOOKUP(Forfaitaires!$D96,Listes!$A$54:$E$60,5,FALSE))),(Forfaitaires!$E96*(VLOOKUP(Forfaitaires!$D96,Listes!$A$54:$E$60,3,FALSE)))+(VLOOKUP(Forfaitaires!$D96,Listes!$A$54:$E$60,4,FALSE))))))</f>
        <v/>
      </c>
      <c r="K96" s="123" t="str">
        <f>IF($G96="","",IF($C96=Listes!$B$31,IF(Forfaitaires!$E96&lt;=Listes!$B$42,(Forfaitaires!$E96*(VLOOKUP(Forfaitaires!$D96,Listes!$A$43:$E$49,2,FALSE))),IF(Forfaitaires!$E96&gt;Listes!$D$42,(Forfaitaires!$E96*(VLOOKUP(Forfaitaires!$D96,Listes!$A$43:$E$49,5,FALSE))),(Forfaitaires!$E96*(VLOOKUP(Forfaitaires!$D96,Listes!$A$43:$E$49,3,FALSE)))+(VLOOKUP(Forfaitaires!$D96,Listes!$A$43:$E$49,4,FALSE))))))</f>
        <v/>
      </c>
      <c r="L96" s="123" t="str">
        <f>IF($G96="","",IF($C96=Listes!$B$34,Listes!$I$31,IF($C96=Listes!$B$35,(VLOOKUP(Forfaitaires!$F96,Listes!$E$31:$F$36,2,FALSE)),IF($C96=Listes!$B$33,IF(Forfaitaires!$E96&lt;=Listes!$A$64,Forfaitaires!$E96*Listes!$A$65,IF(Forfaitaires!$E96&gt;Listes!$D$64,Forfaitaires!$E96*Listes!$D$65,((Forfaitaires!$E96*Listes!$B$65)+Listes!$C$65)))))))</f>
        <v/>
      </c>
      <c r="M96" s="124" t="str">
        <f t="shared" si="4"/>
        <v/>
      </c>
      <c r="N96" s="313"/>
    </row>
    <row r="97" spans="1:14" ht="20.100000000000001" customHeight="1" x14ac:dyDescent="0.25">
      <c r="A97" s="57">
        <v>92</v>
      </c>
      <c r="B97" s="28"/>
      <c r="C97" s="28"/>
      <c r="D97" s="28"/>
      <c r="E97" s="28"/>
      <c r="F97" s="28"/>
      <c r="G97" s="146" t="str">
        <f>IF(C97="","",IF(C97="","",(VLOOKUP(C97,Listes!$B$31:$C$35,2,FALSE))))</f>
        <v/>
      </c>
      <c r="H97" s="313" t="str">
        <f t="shared" si="3"/>
        <v/>
      </c>
      <c r="I97" s="124" t="str">
        <f>IF(G97="","",IF(G97="","",(VLOOKUP(G97,Listes!$C$31:$D$35,2,FALSE))))</f>
        <v/>
      </c>
      <c r="J97" s="123" t="str">
        <f>IF($G97="","",IF($C97=Listes!$B$32,IF(Forfaitaires!$E97&lt;=Listes!$B$53,(Forfaitaires!$E97*(VLOOKUP(Forfaitaires!$D97,Listes!$A$54:$E$60,2,FALSE))),IF(Forfaitaires!$E97&gt;Listes!$E$53,(Forfaitaires!$E97*(VLOOKUP(Forfaitaires!$D97,Listes!$A$54:$E$60,5,FALSE))),(Forfaitaires!$E97*(VLOOKUP(Forfaitaires!$D97,Listes!$A$54:$E$60,3,FALSE)))+(VLOOKUP(Forfaitaires!$D97,Listes!$A$54:$E$60,4,FALSE))))))</f>
        <v/>
      </c>
      <c r="K97" s="123" t="str">
        <f>IF($G97="","",IF($C97=Listes!$B$31,IF(Forfaitaires!$E97&lt;=Listes!$B$42,(Forfaitaires!$E97*(VLOOKUP(Forfaitaires!$D97,Listes!$A$43:$E$49,2,FALSE))),IF(Forfaitaires!$E97&gt;Listes!$D$42,(Forfaitaires!$E97*(VLOOKUP(Forfaitaires!$D97,Listes!$A$43:$E$49,5,FALSE))),(Forfaitaires!$E97*(VLOOKUP(Forfaitaires!$D97,Listes!$A$43:$E$49,3,FALSE)))+(VLOOKUP(Forfaitaires!$D97,Listes!$A$43:$E$49,4,FALSE))))))</f>
        <v/>
      </c>
      <c r="L97" s="123" t="str">
        <f>IF($G97="","",IF($C97=Listes!$B$34,Listes!$I$31,IF($C97=Listes!$B$35,(VLOOKUP(Forfaitaires!$F97,Listes!$E$31:$F$36,2,FALSE)),IF($C97=Listes!$B$33,IF(Forfaitaires!$E97&lt;=Listes!$A$64,Forfaitaires!$E97*Listes!$A$65,IF(Forfaitaires!$E97&gt;Listes!$D$64,Forfaitaires!$E97*Listes!$D$65,((Forfaitaires!$E97*Listes!$B$65)+Listes!$C$65)))))))</f>
        <v/>
      </c>
      <c r="M97" s="124" t="str">
        <f t="shared" si="4"/>
        <v/>
      </c>
      <c r="N97" s="313"/>
    </row>
    <row r="98" spans="1:14" ht="20.100000000000001" customHeight="1" x14ac:dyDescent="0.25">
      <c r="A98" s="57">
        <v>93</v>
      </c>
      <c r="B98" s="28"/>
      <c r="C98" s="28"/>
      <c r="D98" s="28"/>
      <c r="E98" s="28"/>
      <c r="F98" s="28"/>
      <c r="G98" s="146" t="str">
        <f>IF(C98="","",IF(C98="","",(VLOOKUP(C98,Listes!$B$31:$C$35,2,FALSE))))</f>
        <v/>
      </c>
      <c r="H98" s="313" t="str">
        <f t="shared" si="3"/>
        <v/>
      </c>
      <c r="I98" s="124" t="str">
        <f>IF(G98="","",IF(G98="","",(VLOOKUP(G98,Listes!$C$31:$D$35,2,FALSE))))</f>
        <v/>
      </c>
      <c r="J98" s="123" t="str">
        <f>IF($G98="","",IF($C98=Listes!$B$32,IF(Forfaitaires!$E98&lt;=Listes!$B$53,(Forfaitaires!$E98*(VLOOKUP(Forfaitaires!$D98,Listes!$A$54:$E$60,2,FALSE))),IF(Forfaitaires!$E98&gt;Listes!$E$53,(Forfaitaires!$E98*(VLOOKUP(Forfaitaires!$D98,Listes!$A$54:$E$60,5,FALSE))),(Forfaitaires!$E98*(VLOOKUP(Forfaitaires!$D98,Listes!$A$54:$E$60,3,FALSE)))+(VLOOKUP(Forfaitaires!$D98,Listes!$A$54:$E$60,4,FALSE))))))</f>
        <v/>
      </c>
      <c r="K98" s="123" t="str">
        <f>IF($G98="","",IF($C98=Listes!$B$31,IF(Forfaitaires!$E98&lt;=Listes!$B$42,(Forfaitaires!$E98*(VLOOKUP(Forfaitaires!$D98,Listes!$A$43:$E$49,2,FALSE))),IF(Forfaitaires!$E98&gt;Listes!$D$42,(Forfaitaires!$E98*(VLOOKUP(Forfaitaires!$D98,Listes!$A$43:$E$49,5,FALSE))),(Forfaitaires!$E98*(VLOOKUP(Forfaitaires!$D98,Listes!$A$43:$E$49,3,FALSE)))+(VLOOKUP(Forfaitaires!$D98,Listes!$A$43:$E$49,4,FALSE))))))</f>
        <v/>
      </c>
      <c r="L98" s="123" t="str">
        <f>IF($G98="","",IF($C98=Listes!$B$34,Listes!$I$31,IF($C98=Listes!$B$35,(VLOOKUP(Forfaitaires!$F98,Listes!$E$31:$F$36,2,FALSE)),IF($C98=Listes!$B$33,IF(Forfaitaires!$E98&lt;=Listes!$A$64,Forfaitaires!$E98*Listes!$A$65,IF(Forfaitaires!$E98&gt;Listes!$D$64,Forfaitaires!$E98*Listes!$D$65,((Forfaitaires!$E98*Listes!$B$65)+Listes!$C$65)))))))</f>
        <v/>
      </c>
      <c r="M98" s="124" t="str">
        <f t="shared" si="4"/>
        <v/>
      </c>
      <c r="N98" s="313"/>
    </row>
    <row r="99" spans="1:14" ht="20.100000000000001" customHeight="1" x14ac:dyDescent="0.25">
      <c r="A99" s="57">
        <v>94</v>
      </c>
      <c r="B99" s="28"/>
      <c r="C99" s="28"/>
      <c r="D99" s="28"/>
      <c r="E99" s="28"/>
      <c r="F99" s="28"/>
      <c r="G99" s="146" t="str">
        <f>IF(C99="","",IF(C99="","",(VLOOKUP(C99,Listes!$B$31:$C$35,2,FALSE))))</f>
        <v/>
      </c>
      <c r="H99" s="313" t="str">
        <f t="shared" si="3"/>
        <v/>
      </c>
      <c r="I99" s="124" t="str">
        <f>IF(G99="","",IF(G99="","",(VLOOKUP(G99,Listes!$C$31:$D$35,2,FALSE))))</f>
        <v/>
      </c>
      <c r="J99" s="123" t="str">
        <f>IF($G99="","",IF($C99=Listes!$B$32,IF(Forfaitaires!$E99&lt;=Listes!$B$53,(Forfaitaires!$E99*(VLOOKUP(Forfaitaires!$D99,Listes!$A$54:$E$60,2,FALSE))),IF(Forfaitaires!$E99&gt;Listes!$E$53,(Forfaitaires!$E99*(VLOOKUP(Forfaitaires!$D99,Listes!$A$54:$E$60,5,FALSE))),(Forfaitaires!$E99*(VLOOKUP(Forfaitaires!$D99,Listes!$A$54:$E$60,3,FALSE)))+(VLOOKUP(Forfaitaires!$D99,Listes!$A$54:$E$60,4,FALSE))))))</f>
        <v/>
      </c>
      <c r="K99" s="123" t="str">
        <f>IF($G99="","",IF($C99=Listes!$B$31,IF(Forfaitaires!$E99&lt;=Listes!$B$42,(Forfaitaires!$E99*(VLOOKUP(Forfaitaires!$D99,Listes!$A$43:$E$49,2,FALSE))),IF(Forfaitaires!$E99&gt;Listes!$D$42,(Forfaitaires!$E99*(VLOOKUP(Forfaitaires!$D99,Listes!$A$43:$E$49,5,FALSE))),(Forfaitaires!$E99*(VLOOKUP(Forfaitaires!$D99,Listes!$A$43:$E$49,3,FALSE)))+(VLOOKUP(Forfaitaires!$D99,Listes!$A$43:$E$49,4,FALSE))))))</f>
        <v/>
      </c>
      <c r="L99" s="123" t="str">
        <f>IF($G99="","",IF($C99=Listes!$B$34,Listes!$I$31,IF($C99=Listes!$B$35,(VLOOKUP(Forfaitaires!$F99,Listes!$E$31:$F$36,2,FALSE)),IF($C99=Listes!$B$33,IF(Forfaitaires!$E99&lt;=Listes!$A$64,Forfaitaires!$E99*Listes!$A$65,IF(Forfaitaires!$E99&gt;Listes!$D$64,Forfaitaires!$E99*Listes!$D$65,((Forfaitaires!$E99*Listes!$B$65)+Listes!$C$65)))))))</f>
        <v/>
      </c>
      <c r="M99" s="124" t="str">
        <f t="shared" si="4"/>
        <v/>
      </c>
      <c r="N99" s="313"/>
    </row>
    <row r="100" spans="1:14" ht="20.100000000000001" customHeight="1" x14ac:dyDescent="0.25">
      <c r="A100" s="57">
        <v>95</v>
      </c>
      <c r="B100" s="28"/>
      <c r="C100" s="28"/>
      <c r="D100" s="28"/>
      <c r="E100" s="28"/>
      <c r="F100" s="28"/>
      <c r="G100" s="146" t="str">
        <f>IF(C100="","",IF(C100="","",(VLOOKUP(C100,Listes!$B$31:$C$35,2,FALSE))))</f>
        <v/>
      </c>
      <c r="H100" s="313" t="str">
        <f t="shared" si="3"/>
        <v/>
      </c>
      <c r="I100" s="124" t="str">
        <f>IF(G100="","",IF(G100="","",(VLOOKUP(G100,Listes!$C$31:$D$35,2,FALSE))))</f>
        <v/>
      </c>
      <c r="J100" s="123" t="str">
        <f>IF($G100="","",IF($C100=Listes!$B$32,IF(Forfaitaires!$E100&lt;=Listes!$B$53,(Forfaitaires!$E100*(VLOOKUP(Forfaitaires!$D100,Listes!$A$54:$E$60,2,FALSE))),IF(Forfaitaires!$E100&gt;Listes!$E$53,(Forfaitaires!$E100*(VLOOKUP(Forfaitaires!$D100,Listes!$A$54:$E$60,5,FALSE))),(Forfaitaires!$E100*(VLOOKUP(Forfaitaires!$D100,Listes!$A$54:$E$60,3,FALSE)))+(VLOOKUP(Forfaitaires!$D100,Listes!$A$54:$E$60,4,FALSE))))))</f>
        <v/>
      </c>
      <c r="K100" s="123" t="str">
        <f>IF($G100="","",IF($C100=Listes!$B$31,IF(Forfaitaires!$E100&lt;=Listes!$B$42,(Forfaitaires!$E100*(VLOOKUP(Forfaitaires!$D100,Listes!$A$43:$E$49,2,FALSE))),IF(Forfaitaires!$E100&gt;Listes!$D$42,(Forfaitaires!$E100*(VLOOKUP(Forfaitaires!$D100,Listes!$A$43:$E$49,5,FALSE))),(Forfaitaires!$E100*(VLOOKUP(Forfaitaires!$D100,Listes!$A$43:$E$49,3,FALSE)))+(VLOOKUP(Forfaitaires!$D100,Listes!$A$43:$E$49,4,FALSE))))))</f>
        <v/>
      </c>
      <c r="L100" s="123" t="str">
        <f>IF($G100="","",IF($C100=Listes!$B$34,Listes!$I$31,IF($C100=Listes!$B$35,(VLOOKUP(Forfaitaires!$F100,Listes!$E$31:$F$36,2,FALSE)),IF($C100=Listes!$B$33,IF(Forfaitaires!$E100&lt;=Listes!$A$64,Forfaitaires!$E100*Listes!$A$65,IF(Forfaitaires!$E100&gt;Listes!$D$64,Forfaitaires!$E100*Listes!$D$65,((Forfaitaires!$E100*Listes!$B$65)+Listes!$C$65)))))))</f>
        <v/>
      </c>
      <c r="M100" s="124" t="str">
        <f t="shared" si="4"/>
        <v/>
      </c>
      <c r="N100" s="313"/>
    </row>
    <row r="101" spans="1:14" ht="20.100000000000001" customHeight="1" x14ac:dyDescent="0.25">
      <c r="A101" s="57">
        <v>96</v>
      </c>
      <c r="B101" s="28"/>
      <c r="C101" s="28"/>
      <c r="D101" s="28"/>
      <c r="E101" s="28"/>
      <c r="F101" s="28"/>
      <c r="G101" s="146" t="str">
        <f>IF(C101="","",IF(C101="","",(VLOOKUP(C101,Listes!$B$31:$C$35,2,FALSE))))</f>
        <v/>
      </c>
      <c r="H101" s="313" t="str">
        <f t="shared" si="3"/>
        <v/>
      </c>
      <c r="I101" s="124" t="str">
        <f>IF(G101="","",IF(G101="","",(VLOOKUP(G101,Listes!$C$31:$D$35,2,FALSE))))</f>
        <v/>
      </c>
      <c r="J101" s="123" t="str">
        <f>IF($G101="","",IF($C101=Listes!$B$32,IF(Forfaitaires!$E101&lt;=Listes!$B$53,(Forfaitaires!$E101*(VLOOKUP(Forfaitaires!$D101,Listes!$A$54:$E$60,2,FALSE))),IF(Forfaitaires!$E101&gt;Listes!$E$53,(Forfaitaires!$E101*(VLOOKUP(Forfaitaires!$D101,Listes!$A$54:$E$60,5,FALSE))),(Forfaitaires!$E101*(VLOOKUP(Forfaitaires!$D101,Listes!$A$54:$E$60,3,FALSE)))+(VLOOKUP(Forfaitaires!$D101,Listes!$A$54:$E$60,4,FALSE))))))</f>
        <v/>
      </c>
      <c r="K101" s="123" t="str">
        <f>IF($G101="","",IF($C101=Listes!$B$31,IF(Forfaitaires!$E101&lt;=Listes!$B$42,(Forfaitaires!$E101*(VLOOKUP(Forfaitaires!$D101,Listes!$A$43:$E$49,2,FALSE))),IF(Forfaitaires!$E101&gt;Listes!$D$42,(Forfaitaires!$E101*(VLOOKUP(Forfaitaires!$D101,Listes!$A$43:$E$49,5,FALSE))),(Forfaitaires!$E101*(VLOOKUP(Forfaitaires!$D101,Listes!$A$43:$E$49,3,FALSE)))+(VLOOKUP(Forfaitaires!$D101,Listes!$A$43:$E$49,4,FALSE))))))</f>
        <v/>
      </c>
      <c r="L101" s="123" t="str">
        <f>IF($G101="","",IF($C101=Listes!$B$34,Listes!$I$31,IF($C101=Listes!$B$35,(VLOOKUP(Forfaitaires!$F101,Listes!$E$31:$F$36,2,FALSE)),IF($C101=Listes!$B$33,IF(Forfaitaires!$E101&lt;=Listes!$A$64,Forfaitaires!$E101*Listes!$A$65,IF(Forfaitaires!$E101&gt;Listes!$D$64,Forfaitaires!$E101*Listes!$D$65,((Forfaitaires!$E101*Listes!$B$65)+Listes!$C$65)))))))</f>
        <v/>
      </c>
      <c r="M101" s="124" t="str">
        <f t="shared" si="4"/>
        <v/>
      </c>
      <c r="N101" s="313"/>
    </row>
    <row r="102" spans="1:14" ht="20.100000000000001" customHeight="1" x14ac:dyDescent="0.25">
      <c r="A102" s="57">
        <v>97</v>
      </c>
      <c r="B102" s="28"/>
      <c r="C102" s="28"/>
      <c r="D102" s="28"/>
      <c r="E102" s="28"/>
      <c r="F102" s="28"/>
      <c r="G102" s="146" t="str">
        <f>IF(C102="","",IF(C102="","",(VLOOKUP(C102,Listes!$B$31:$C$35,2,FALSE))))</f>
        <v/>
      </c>
      <c r="H102" s="313" t="str">
        <f t="shared" si="3"/>
        <v/>
      </c>
      <c r="I102" s="124" t="str">
        <f>IF(G102="","",IF(G102="","",(VLOOKUP(G102,Listes!$C$31:$D$35,2,FALSE))))</f>
        <v/>
      </c>
      <c r="J102" s="123" t="str">
        <f>IF($G102="","",IF($C102=Listes!$B$32,IF(Forfaitaires!$E102&lt;=Listes!$B$53,(Forfaitaires!$E102*(VLOOKUP(Forfaitaires!$D102,Listes!$A$54:$E$60,2,FALSE))),IF(Forfaitaires!$E102&gt;Listes!$E$53,(Forfaitaires!$E102*(VLOOKUP(Forfaitaires!$D102,Listes!$A$54:$E$60,5,FALSE))),(Forfaitaires!$E102*(VLOOKUP(Forfaitaires!$D102,Listes!$A$54:$E$60,3,FALSE)))+(VLOOKUP(Forfaitaires!$D102,Listes!$A$54:$E$60,4,FALSE))))))</f>
        <v/>
      </c>
      <c r="K102" s="123" t="str">
        <f>IF($G102="","",IF($C102=Listes!$B$31,IF(Forfaitaires!$E102&lt;=Listes!$B$42,(Forfaitaires!$E102*(VLOOKUP(Forfaitaires!$D102,Listes!$A$43:$E$49,2,FALSE))),IF(Forfaitaires!$E102&gt;Listes!$D$42,(Forfaitaires!$E102*(VLOOKUP(Forfaitaires!$D102,Listes!$A$43:$E$49,5,FALSE))),(Forfaitaires!$E102*(VLOOKUP(Forfaitaires!$D102,Listes!$A$43:$E$49,3,FALSE)))+(VLOOKUP(Forfaitaires!$D102,Listes!$A$43:$E$49,4,FALSE))))))</f>
        <v/>
      </c>
      <c r="L102" s="123" t="str">
        <f>IF($G102="","",IF($C102=Listes!$B$34,Listes!$I$31,IF($C102=Listes!$B$35,(VLOOKUP(Forfaitaires!$F102,Listes!$E$31:$F$36,2,FALSE)),IF($C102=Listes!$B$33,IF(Forfaitaires!$E102&lt;=Listes!$A$64,Forfaitaires!$E102*Listes!$A$65,IF(Forfaitaires!$E102&gt;Listes!$D$64,Forfaitaires!$E102*Listes!$D$65,((Forfaitaires!$E102*Listes!$B$65)+Listes!$C$65)))))))</f>
        <v/>
      </c>
      <c r="M102" s="124" t="str">
        <f t="shared" si="4"/>
        <v/>
      </c>
      <c r="N102" s="313"/>
    </row>
    <row r="103" spans="1:14" ht="20.100000000000001" customHeight="1" x14ac:dyDescent="0.25">
      <c r="A103" s="57">
        <v>98</v>
      </c>
      <c r="B103" s="28"/>
      <c r="C103" s="28"/>
      <c r="D103" s="28"/>
      <c r="E103" s="28"/>
      <c r="F103" s="28"/>
      <c r="G103" s="146" t="str">
        <f>IF(C103="","",IF(C103="","",(VLOOKUP(C103,Listes!$B$31:$C$35,2,FALSE))))</f>
        <v/>
      </c>
      <c r="H103" s="313" t="str">
        <f t="shared" si="3"/>
        <v/>
      </c>
      <c r="I103" s="124" t="str">
        <f>IF(G103="","",IF(G103="","",(VLOOKUP(G103,Listes!$C$31:$D$35,2,FALSE))))</f>
        <v/>
      </c>
      <c r="J103" s="123" t="str">
        <f>IF($G103="","",IF($C103=Listes!$B$32,IF(Forfaitaires!$E103&lt;=Listes!$B$53,(Forfaitaires!$E103*(VLOOKUP(Forfaitaires!$D103,Listes!$A$54:$E$60,2,FALSE))),IF(Forfaitaires!$E103&gt;Listes!$E$53,(Forfaitaires!$E103*(VLOOKUP(Forfaitaires!$D103,Listes!$A$54:$E$60,5,FALSE))),(Forfaitaires!$E103*(VLOOKUP(Forfaitaires!$D103,Listes!$A$54:$E$60,3,FALSE)))+(VLOOKUP(Forfaitaires!$D103,Listes!$A$54:$E$60,4,FALSE))))))</f>
        <v/>
      </c>
      <c r="K103" s="123" t="str">
        <f>IF($G103="","",IF($C103=Listes!$B$31,IF(Forfaitaires!$E103&lt;=Listes!$B$42,(Forfaitaires!$E103*(VLOOKUP(Forfaitaires!$D103,Listes!$A$43:$E$49,2,FALSE))),IF(Forfaitaires!$E103&gt;Listes!$D$42,(Forfaitaires!$E103*(VLOOKUP(Forfaitaires!$D103,Listes!$A$43:$E$49,5,FALSE))),(Forfaitaires!$E103*(VLOOKUP(Forfaitaires!$D103,Listes!$A$43:$E$49,3,FALSE)))+(VLOOKUP(Forfaitaires!$D103,Listes!$A$43:$E$49,4,FALSE))))))</f>
        <v/>
      </c>
      <c r="L103" s="123" t="str">
        <f>IF($G103="","",IF($C103=Listes!$B$34,Listes!$I$31,IF($C103=Listes!$B$35,(VLOOKUP(Forfaitaires!$F103,Listes!$E$31:$F$36,2,FALSE)),IF($C103=Listes!$B$33,IF(Forfaitaires!$E103&lt;=Listes!$A$64,Forfaitaires!$E103*Listes!$A$65,IF(Forfaitaires!$E103&gt;Listes!$D$64,Forfaitaires!$E103*Listes!$D$65,((Forfaitaires!$E103*Listes!$B$65)+Listes!$C$65)))))))</f>
        <v/>
      </c>
      <c r="M103" s="124" t="str">
        <f t="shared" si="4"/>
        <v/>
      </c>
      <c r="N103" s="313"/>
    </row>
    <row r="104" spans="1:14" ht="20.100000000000001" customHeight="1" x14ac:dyDescent="0.25">
      <c r="A104" s="57">
        <v>99</v>
      </c>
      <c r="B104" s="28"/>
      <c r="C104" s="28"/>
      <c r="D104" s="28"/>
      <c r="E104" s="28"/>
      <c r="F104" s="28"/>
      <c r="G104" s="146" t="str">
        <f>IF(C104="","",IF(C104="","",(VLOOKUP(C104,Listes!$B$31:$C$35,2,FALSE))))</f>
        <v/>
      </c>
      <c r="H104" s="313" t="str">
        <f t="shared" si="3"/>
        <v/>
      </c>
      <c r="I104" s="124" t="str">
        <f>IF(G104="","",IF(G104="","",(VLOOKUP(G104,Listes!$C$31:$D$35,2,FALSE))))</f>
        <v/>
      </c>
      <c r="J104" s="123" t="str">
        <f>IF($G104="","",IF($C104=Listes!$B$32,IF(Forfaitaires!$E104&lt;=Listes!$B$53,(Forfaitaires!$E104*(VLOOKUP(Forfaitaires!$D104,Listes!$A$54:$E$60,2,FALSE))),IF(Forfaitaires!$E104&gt;Listes!$E$53,(Forfaitaires!$E104*(VLOOKUP(Forfaitaires!$D104,Listes!$A$54:$E$60,5,FALSE))),(Forfaitaires!$E104*(VLOOKUP(Forfaitaires!$D104,Listes!$A$54:$E$60,3,FALSE)))+(VLOOKUP(Forfaitaires!$D104,Listes!$A$54:$E$60,4,FALSE))))))</f>
        <v/>
      </c>
      <c r="K104" s="123" t="str">
        <f>IF($G104="","",IF($C104=Listes!$B$31,IF(Forfaitaires!$E104&lt;=Listes!$B$42,(Forfaitaires!$E104*(VLOOKUP(Forfaitaires!$D104,Listes!$A$43:$E$49,2,FALSE))),IF(Forfaitaires!$E104&gt;Listes!$D$42,(Forfaitaires!$E104*(VLOOKUP(Forfaitaires!$D104,Listes!$A$43:$E$49,5,FALSE))),(Forfaitaires!$E104*(VLOOKUP(Forfaitaires!$D104,Listes!$A$43:$E$49,3,FALSE)))+(VLOOKUP(Forfaitaires!$D104,Listes!$A$43:$E$49,4,FALSE))))))</f>
        <v/>
      </c>
      <c r="L104" s="123" t="str">
        <f>IF($G104="","",IF($C104=Listes!$B$34,Listes!$I$31,IF($C104=Listes!$B$35,(VLOOKUP(Forfaitaires!$F104,Listes!$E$31:$F$36,2,FALSE)),IF($C104=Listes!$B$33,IF(Forfaitaires!$E104&lt;=Listes!$A$64,Forfaitaires!$E104*Listes!$A$65,IF(Forfaitaires!$E104&gt;Listes!$D$64,Forfaitaires!$E104*Listes!$D$65,((Forfaitaires!$E104*Listes!$B$65)+Listes!$C$65)))))))</f>
        <v/>
      </c>
      <c r="M104" s="124" t="str">
        <f t="shared" si="4"/>
        <v/>
      </c>
      <c r="N104" s="313"/>
    </row>
    <row r="105" spans="1:14" ht="20.100000000000001" customHeight="1" x14ac:dyDescent="0.25">
      <c r="A105" s="57">
        <v>100</v>
      </c>
      <c r="B105" s="28"/>
      <c r="C105" s="28"/>
      <c r="D105" s="28"/>
      <c r="E105" s="28"/>
      <c r="F105" s="28"/>
      <c r="G105" s="146" t="str">
        <f>IF(C105="","",IF(C105="","",(VLOOKUP(C105,Listes!$B$31:$C$35,2,FALSE))))</f>
        <v/>
      </c>
      <c r="H105" s="313" t="str">
        <f t="shared" si="3"/>
        <v/>
      </c>
      <c r="I105" s="124" t="str">
        <f>IF(G105="","",IF(G105="","",(VLOOKUP(G105,Listes!$C$31:$D$35,2,FALSE))))</f>
        <v/>
      </c>
      <c r="J105" s="123" t="str">
        <f>IF($G105="","",IF($C105=Listes!$B$32,IF(Forfaitaires!$E105&lt;=Listes!$B$53,(Forfaitaires!$E105*(VLOOKUP(Forfaitaires!$D105,Listes!$A$54:$E$60,2,FALSE))),IF(Forfaitaires!$E105&gt;Listes!$E$53,(Forfaitaires!$E105*(VLOOKUP(Forfaitaires!$D105,Listes!$A$54:$E$60,5,FALSE))),(Forfaitaires!$E105*(VLOOKUP(Forfaitaires!$D105,Listes!$A$54:$E$60,3,FALSE)))+(VLOOKUP(Forfaitaires!$D105,Listes!$A$54:$E$60,4,FALSE))))))</f>
        <v/>
      </c>
      <c r="K105" s="123" t="str">
        <f>IF($G105="","",IF($C105=Listes!$B$31,IF(Forfaitaires!$E105&lt;=Listes!$B$42,(Forfaitaires!$E105*(VLOOKUP(Forfaitaires!$D105,Listes!$A$43:$E$49,2,FALSE))),IF(Forfaitaires!$E105&gt;Listes!$D$42,(Forfaitaires!$E105*(VLOOKUP(Forfaitaires!$D105,Listes!$A$43:$E$49,5,FALSE))),(Forfaitaires!$E105*(VLOOKUP(Forfaitaires!$D105,Listes!$A$43:$E$49,3,FALSE)))+(VLOOKUP(Forfaitaires!$D105,Listes!$A$43:$E$49,4,FALSE))))))</f>
        <v/>
      </c>
      <c r="L105" s="123" t="str">
        <f>IF($G105="","",IF($C105=Listes!$B$34,Listes!$I$31,IF($C105=Listes!$B$35,(VLOOKUP(Forfaitaires!$F105,Listes!$E$31:$F$36,2,FALSE)),IF($C105=Listes!$B$33,IF(Forfaitaires!$E105&lt;=Listes!$A$64,Forfaitaires!$E105*Listes!$A$65,IF(Forfaitaires!$E105&gt;Listes!$D$64,Forfaitaires!$E105*Listes!$D$65,((Forfaitaires!$E105*Listes!$B$65)+Listes!$C$65)))))))</f>
        <v/>
      </c>
      <c r="M105" s="124" t="str">
        <f t="shared" si="4"/>
        <v/>
      </c>
      <c r="N105" s="313"/>
    </row>
    <row r="106" spans="1:14" ht="20.100000000000001" customHeight="1" x14ac:dyDescent="0.25">
      <c r="A106" s="57">
        <v>101</v>
      </c>
      <c r="B106" s="28"/>
      <c r="C106" s="28"/>
      <c r="D106" s="28"/>
      <c r="E106" s="28"/>
      <c r="F106" s="28"/>
      <c r="G106" s="146" t="str">
        <f>IF(C106="","",IF(C106="","",(VLOOKUP(C106,Listes!$B$31:$C$35,2,FALSE))))</f>
        <v/>
      </c>
      <c r="H106" s="313" t="str">
        <f t="shared" si="3"/>
        <v/>
      </c>
      <c r="I106" s="124" t="str">
        <f>IF(G106="","",IF(G106="","",(VLOOKUP(G106,Listes!$C$31:$D$35,2,FALSE))))</f>
        <v/>
      </c>
      <c r="J106" s="123" t="str">
        <f>IF($G106="","",IF($C106=Listes!$B$32,IF(Forfaitaires!$E106&lt;=Listes!$B$53,(Forfaitaires!$E106*(VLOOKUP(Forfaitaires!$D106,Listes!$A$54:$E$60,2,FALSE))),IF(Forfaitaires!$E106&gt;Listes!$E$53,(Forfaitaires!$E106*(VLOOKUP(Forfaitaires!$D106,Listes!$A$54:$E$60,5,FALSE))),(Forfaitaires!$E106*(VLOOKUP(Forfaitaires!$D106,Listes!$A$54:$E$60,3,FALSE)))+(VLOOKUP(Forfaitaires!$D106,Listes!$A$54:$E$60,4,FALSE))))))</f>
        <v/>
      </c>
      <c r="K106" s="123" t="str">
        <f>IF($G106="","",IF($C106=Listes!$B$31,IF(Forfaitaires!$E106&lt;=Listes!$B$42,(Forfaitaires!$E106*(VLOOKUP(Forfaitaires!$D106,Listes!$A$43:$E$49,2,FALSE))),IF(Forfaitaires!$E106&gt;Listes!$D$42,(Forfaitaires!$E106*(VLOOKUP(Forfaitaires!$D106,Listes!$A$43:$E$49,5,FALSE))),(Forfaitaires!$E106*(VLOOKUP(Forfaitaires!$D106,Listes!$A$43:$E$49,3,FALSE)))+(VLOOKUP(Forfaitaires!$D106,Listes!$A$43:$E$49,4,FALSE))))))</f>
        <v/>
      </c>
      <c r="L106" s="123" t="str">
        <f>IF($G106="","",IF($C106=Listes!$B$34,Listes!$I$31,IF($C106=Listes!$B$35,(VLOOKUP(Forfaitaires!$F106,Listes!$E$31:$F$36,2,FALSE)),IF($C106=Listes!$B$33,IF(Forfaitaires!$E106&lt;=Listes!$A$64,Forfaitaires!$E106*Listes!$A$65,IF(Forfaitaires!$E106&gt;Listes!$D$64,Forfaitaires!$E106*Listes!$D$65,((Forfaitaires!$E106*Listes!$B$65)+Listes!$C$65)))))))</f>
        <v/>
      </c>
      <c r="M106" s="124" t="str">
        <f t="shared" si="4"/>
        <v/>
      </c>
      <c r="N106" s="313"/>
    </row>
    <row r="107" spans="1:14" ht="20.100000000000001" customHeight="1" x14ac:dyDescent="0.25">
      <c r="A107" s="57">
        <v>102</v>
      </c>
      <c r="B107" s="28"/>
      <c r="C107" s="28"/>
      <c r="D107" s="28"/>
      <c r="E107" s="28"/>
      <c r="F107" s="28"/>
      <c r="G107" s="146" t="str">
        <f>IF(C107="","",IF(C107="","",(VLOOKUP(C107,Listes!$B$31:$C$35,2,FALSE))))</f>
        <v/>
      </c>
      <c r="H107" s="313" t="str">
        <f t="shared" si="3"/>
        <v/>
      </c>
      <c r="I107" s="124" t="str">
        <f>IF(G107="","",IF(G107="","",(VLOOKUP(G107,Listes!$C$31:$D$35,2,FALSE))))</f>
        <v/>
      </c>
      <c r="J107" s="123" t="str">
        <f>IF($G107="","",IF($C107=Listes!$B$32,IF(Forfaitaires!$E107&lt;=Listes!$B$53,(Forfaitaires!$E107*(VLOOKUP(Forfaitaires!$D107,Listes!$A$54:$E$60,2,FALSE))),IF(Forfaitaires!$E107&gt;Listes!$E$53,(Forfaitaires!$E107*(VLOOKUP(Forfaitaires!$D107,Listes!$A$54:$E$60,5,FALSE))),(Forfaitaires!$E107*(VLOOKUP(Forfaitaires!$D107,Listes!$A$54:$E$60,3,FALSE)))+(VLOOKUP(Forfaitaires!$D107,Listes!$A$54:$E$60,4,FALSE))))))</f>
        <v/>
      </c>
      <c r="K107" s="123" t="str">
        <f>IF($G107="","",IF($C107=Listes!$B$31,IF(Forfaitaires!$E107&lt;=Listes!$B$42,(Forfaitaires!$E107*(VLOOKUP(Forfaitaires!$D107,Listes!$A$43:$E$49,2,FALSE))),IF(Forfaitaires!$E107&gt;Listes!$D$42,(Forfaitaires!$E107*(VLOOKUP(Forfaitaires!$D107,Listes!$A$43:$E$49,5,FALSE))),(Forfaitaires!$E107*(VLOOKUP(Forfaitaires!$D107,Listes!$A$43:$E$49,3,FALSE)))+(VLOOKUP(Forfaitaires!$D107,Listes!$A$43:$E$49,4,FALSE))))))</f>
        <v/>
      </c>
      <c r="L107" s="123" t="str">
        <f>IF($G107="","",IF($C107=Listes!$B$34,Listes!$I$31,IF($C107=Listes!$B$35,(VLOOKUP(Forfaitaires!$F107,Listes!$E$31:$F$36,2,FALSE)),IF($C107=Listes!$B$33,IF(Forfaitaires!$E107&lt;=Listes!$A$64,Forfaitaires!$E107*Listes!$A$65,IF(Forfaitaires!$E107&gt;Listes!$D$64,Forfaitaires!$E107*Listes!$D$65,((Forfaitaires!$E107*Listes!$B$65)+Listes!$C$65)))))))</f>
        <v/>
      </c>
      <c r="M107" s="124" t="str">
        <f t="shared" si="4"/>
        <v/>
      </c>
      <c r="N107" s="313"/>
    </row>
    <row r="108" spans="1:14" ht="20.100000000000001" customHeight="1" x14ac:dyDescent="0.25">
      <c r="A108" s="57">
        <v>103</v>
      </c>
      <c r="B108" s="28"/>
      <c r="C108" s="28"/>
      <c r="D108" s="28"/>
      <c r="E108" s="28"/>
      <c r="F108" s="28"/>
      <c r="G108" s="146" t="str">
        <f>IF(C108="","",IF(C108="","",(VLOOKUP(C108,Listes!$B$31:$C$35,2,FALSE))))</f>
        <v/>
      </c>
      <c r="H108" s="313" t="str">
        <f t="shared" si="3"/>
        <v/>
      </c>
      <c r="I108" s="124" t="str">
        <f>IF(G108="","",IF(G108="","",(VLOOKUP(G108,Listes!$C$31:$D$35,2,FALSE))))</f>
        <v/>
      </c>
      <c r="J108" s="123" t="str">
        <f>IF($G108="","",IF($C108=Listes!$B$32,IF(Forfaitaires!$E108&lt;=Listes!$B$53,(Forfaitaires!$E108*(VLOOKUP(Forfaitaires!$D108,Listes!$A$54:$E$60,2,FALSE))),IF(Forfaitaires!$E108&gt;Listes!$E$53,(Forfaitaires!$E108*(VLOOKUP(Forfaitaires!$D108,Listes!$A$54:$E$60,5,FALSE))),(Forfaitaires!$E108*(VLOOKUP(Forfaitaires!$D108,Listes!$A$54:$E$60,3,FALSE)))+(VLOOKUP(Forfaitaires!$D108,Listes!$A$54:$E$60,4,FALSE))))))</f>
        <v/>
      </c>
      <c r="K108" s="123" t="str">
        <f>IF($G108="","",IF($C108=Listes!$B$31,IF(Forfaitaires!$E108&lt;=Listes!$B$42,(Forfaitaires!$E108*(VLOOKUP(Forfaitaires!$D108,Listes!$A$43:$E$49,2,FALSE))),IF(Forfaitaires!$E108&gt;Listes!$D$42,(Forfaitaires!$E108*(VLOOKUP(Forfaitaires!$D108,Listes!$A$43:$E$49,5,FALSE))),(Forfaitaires!$E108*(VLOOKUP(Forfaitaires!$D108,Listes!$A$43:$E$49,3,FALSE)))+(VLOOKUP(Forfaitaires!$D108,Listes!$A$43:$E$49,4,FALSE))))))</f>
        <v/>
      </c>
      <c r="L108" s="123" t="str">
        <f>IF($G108="","",IF($C108=Listes!$B$34,Listes!$I$31,IF($C108=Listes!$B$35,(VLOOKUP(Forfaitaires!$F108,Listes!$E$31:$F$36,2,FALSE)),IF($C108=Listes!$B$33,IF(Forfaitaires!$E108&lt;=Listes!$A$64,Forfaitaires!$E108*Listes!$A$65,IF(Forfaitaires!$E108&gt;Listes!$D$64,Forfaitaires!$E108*Listes!$D$65,((Forfaitaires!$E108*Listes!$B$65)+Listes!$C$65)))))))</f>
        <v/>
      </c>
      <c r="M108" s="124" t="str">
        <f t="shared" si="4"/>
        <v/>
      </c>
      <c r="N108" s="313"/>
    </row>
    <row r="109" spans="1:14" ht="20.100000000000001" customHeight="1" x14ac:dyDescent="0.25">
      <c r="A109" s="57">
        <v>104</v>
      </c>
      <c r="B109" s="28"/>
      <c r="C109" s="28"/>
      <c r="D109" s="28"/>
      <c r="E109" s="28"/>
      <c r="F109" s="28"/>
      <c r="G109" s="146" t="str">
        <f>IF(C109="","",IF(C109="","",(VLOOKUP(C109,Listes!$B$31:$C$35,2,FALSE))))</f>
        <v/>
      </c>
      <c r="H109" s="313" t="str">
        <f t="shared" si="3"/>
        <v/>
      </c>
      <c r="I109" s="124" t="str">
        <f>IF(G109="","",IF(G109="","",(VLOOKUP(G109,Listes!$C$31:$D$35,2,FALSE))))</f>
        <v/>
      </c>
      <c r="J109" s="123" t="str">
        <f>IF($G109="","",IF($C109=Listes!$B$32,IF(Forfaitaires!$E109&lt;=Listes!$B$53,(Forfaitaires!$E109*(VLOOKUP(Forfaitaires!$D109,Listes!$A$54:$E$60,2,FALSE))),IF(Forfaitaires!$E109&gt;Listes!$E$53,(Forfaitaires!$E109*(VLOOKUP(Forfaitaires!$D109,Listes!$A$54:$E$60,5,FALSE))),(Forfaitaires!$E109*(VLOOKUP(Forfaitaires!$D109,Listes!$A$54:$E$60,3,FALSE)))+(VLOOKUP(Forfaitaires!$D109,Listes!$A$54:$E$60,4,FALSE))))))</f>
        <v/>
      </c>
      <c r="K109" s="123" t="str">
        <f>IF($G109="","",IF($C109=Listes!$B$31,IF(Forfaitaires!$E109&lt;=Listes!$B$42,(Forfaitaires!$E109*(VLOOKUP(Forfaitaires!$D109,Listes!$A$43:$E$49,2,FALSE))),IF(Forfaitaires!$E109&gt;Listes!$D$42,(Forfaitaires!$E109*(VLOOKUP(Forfaitaires!$D109,Listes!$A$43:$E$49,5,FALSE))),(Forfaitaires!$E109*(VLOOKUP(Forfaitaires!$D109,Listes!$A$43:$E$49,3,FALSE)))+(VLOOKUP(Forfaitaires!$D109,Listes!$A$43:$E$49,4,FALSE))))))</f>
        <v/>
      </c>
      <c r="L109" s="123" t="str">
        <f>IF($G109="","",IF($C109=Listes!$B$34,Listes!$I$31,IF($C109=Listes!$B$35,(VLOOKUP(Forfaitaires!$F109,Listes!$E$31:$F$36,2,FALSE)),IF($C109=Listes!$B$33,IF(Forfaitaires!$E109&lt;=Listes!$A$64,Forfaitaires!$E109*Listes!$A$65,IF(Forfaitaires!$E109&gt;Listes!$D$64,Forfaitaires!$E109*Listes!$D$65,((Forfaitaires!$E109*Listes!$B$65)+Listes!$C$65)))))))</f>
        <v/>
      </c>
      <c r="M109" s="124" t="str">
        <f t="shared" si="4"/>
        <v/>
      </c>
      <c r="N109" s="313"/>
    </row>
    <row r="110" spans="1:14" ht="20.100000000000001" customHeight="1" x14ac:dyDescent="0.25">
      <c r="A110" s="57">
        <v>105</v>
      </c>
      <c r="B110" s="28"/>
      <c r="C110" s="28"/>
      <c r="D110" s="28"/>
      <c r="E110" s="28"/>
      <c r="F110" s="28"/>
      <c r="G110" s="146" t="str">
        <f>IF(C110="","",IF(C110="","",(VLOOKUP(C110,Listes!$B$31:$C$35,2,FALSE))))</f>
        <v/>
      </c>
      <c r="H110" s="313" t="str">
        <f t="shared" si="3"/>
        <v/>
      </c>
      <c r="I110" s="124" t="str">
        <f>IF(G110="","",IF(G110="","",(VLOOKUP(G110,Listes!$C$31:$D$35,2,FALSE))))</f>
        <v/>
      </c>
      <c r="J110" s="123" t="str">
        <f>IF($G110="","",IF($C110=Listes!$B$32,IF(Forfaitaires!$E110&lt;=Listes!$B$53,(Forfaitaires!$E110*(VLOOKUP(Forfaitaires!$D110,Listes!$A$54:$E$60,2,FALSE))),IF(Forfaitaires!$E110&gt;Listes!$E$53,(Forfaitaires!$E110*(VLOOKUP(Forfaitaires!$D110,Listes!$A$54:$E$60,5,FALSE))),(Forfaitaires!$E110*(VLOOKUP(Forfaitaires!$D110,Listes!$A$54:$E$60,3,FALSE)))+(VLOOKUP(Forfaitaires!$D110,Listes!$A$54:$E$60,4,FALSE))))))</f>
        <v/>
      </c>
      <c r="K110" s="123" t="str">
        <f>IF($G110="","",IF($C110=Listes!$B$31,IF(Forfaitaires!$E110&lt;=Listes!$B$42,(Forfaitaires!$E110*(VLOOKUP(Forfaitaires!$D110,Listes!$A$43:$E$49,2,FALSE))),IF(Forfaitaires!$E110&gt;Listes!$D$42,(Forfaitaires!$E110*(VLOOKUP(Forfaitaires!$D110,Listes!$A$43:$E$49,5,FALSE))),(Forfaitaires!$E110*(VLOOKUP(Forfaitaires!$D110,Listes!$A$43:$E$49,3,FALSE)))+(VLOOKUP(Forfaitaires!$D110,Listes!$A$43:$E$49,4,FALSE))))))</f>
        <v/>
      </c>
      <c r="L110" s="123" t="str">
        <f>IF($G110="","",IF($C110=Listes!$B$34,Listes!$I$31,IF($C110=Listes!$B$35,(VLOOKUP(Forfaitaires!$F110,Listes!$E$31:$F$36,2,FALSE)),IF($C110=Listes!$B$33,IF(Forfaitaires!$E110&lt;=Listes!$A$64,Forfaitaires!$E110*Listes!$A$65,IF(Forfaitaires!$E110&gt;Listes!$D$64,Forfaitaires!$E110*Listes!$D$65,((Forfaitaires!$E110*Listes!$B$65)+Listes!$C$65)))))))</f>
        <v/>
      </c>
      <c r="M110" s="124" t="str">
        <f t="shared" si="4"/>
        <v/>
      </c>
      <c r="N110" s="313"/>
    </row>
    <row r="111" spans="1:14" ht="20.100000000000001" customHeight="1" x14ac:dyDescent="0.25">
      <c r="A111" s="57">
        <v>106</v>
      </c>
      <c r="B111" s="28"/>
      <c r="C111" s="28"/>
      <c r="D111" s="28"/>
      <c r="E111" s="28"/>
      <c r="F111" s="28"/>
      <c r="G111" s="146" t="str">
        <f>IF(C111="","",IF(C111="","",(VLOOKUP(C111,Listes!$B$31:$C$35,2,FALSE))))</f>
        <v/>
      </c>
      <c r="H111" s="313" t="str">
        <f t="shared" si="3"/>
        <v/>
      </c>
      <c r="I111" s="124" t="str">
        <f>IF(G111="","",IF(G111="","",(VLOOKUP(G111,Listes!$C$31:$D$35,2,FALSE))))</f>
        <v/>
      </c>
      <c r="J111" s="123" t="str">
        <f>IF($G111="","",IF($C111=Listes!$B$32,IF(Forfaitaires!$E111&lt;=Listes!$B$53,(Forfaitaires!$E111*(VLOOKUP(Forfaitaires!$D111,Listes!$A$54:$E$60,2,FALSE))),IF(Forfaitaires!$E111&gt;Listes!$E$53,(Forfaitaires!$E111*(VLOOKUP(Forfaitaires!$D111,Listes!$A$54:$E$60,5,FALSE))),(Forfaitaires!$E111*(VLOOKUP(Forfaitaires!$D111,Listes!$A$54:$E$60,3,FALSE)))+(VLOOKUP(Forfaitaires!$D111,Listes!$A$54:$E$60,4,FALSE))))))</f>
        <v/>
      </c>
      <c r="K111" s="123" t="str">
        <f>IF($G111="","",IF($C111=Listes!$B$31,IF(Forfaitaires!$E111&lt;=Listes!$B$42,(Forfaitaires!$E111*(VLOOKUP(Forfaitaires!$D111,Listes!$A$43:$E$49,2,FALSE))),IF(Forfaitaires!$E111&gt;Listes!$D$42,(Forfaitaires!$E111*(VLOOKUP(Forfaitaires!$D111,Listes!$A$43:$E$49,5,FALSE))),(Forfaitaires!$E111*(VLOOKUP(Forfaitaires!$D111,Listes!$A$43:$E$49,3,FALSE)))+(VLOOKUP(Forfaitaires!$D111,Listes!$A$43:$E$49,4,FALSE))))))</f>
        <v/>
      </c>
      <c r="L111" s="123" t="str">
        <f>IF($G111="","",IF($C111=Listes!$B$34,Listes!$I$31,IF($C111=Listes!$B$35,(VLOOKUP(Forfaitaires!$F111,Listes!$E$31:$F$36,2,FALSE)),IF($C111=Listes!$B$33,IF(Forfaitaires!$E111&lt;=Listes!$A$64,Forfaitaires!$E111*Listes!$A$65,IF(Forfaitaires!$E111&gt;Listes!$D$64,Forfaitaires!$E111*Listes!$D$65,((Forfaitaires!$E111*Listes!$B$65)+Listes!$C$65)))))))</f>
        <v/>
      </c>
      <c r="M111" s="124" t="str">
        <f t="shared" si="4"/>
        <v/>
      </c>
      <c r="N111" s="313"/>
    </row>
    <row r="112" spans="1:14" ht="20.100000000000001" customHeight="1" x14ac:dyDescent="0.25">
      <c r="A112" s="57">
        <v>107</v>
      </c>
      <c r="B112" s="28"/>
      <c r="C112" s="28"/>
      <c r="D112" s="28"/>
      <c r="E112" s="28"/>
      <c r="F112" s="28"/>
      <c r="G112" s="146" t="str">
        <f>IF(C112="","",IF(C112="","",(VLOOKUP(C112,Listes!$B$31:$C$35,2,FALSE))))</f>
        <v/>
      </c>
      <c r="H112" s="313" t="str">
        <f t="shared" si="3"/>
        <v/>
      </c>
      <c r="I112" s="124" t="str">
        <f>IF(G112="","",IF(G112="","",(VLOOKUP(G112,Listes!$C$31:$D$35,2,FALSE))))</f>
        <v/>
      </c>
      <c r="J112" s="123" t="str">
        <f>IF($G112="","",IF($C112=Listes!$B$32,IF(Forfaitaires!$E112&lt;=Listes!$B$53,(Forfaitaires!$E112*(VLOOKUP(Forfaitaires!$D112,Listes!$A$54:$E$60,2,FALSE))),IF(Forfaitaires!$E112&gt;Listes!$E$53,(Forfaitaires!$E112*(VLOOKUP(Forfaitaires!$D112,Listes!$A$54:$E$60,5,FALSE))),(Forfaitaires!$E112*(VLOOKUP(Forfaitaires!$D112,Listes!$A$54:$E$60,3,FALSE)))+(VLOOKUP(Forfaitaires!$D112,Listes!$A$54:$E$60,4,FALSE))))))</f>
        <v/>
      </c>
      <c r="K112" s="123" t="str">
        <f>IF($G112="","",IF($C112=Listes!$B$31,IF(Forfaitaires!$E112&lt;=Listes!$B$42,(Forfaitaires!$E112*(VLOOKUP(Forfaitaires!$D112,Listes!$A$43:$E$49,2,FALSE))),IF(Forfaitaires!$E112&gt;Listes!$D$42,(Forfaitaires!$E112*(VLOOKUP(Forfaitaires!$D112,Listes!$A$43:$E$49,5,FALSE))),(Forfaitaires!$E112*(VLOOKUP(Forfaitaires!$D112,Listes!$A$43:$E$49,3,FALSE)))+(VLOOKUP(Forfaitaires!$D112,Listes!$A$43:$E$49,4,FALSE))))))</f>
        <v/>
      </c>
      <c r="L112" s="123" t="str">
        <f>IF($G112="","",IF($C112=Listes!$B$34,Listes!$I$31,IF($C112=Listes!$B$35,(VLOOKUP(Forfaitaires!$F112,Listes!$E$31:$F$36,2,FALSE)),IF($C112=Listes!$B$33,IF(Forfaitaires!$E112&lt;=Listes!$A$64,Forfaitaires!$E112*Listes!$A$65,IF(Forfaitaires!$E112&gt;Listes!$D$64,Forfaitaires!$E112*Listes!$D$65,((Forfaitaires!$E112*Listes!$B$65)+Listes!$C$65)))))))</f>
        <v/>
      </c>
      <c r="M112" s="124" t="str">
        <f t="shared" si="4"/>
        <v/>
      </c>
      <c r="N112" s="313"/>
    </row>
    <row r="113" spans="1:14" ht="20.100000000000001" customHeight="1" x14ac:dyDescent="0.25">
      <c r="A113" s="57">
        <v>108</v>
      </c>
      <c r="B113" s="28"/>
      <c r="C113" s="28"/>
      <c r="D113" s="28"/>
      <c r="E113" s="28"/>
      <c r="F113" s="28"/>
      <c r="G113" s="146" t="str">
        <f>IF(C113="","",IF(C113="","",(VLOOKUP(C113,Listes!$B$31:$C$35,2,FALSE))))</f>
        <v/>
      </c>
      <c r="H113" s="313" t="str">
        <f t="shared" si="3"/>
        <v/>
      </c>
      <c r="I113" s="124" t="str">
        <f>IF(G113="","",IF(G113="","",(VLOOKUP(G113,Listes!$C$31:$D$35,2,FALSE))))</f>
        <v/>
      </c>
      <c r="J113" s="123" t="str">
        <f>IF($G113="","",IF($C113=Listes!$B$32,IF(Forfaitaires!$E113&lt;=Listes!$B$53,(Forfaitaires!$E113*(VLOOKUP(Forfaitaires!$D113,Listes!$A$54:$E$60,2,FALSE))),IF(Forfaitaires!$E113&gt;Listes!$E$53,(Forfaitaires!$E113*(VLOOKUP(Forfaitaires!$D113,Listes!$A$54:$E$60,5,FALSE))),(Forfaitaires!$E113*(VLOOKUP(Forfaitaires!$D113,Listes!$A$54:$E$60,3,FALSE)))+(VLOOKUP(Forfaitaires!$D113,Listes!$A$54:$E$60,4,FALSE))))))</f>
        <v/>
      </c>
      <c r="K113" s="123" t="str">
        <f>IF($G113="","",IF($C113=Listes!$B$31,IF(Forfaitaires!$E113&lt;=Listes!$B$42,(Forfaitaires!$E113*(VLOOKUP(Forfaitaires!$D113,Listes!$A$43:$E$49,2,FALSE))),IF(Forfaitaires!$E113&gt;Listes!$D$42,(Forfaitaires!$E113*(VLOOKUP(Forfaitaires!$D113,Listes!$A$43:$E$49,5,FALSE))),(Forfaitaires!$E113*(VLOOKUP(Forfaitaires!$D113,Listes!$A$43:$E$49,3,FALSE)))+(VLOOKUP(Forfaitaires!$D113,Listes!$A$43:$E$49,4,FALSE))))))</f>
        <v/>
      </c>
      <c r="L113" s="123" t="str">
        <f>IF($G113="","",IF($C113=Listes!$B$34,Listes!$I$31,IF($C113=Listes!$B$35,(VLOOKUP(Forfaitaires!$F113,Listes!$E$31:$F$36,2,FALSE)),IF($C113=Listes!$B$33,IF(Forfaitaires!$E113&lt;=Listes!$A$64,Forfaitaires!$E113*Listes!$A$65,IF(Forfaitaires!$E113&gt;Listes!$D$64,Forfaitaires!$E113*Listes!$D$65,((Forfaitaires!$E113*Listes!$B$65)+Listes!$C$65)))))))</f>
        <v/>
      </c>
      <c r="M113" s="124" t="str">
        <f t="shared" si="4"/>
        <v/>
      </c>
      <c r="N113" s="313"/>
    </row>
    <row r="114" spans="1:14" ht="20.100000000000001" customHeight="1" x14ac:dyDescent="0.25">
      <c r="A114" s="57">
        <v>109</v>
      </c>
      <c r="B114" s="28"/>
      <c r="C114" s="28"/>
      <c r="D114" s="28"/>
      <c r="E114" s="28"/>
      <c r="F114" s="28"/>
      <c r="G114" s="146" t="str">
        <f>IF(C114="","",IF(C114="","",(VLOOKUP(C114,Listes!$B$31:$C$35,2,FALSE))))</f>
        <v/>
      </c>
      <c r="H114" s="313" t="str">
        <f t="shared" si="3"/>
        <v/>
      </c>
      <c r="I114" s="124" t="str">
        <f>IF(G114="","",IF(G114="","",(VLOOKUP(G114,Listes!$C$31:$D$35,2,FALSE))))</f>
        <v/>
      </c>
      <c r="J114" s="123" t="str">
        <f>IF($G114="","",IF($C114=Listes!$B$32,IF(Forfaitaires!$E114&lt;=Listes!$B$53,(Forfaitaires!$E114*(VLOOKUP(Forfaitaires!$D114,Listes!$A$54:$E$60,2,FALSE))),IF(Forfaitaires!$E114&gt;Listes!$E$53,(Forfaitaires!$E114*(VLOOKUP(Forfaitaires!$D114,Listes!$A$54:$E$60,5,FALSE))),(Forfaitaires!$E114*(VLOOKUP(Forfaitaires!$D114,Listes!$A$54:$E$60,3,FALSE)))+(VLOOKUP(Forfaitaires!$D114,Listes!$A$54:$E$60,4,FALSE))))))</f>
        <v/>
      </c>
      <c r="K114" s="123" t="str">
        <f>IF($G114="","",IF($C114=Listes!$B$31,IF(Forfaitaires!$E114&lt;=Listes!$B$42,(Forfaitaires!$E114*(VLOOKUP(Forfaitaires!$D114,Listes!$A$43:$E$49,2,FALSE))),IF(Forfaitaires!$E114&gt;Listes!$D$42,(Forfaitaires!$E114*(VLOOKUP(Forfaitaires!$D114,Listes!$A$43:$E$49,5,FALSE))),(Forfaitaires!$E114*(VLOOKUP(Forfaitaires!$D114,Listes!$A$43:$E$49,3,FALSE)))+(VLOOKUP(Forfaitaires!$D114,Listes!$A$43:$E$49,4,FALSE))))))</f>
        <v/>
      </c>
      <c r="L114" s="123" t="str">
        <f>IF($G114="","",IF($C114=Listes!$B$34,Listes!$I$31,IF($C114=Listes!$B$35,(VLOOKUP(Forfaitaires!$F114,Listes!$E$31:$F$36,2,FALSE)),IF($C114=Listes!$B$33,IF(Forfaitaires!$E114&lt;=Listes!$A$64,Forfaitaires!$E114*Listes!$A$65,IF(Forfaitaires!$E114&gt;Listes!$D$64,Forfaitaires!$E114*Listes!$D$65,((Forfaitaires!$E114*Listes!$B$65)+Listes!$C$65)))))))</f>
        <v/>
      </c>
      <c r="M114" s="124" t="str">
        <f t="shared" si="4"/>
        <v/>
      </c>
      <c r="N114" s="313"/>
    </row>
    <row r="115" spans="1:14" ht="20.100000000000001" customHeight="1" x14ac:dyDescent="0.25">
      <c r="A115" s="57">
        <v>110</v>
      </c>
      <c r="B115" s="28"/>
      <c r="C115" s="28"/>
      <c r="D115" s="28"/>
      <c r="E115" s="28"/>
      <c r="F115" s="28"/>
      <c r="G115" s="146" t="str">
        <f>IF(C115="","",IF(C115="","",(VLOOKUP(C115,Listes!$B$31:$C$35,2,FALSE))))</f>
        <v/>
      </c>
      <c r="H115" s="313" t="str">
        <f t="shared" si="3"/>
        <v/>
      </c>
      <c r="I115" s="124" t="str">
        <f>IF(G115="","",IF(G115="","",(VLOOKUP(G115,Listes!$C$31:$D$35,2,FALSE))))</f>
        <v/>
      </c>
      <c r="J115" s="123" t="str">
        <f>IF($G115="","",IF($C115=Listes!$B$32,IF(Forfaitaires!$E115&lt;=Listes!$B$53,(Forfaitaires!$E115*(VLOOKUP(Forfaitaires!$D115,Listes!$A$54:$E$60,2,FALSE))),IF(Forfaitaires!$E115&gt;Listes!$E$53,(Forfaitaires!$E115*(VLOOKUP(Forfaitaires!$D115,Listes!$A$54:$E$60,5,FALSE))),(Forfaitaires!$E115*(VLOOKUP(Forfaitaires!$D115,Listes!$A$54:$E$60,3,FALSE)))+(VLOOKUP(Forfaitaires!$D115,Listes!$A$54:$E$60,4,FALSE))))))</f>
        <v/>
      </c>
      <c r="K115" s="123" t="str">
        <f>IF($G115="","",IF($C115=Listes!$B$31,IF(Forfaitaires!$E115&lt;=Listes!$B$42,(Forfaitaires!$E115*(VLOOKUP(Forfaitaires!$D115,Listes!$A$43:$E$49,2,FALSE))),IF(Forfaitaires!$E115&gt;Listes!$D$42,(Forfaitaires!$E115*(VLOOKUP(Forfaitaires!$D115,Listes!$A$43:$E$49,5,FALSE))),(Forfaitaires!$E115*(VLOOKUP(Forfaitaires!$D115,Listes!$A$43:$E$49,3,FALSE)))+(VLOOKUP(Forfaitaires!$D115,Listes!$A$43:$E$49,4,FALSE))))))</f>
        <v/>
      </c>
      <c r="L115" s="123" t="str">
        <f>IF($G115="","",IF($C115=Listes!$B$34,Listes!$I$31,IF($C115=Listes!$B$35,(VLOOKUP(Forfaitaires!$F115,Listes!$E$31:$F$36,2,FALSE)),IF($C115=Listes!$B$33,IF(Forfaitaires!$E115&lt;=Listes!$A$64,Forfaitaires!$E115*Listes!$A$65,IF(Forfaitaires!$E115&gt;Listes!$D$64,Forfaitaires!$E115*Listes!$D$65,((Forfaitaires!$E115*Listes!$B$65)+Listes!$C$65)))))))</f>
        <v/>
      </c>
      <c r="M115" s="124" t="str">
        <f t="shared" si="4"/>
        <v/>
      </c>
      <c r="N115" s="313"/>
    </row>
    <row r="116" spans="1:14" ht="20.100000000000001" customHeight="1" x14ac:dyDescent="0.25">
      <c r="A116" s="57">
        <v>111</v>
      </c>
      <c r="B116" s="28"/>
      <c r="C116" s="28"/>
      <c r="D116" s="28"/>
      <c r="E116" s="28"/>
      <c r="F116" s="28"/>
      <c r="G116" s="146" t="str">
        <f>IF(C116="","",IF(C116="","",(VLOOKUP(C116,Listes!$B$31:$C$35,2,FALSE))))</f>
        <v/>
      </c>
      <c r="H116" s="313" t="str">
        <f t="shared" si="3"/>
        <v/>
      </c>
      <c r="I116" s="124" t="str">
        <f>IF(G116="","",IF(G116="","",(VLOOKUP(G116,Listes!$C$31:$D$35,2,FALSE))))</f>
        <v/>
      </c>
      <c r="J116" s="123" t="str">
        <f>IF($G116="","",IF($C116=Listes!$B$32,IF(Forfaitaires!$E116&lt;=Listes!$B$53,(Forfaitaires!$E116*(VLOOKUP(Forfaitaires!$D116,Listes!$A$54:$E$60,2,FALSE))),IF(Forfaitaires!$E116&gt;Listes!$E$53,(Forfaitaires!$E116*(VLOOKUP(Forfaitaires!$D116,Listes!$A$54:$E$60,5,FALSE))),(Forfaitaires!$E116*(VLOOKUP(Forfaitaires!$D116,Listes!$A$54:$E$60,3,FALSE)))+(VLOOKUP(Forfaitaires!$D116,Listes!$A$54:$E$60,4,FALSE))))))</f>
        <v/>
      </c>
      <c r="K116" s="123" t="str">
        <f>IF($G116="","",IF($C116=Listes!$B$31,IF(Forfaitaires!$E116&lt;=Listes!$B$42,(Forfaitaires!$E116*(VLOOKUP(Forfaitaires!$D116,Listes!$A$43:$E$49,2,FALSE))),IF(Forfaitaires!$E116&gt;Listes!$D$42,(Forfaitaires!$E116*(VLOOKUP(Forfaitaires!$D116,Listes!$A$43:$E$49,5,FALSE))),(Forfaitaires!$E116*(VLOOKUP(Forfaitaires!$D116,Listes!$A$43:$E$49,3,FALSE)))+(VLOOKUP(Forfaitaires!$D116,Listes!$A$43:$E$49,4,FALSE))))))</f>
        <v/>
      </c>
      <c r="L116" s="123" t="str">
        <f>IF($G116="","",IF($C116=Listes!$B$34,Listes!$I$31,IF($C116=Listes!$B$35,(VLOOKUP(Forfaitaires!$F116,Listes!$E$31:$F$36,2,FALSE)),IF($C116=Listes!$B$33,IF(Forfaitaires!$E116&lt;=Listes!$A$64,Forfaitaires!$E116*Listes!$A$65,IF(Forfaitaires!$E116&gt;Listes!$D$64,Forfaitaires!$E116*Listes!$D$65,((Forfaitaires!$E116*Listes!$B$65)+Listes!$C$65)))))))</f>
        <v/>
      </c>
      <c r="M116" s="124" t="str">
        <f t="shared" si="4"/>
        <v/>
      </c>
      <c r="N116" s="313"/>
    </row>
    <row r="117" spans="1:14" ht="20.100000000000001" customHeight="1" x14ac:dyDescent="0.25">
      <c r="A117" s="57">
        <v>112</v>
      </c>
      <c r="B117" s="28"/>
      <c r="C117" s="28"/>
      <c r="D117" s="28"/>
      <c r="E117" s="28"/>
      <c r="F117" s="28"/>
      <c r="G117" s="146" t="str">
        <f>IF(C117="","",IF(C117="","",(VLOOKUP(C117,Listes!$B$31:$C$35,2,FALSE))))</f>
        <v/>
      </c>
      <c r="H117" s="313" t="str">
        <f t="shared" si="3"/>
        <v/>
      </c>
      <c r="I117" s="124" t="str">
        <f>IF(G117="","",IF(G117="","",(VLOOKUP(G117,Listes!$C$31:$D$35,2,FALSE))))</f>
        <v/>
      </c>
      <c r="J117" s="123" t="str">
        <f>IF($G117="","",IF($C117=Listes!$B$32,IF(Forfaitaires!$E117&lt;=Listes!$B$53,(Forfaitaires!$E117*(VLOOKUP(Forfaitaires!$D117,Listes!$A$54:$E$60,2,FALSE))),IF(Forfaitaires!$E117&gt;Listes!$E$53,(Forfaitaires!$E117*(VLOOKUP(Forfaitaires!$D117,Listes!$A$54:$E$60,5,FALSE))),(Forfaitaires!$E117*(VLOOKUP(Forfaitaires!$D117,Listes!$A$54:$E$60,3,FALSE)))+(VLOOKUP(Forfaitaires!$D117,Listes!$A$54:$E$60,4,FALSE))))))</f>
        <v/>
      </c>
      <c r="K117" s="123" t="str">
        <f>IF($G117="","",IF($C117=Listes!$B$31,IF(Forfaitaires!$E117&lt;=Listes!$B$42,(Forfaitaires!$E117*(VLOOKUP(Forfaitaires!$D117,Listes!$A$43:$E$49,2,FALSE))),IF(Forfaitaires!$E117&gt;Listes!$D$42,(Forfaitaires!$E117*(VLOOKUP(Forfaitaires!$D117,Listes!$A$43:$E$49,5,FALSE))),(Forfaitaires!$E117*(VLOOKUP(Forfaitaires!$D117,Listes!$A$43:$E$49,3,FALSE)))+(VLOOKUP(Forfaitaires!$D117,Listes!$A$43:$E$49,4,FALSE))))))</f>
        <v/>
      </c>
      <c r="L117" s="123" t="str">
        <f>IF($G117="","",IF($C117=Listes!$B$34,Listes!$I$31,IF($C117=Listes!$B$35,(VLOOKUP(Forfaitaires!$F117,Listes!$E$31:$F$36,2,FALSE)),IF($C117=Listes!$B$33,IF(Forfaitaires!$E117&lt;=Listes!$A$64,Forfaitaires!$E117*Listes!$A$65,IF(Forfaitaires!$E117&gt;Listes!$D$64,Forfaitaires!$E117*Listes!$D$65,((Forfaitaires!$E117*Listes!$B$65)+Listes!$C$65)))))))</f>
        <v/>
      </c>
      <c r="M117" s="124" t="str">
        <f t="shared" si="4"/>
        <v/>
      </c>
      <c r="N117" s="313"/>
    </row>
    <row r="118" spans="1:14" ht="20.100000000000001" customHeight="1" x14ac:dyDescent="0.25">
      <c r="A118" s="57">
        <v>113</v>
      </c>
      <c r="B118" s="28"/>
      <c r="C118" s="28"/>
      <c r="D118" s="28"/>
      <c r="E118" s="28"/>
      <c r="F118" s="28"/>
      <c r="G118" s="146" t="str">
        <f>IF(C118="","",IF(C118="","",(VLOOKUP(C118,Listes!$B$31:$C$35,2,FALSE))))</f>
        <v/>
      </c>
      <c r="H118" s="313" t="str">
        <f t="shared" si="3"/>
        <v/>
      </c>
      <c r="I118" s="124" t="str">
        <f>IF(G118="","",IF(G118="","",(VLOOKUP(G118,Listes!$C$31:$D$35,2,FALSE))))</f>
        <v/>
      </c>
      <c r="J118" s="123" t="str">
        <f>IF($G118="","",IF($C118=Listes!$B$32,IF(Forfaitaires!$E118&lt;=Listes!$B$53,(Forfaitaires!$E118*(VLOOKUP(Forfaitaires!$D118,Listes!$A$54:$E$60,2,FALSE))),IF(Forfaitaires!$E118&gt;Listes!$E$53,(Forfaitaires!$E118*(VLOOKUP(Forfaitaires!$D118,Listes!$A$54:$E$60,5,FALSE))),(Forfaitaires!$E118*(VLOOKUP(Forfaitaires!$D118,Listes!$A$54:$E$60,3,FALSE)))+(VLOOKUP(Forfaitaires!$D118,Listes!$A$54:$E$60,4,FALSE))))))</f>
        <v/>
      </c>
      <c r="K118" s="123" t="str">
        <f>IF($G118="","",IF($C118=Listes!$B$31,IF(Forfaitaires!$E118&lt;=Listes!$B$42,(Forfaitaires!$E118*(VLOOKUP(Forfaitaires!$D118,Listes!$A$43:$E$49,2,FALSE))),IF(Forfaitaires!$E118&gt;Listes!$D$42,(Forfaitaires!$E118*(VLOOKUP(Forfaitaires!$D118,Listes!$A$43:$E$49,5,FALSE))),(Forfaitaires!$E118*(VLOOKUP(Forfaitaires!$D118,Listes!$A$43:$E$49,3,FALSE)))+(VLOOKUP(Forfaitaires!$D118,Listes!$A$43:$E$49,4,FALSE))))))</f>
        <v/>
      </c>
      <c r="L118" s="123" t="str">
        <f>IF($G118="","",IF($C118=Listes!$B$34,Listes!$I$31,IF($C118=Listes!$B$35,(VLOOKUP(Forfaitaires!$F118,Listes!$E$31:$F$36,2,FALSE)),IF($C118=Listes!$B$33,IF(Forfaitaires!$E118&lt;=Listes!$A$64,Forfaitaires!$E118*Listes!$A$65,IF(Forfaitaires!$E118&gt;Listes!$D$64,Forfaitaires!$E118*Listes!$D$65,((Forfaitaires!$E118*Listes!$B$65)+Listes!$C$65)))))))</f>
        <v/>
      </c>
      <c r="M118" s="124" t="str">
        <f t="shared" si="4"/>
        <v/>
      </c>
      <c r="N118" s="313"/>
    </row>
    <row r="119" spans="1:14" ht="20.100000000000001" customHeight="1" x14ac:dyDescent="0.25">
      <c r="A119" s="57">
        <v>114</v>
      </c>
      <c r="B119" s="28"/>
      <c r="C119" s="28"/>
      <c r="D119" s="28"/>
      <c r="E119" s="28"/>
      <c r="F119" s="28"/>
      <c r="G119" s="146" t="str">
        <f>IF(C119="","",IF(C119="","",(VLOOKUP(C119,Listes!$B$31:$C$35,2,FALSE))))</f>
        <v/>
      </c>
      <c r="H119" s="313" t="str">
        <f t="shared" si="3"/>
        <v/>
      </c>
      <c r="I119" s="124" t="str">
        <f>IF(G119="","",IF(G119="","",(VLOOKUP(G119,Listes!$C$31:$D$35,2,FALSE))))</f>
        <v/>
      </c>
      <c r="J119" s="123" t="str">
        <f>IF($G119="","",IF($C119=Listes!$B$32,IF(Forfaitaires!$E119&lt;=Listes!$B$53,(Forfaitaires!$E119*(VLOOKUP(Forfaitaires!$D119,Listes!$A$54:$E$60,2,FALSE))),IF(Forfaitaires!$E119&gt;Listes!$E$53,(Forfaitaires!$E119*(VLOOKUP(Forfaitaires!$D119,Listes!$A$54:$E$60,5,FALSE))),(Forfaitaires!$E119*(VLOOKUP(Forfaitaires!$D119,Listes!$A$54:$E$60,3,FALSE)))+(VLOOKUP(Forfaitaires!$D119,Listes!$A$54:$E$60,4,FALSE))))))</f>
        <v/>
      </c>
      <c r="K119" s="123" t="str">
        <f>IF($G119="","",IF($C119=Listes!$B$31,IF(Forfaitaires!$E119&lt;=Listes!$B$42,(Forfaitaires!$E119*(VLOOKUP(Forfaitaires!$D119,Listes!$A$43:$E$49,2,FALSE))),IF(Forfaitaires!$E119&gt;Listes!$D$42,(Forfaitaires!$E119*(VLOOKUP(Forfaitaires!$D119,Listes!$A$43:$E$49,5,FALSE))),(Forfaitaires!$E119*(VLOOKUP(Forfaitaires!$D119,Listes!$A$43:$E$49,3,FALSE)))+(VLOOKUP(Forfaitaires!$D119,Listes!$A$43:$E$49,4,FALSE))))))</f>
        <v/>
      </c>
      <c r="L119" s="123" t="str">
        <f>IF($G119="","",IF($C119=Listes!$B$34,Listes!$I$31,IF($C119=Listes!$B$35,(VLOOKUP(Forfaitaires!$F119,Listes!$E$31:$F$36,2,FALSE)),IF($C119=Listes!$B$33,IF(Forfaitaires!$E119&lt;=Listes!$A$64,Forfaitaires!$E119*Listes!$A$65,IF(Forfaitaires!$E119&gt;Listes!$D$64,Forfaitaires!$E119*Listes!$D$65,((Forfaitaires!$E119*Listes!$B$65)+Listes!$C$65)))))))</f>
        <v/>
      </c>
      <c r="M119" s="124" t="str">
        <f t="shared" si="4"/>
        <v/>
      </c>
      <c r="N119" s="313"/>
    </row>
    <row r="120" spans="1:14" ht="20.100000000000001" customHeight="1" x14ac:dyDescent="0.25">
      <c r="A120" s="57">
        <v>115</v>
      </c>
      <c r="B120" s="28"/>
      <c r="C120" s="28"/>
      <c r="D120" s="28"/>
      <c r="E120" s="28"/>
      <c r="F120" s="28"/>
      <c r="G120" s="146" t="str">
        <f>IF(C120="","",IF(C120="","",(VLOOKUP(C120,Listes!$B$31:$C$35,2,FALSE))))</f>
        <v/>
      </c>
      <c r="H120" s="313" t="str">
        <f t="shared" si="3"/>
        <v/>
      </c>
      <c r="I120" s="124" t="str">
        <f>IF(G120="","",IF(G120="","",(VLOOKUP(G120,Listes!$C$31:$D$35,2,FALSE))))</f>
        <v/>
      </c>
      <c r="J120" s="123" t="str">
        <f>IF($G120="","",IF($C120=Listes!$B$32,IF(Forfaitaires!$E120&lt;=Listes!$B$53,(Forfaitaires!$E120*(VLOOKUP(Forfaitaires!$D120,Listes!$A$54:$E$60,2,FALSE))),IF(Forfaitaires!$E120&gt;Listes!$E$53,(Forfaitaires!$E120*(VLOOKUP(Forfaitaires!$D120,Listes!$A$54:$E$60,5,FALSE))),(Forfaitaires!$E120*(VLOOKUP(Forfaitaires!$D120,Listes!$A$54:$E$60,3,FALSE)))+(VLOOKUP(Forfaitaires!$D120,Listes!$A$54:$E$60,4,FALSE))))))</f>
        <v/>
      </c>
      <c r="K120" s="123" t="str">
        <f>IF($G120="","",IF($C120=Listes!$B$31,IF(Forfaitaires!$E120&lt;=Listes!$B$42,(Forfaitaires!$E120*(VLOOKUP(Forfaitaires!$D120,Listes!$A$43:$E$49,2,FALSE))),IF(Forfaitaires!$E120&gt;Listes!$D$42,(Forfaitaires!$E120*(VLOOKUP(Forfaitaires!$D120,Listes!$A$43:$E$49,5,FALSE))),(Forfaitaires!$E120*(VLOOKUP(Forfaitaires!$D120,Listes!$A$43:$E$49,3,FALSE)))+(VLOOKUP(Forfaitaires!$D120,Listes!$A$43:$E$49,4,FALSE))))))</f>
        <v/>
      </c>
      <c r="L120" s="123" t="str">
        <f>IF($G120="","",IF($C120=Listes!$B$34,Listes!$I$31,IF($C120=Listes!$B$35,(VLOOKUP(Forfaitaires!$F120,Listes!$E$31:$F$36,2,FALSE)),IF($C120=Listes!$B$33,IF(Forfaitaires!$E120&lt;=Listes!$A$64,Forfaitaires!$E120*Listes!$A$65,IF(Forfaitaires!$E120&gt;Listes!$D$64,Forfaitaires!$E120*Listes!$D$65,((Forfaitaires!$E120*Listes!$B$65)+Listes!$C$65)))))))</f>
        <v/>
      </c>
      <c r="M120" s="124" t="str">
        <f t="shared" si="4"/>
        <v/>
      </c>
      <c r="N120" s="313"/>
    </row>
    <row r="121" spans="1:14" ht="20.100000000000001" customHeight="1" x14ac:dyDescent="0.25">
      <c r="A121" s="57">
        <v>116</v>
      </c>
      <c r="B121" s="28"/>
      <c r="C121" s="28"/>
      <c r="D121" s="28"/>
      <c r="E121" s="28"/>
      <c r="F121" s="28"/>
      <c r="G121" s="146" t="str">
        <f>IF(C121="","",IF(C121="","",(VLOOKUP(C121,Listes!$B$31:$C$35,2,FALSE))))</f>
        <v/>
      </c>
      <c r="H121" s="313" t="str">
        <f t="shared" si="3"/>
        <v/>
      </c>
      <c r="I121" s="124" t="str">
        <f>IF(G121="","",IF(G121="","",(VLOOKUP(G121,Listes!$C$31:$D$35,2,FALSE))))</f>
        <v/>
      </c>
      <c r="J121" s="123" t="str">
        <f>IF($G121="","",IF($C121=Listes!$B$32,IF(Forfaitaires!$E121&lt;=Listes!$B$53,(Forfaitaires!$E121*(VLOOKUP(Forfaitaires!$D121,Listes!$A$54:$E$60,2,FALSE))),IF(Forfaitaires!$E121&gt;Listes!$E$53,(Forfaitaires!$E121*(VLOOKUP(Forfaitaires!$D121,Listes!$A$54:$E$60,5,FALSE))),(Forfaitaires!$E121*(VLOOKUP(Forfaitaires!$D121,Listes!$A$54:$E$60,3,FALSE)))+(VLOOKUP(Forfaitaires!$D121,Listes!$A$54:$E$60,4,FALSE))))))</f>
        <v/>
      </c>
      <c r="K121" s="123" t="str">
        <f>IF($G121="","",IF($C121=Listes!$B$31,IF(Forfaitaires!$E121&lt;=Listes!$B$42,(Forfaitaires!$E121*(VLOOKUP(Forfaitaires!$D121,Listes!$A$43:$E$49,2,FALSE))),IF(Forfaitaires!$E121&gt;Listes!$D$42,(Forfaitaires!$E121*(VLOOKUP(Forfaitaires!$D121,Listes!$A$43:$E$49,5,FALSE))),(Forfaitaires!$E121*(VLOOKUP(Forfaitaires!$D121,Listes!$A$43:$E$49,3,FALSE)))+(VLOOKUP(Forfaitaires!$D121,Listes!$A$43:$E$49,4,FALSE))))))</f>
        <v/>
      </c>
      <c r="L121" s="123" t="str">
        <f>IF($G121="","",IF($C121=Listes!$B$34,Listes!$I$31,IF($C121=Listes!$B$35,(VLOOKUP(Forfaitaires!$F121,Listes!$E$31:$F$36,2,FALSE)),IF($C121=Listes!$B$33,IF(Forfaitaires!$E121&lt;=Listes!$A$64,Forfaitaires!$E121*Listes!$A$65,IF(Forfaitaires!$E121&gt;Listes!$D$64,Forfaitaires!$E121*Listes!$D$65,((Forfaitaires!$E121*Listes!$B$65)+Listes!$C$65)))))))</f>
        <v/>
      </c>
      <c r="M121" s="124" t="str">
        <f t="shared" si="4"/>
        <v/>
      </c>
      <c r="N121" s="313"/>
    </row>
    <row r="122" spans="1:14" ht="20.100000000000001" customHeight="1" x14ac:dyDescent="0.25">
      <c r="A122" s="57">
        <v>117</v>
      </c>
      <c r="B122" s="28"/>
      <c r="C122" s="28"/>
      <c r="D122" s="28"/>
      <c r="E122" s="28"/>
      <c r="F122" s="28"/>
      <c r="G122" s="146" t="str">
        <f>IF(C122="","",IF(C122="","",(VLOOKUP(C122,Listes!$B$31:$C$35,2,FALSE))))</f>
        <v/>
      </c>
      <c r="H122" s="313" t="str">
        <f t="shared" si="3"/>
        <v/>
      </c>
      <c r="I122" s="124" t="str">
        <f>IF(G122="","",IF(G122="","",(VLOOKUP(G122,Listes!$C$31:$D$35,2,FALSE))))</f>
        <v/>
      </c>
      <c r="J122" s="123" t="str">
        <f>IF($G122="","",IF($C122=Listes!$B$32,IF(Forfaitaires!$E122&lt;=Listes!$B$53,(Forfaitaires!$E122*(VLOOKUP(Forfaitaires!$D122,Listes!$A$54:$E$60,2,FALSE))),IF(Forfaitaires!$E122&gt;Listes!$E$53,(Forfaitaires!$E122*(VLOOKUP(Forfaitaires!$D122,Listes!$A$54:$E$60,5,FALSE))),(Forfaitaires!$E122*(VLOOKUP(Forfaitaires!$D122,Listes!$A$54:$E$60,3,FALSE)))+(VLOOKUP(Forfaitaires!$D122,Listes!$A$54:$E$60,4,FALSE))))))</f>
        <v/>
      </c>
      <c r="K122" s="123" t="str">
        <f>IF($G122="","",IF($C122=Listes!$B$31,IF(Forfaitaires!$E122&lt;=Listes!$B$42,(Forfaitaires!$E122*(VLOOKUP(Forfaitaires!$D122,Listes!$A$43:$E$49,2,FALSE))),IF(Forfaitaires!$E122&gt;Listes!$D$42,(Forfaitaires!$E122*(VLOOKUP(Forfaitaires!$D122,Listes!$A$43:$E$49,5,FALSE))),(Forfaitaires!$E122*(VLOOKUP(Forfaitaires!$D122,Listes!$A$43:$E$49,3,FALSE)))+(VLOOKUP(Forfaitaires!$D122,Listes!$A$43:$E$49,4,FALSE))))))</f>
        <v/>
      </c>
      <c r="L122" s="123" t="str">
        <f>IF($G122="","",IF($C122=Listes!$B$34,Listes!$I$31,IF($C122=Listes!$B$35,(VLOOKUP(Forfaitaires!$F122,Listes!$E$31:$F$36,2,FALSE)),IF($C122=Listes!$B$33,IF(Forfaitaires!$E122&lt;=Listes!$A$64,Forfaitaires!$E122*Listes!$A$65,IF(Forfaitaires!$E122&gt;Listes!$D$64,Forfaitaires!$E122*Listes!$D$65,((Forfaitaires!$E122*Listes!$B$65)+Listes!$C$65)))))))</f>
        <v/>
      </c>
      <c r="M122" s="124" t="str">
        <f t="shared" si="4"/>
        <v/>
      </c>
      <c r="N122" s="313"/>
    </row>
    <row r="123" spans="1:14" ht="20.100000000000001" customHeight="1" x14ac:dyDescent="0.25">
      <c r="A123" s="57">
        <v>118</v>
      </c>
      <c r="B123" s="28"/>
      <c r="C123" s="28"/>
      <c r="D123" s="28"/>
      <c r="E123" s="28"/>
      <c r="F123" s="28"/>
      <c r="G123" s="146" t="str">
        <f>IF(C123="","",IF(C123="","",(VLOOKUP(C123,Listes!$B$31:$C$35,2,FALSE))))</f>
        <v/>
      </c>
      <c r="H123" s="313" t="str">
        <f t="shared" si="3"/>
        <v/>
      </c>
      <c r="I123" s="124" t="str">
        <f>IF(G123="","",IF(G123="","",(VLOOKUP(G123,Listes!$C$31:$D$35,2,FALSE))))</f>
        <v/>
      </c>
      <c r="J123" s="123" t="str">
        <f>IF($G123="","",IF($C123=Listes!$B$32,IF(Forfaitaires!$E123&lt;=Listes!$B$53,(Forfaitaires!$E123*(VLOOKUP(Forfaitaires!$D123,Listes!$A$54:$E$60,2,FALSE))),IF(Forfaitaires!$E123&gt;Listes!$E$53,(Forfaitaires!$E123*(VLOOKUP(Forfaitaires!$D123,Listes!$A$54:$E$60,5,FALSE))),(Forfaitaires!$E123*(VLOOKUP(Forfaitaires!$D123,Listes!$A$54:$E$60,3,FALSE)))+(VLOOKUP(Forfaitaires!$D123,Listes!$A$54:$E$60,4,FALSE))))))</f>
        <v/>
      </c>
      <c r="K123" s="123" t="str">
        <f>IF($G123="","",IF($C123=Listes!$B$31,IF(Forfaitaires!$E123&lt;=Listes!$B$42,(Forfaitaires!$E123*(VLOOKUP(Forfaitaires!$D123,Listes!$A$43:$E$49,2,FALSE))),IF(Forfaitaires!$E123&gt;Listes!$D$42,(Forfaitaires!$E123*(VLOOKUP(Forfaitaires!$D123,Listes!$A$43:$E$49,5,FALSE))),(Forfaitaires!$E123*(VLOOKUP(Forfaitaires!$D123,Listes!$A$43:$E$49,3,FALSE)))+(VLOOKUP(Forfaitaires!$D123,Listes!$A$43:$E$49,4,FALSE))))))</f>
        <v/>
      </c>
      <c r="L123" s="123" t="str">
        <f>IF($G123="","",IF($C123=Listes!$B$34,Listes!$I$31,IF($C123=Listes!$B$35,(VLOOKUP(Forfaitaires!$F123,Listes!$E$31:$F$36,2,FALSE)),IF($C123=Listes!$B$33,IF(Forfaitaires!$E123&lt;=Listes!$A$64,Forfaitaires!$E123*Listes!$A$65,IF(Forfaitaires!$E123&gt;Listes!$D$64,Forfaitaires!$E123*Listes!$D$65,((Forfaitaires!$E123*Listes!$B$65)+Listes!$C$65)))))))</f>
        <v/>
      </c>
      <c r="M123" s="124" t="str">
        <f t="shared" si="4"/>
        <v/>
      </c>
      <c r="N123" s="313"/>
    </row>
    <row r="124" spans="1:14" ht="20.100000000000001" customHeight="1" x14ac:dyDescent="0.25">
      <c r="A124" s="57">
        <v>119</v>
      </c>
      <c r="B124" s="28"/>
      <c r="C124" s="28"/>
      <c r="D124" s="28"/>
      <c r="E124" s="28"/>
      <c r="F124" s="28"/>
      <c r="G124" s="146" t="str">
        <f>IF(C124="","",IF(C124="","",(VLOOKUP(C124,Listes!$B$31:$C$35,2,FALSE))))</f>
        <v/>
      </c>
      <c r="H124" s="313" t="str">
        <f t="shared" si="3"/>
        <v/>
      </c>
      <c r="I124" s="124" t="str">
        <f>IF(G124="","",IF(G124="","",(VLOOKUP(G124,Listes!$C$31:$D$35,2,FALSE))))</f>
        <v/>
      </c>
      <c r="J124" s="123" t="str">
        <f>IF($G124="","",IF($C124=Listes!$B$32,IF(Forfaitaires!$E124&lt;=Listes!$B$53,(Forfaitaires!$E124*(VLOOKUP(Forfaitaires!$D124,Listes!$A$54:$E$60,2,FALSE))),IF(Forfaitaires!$E124&gt;Listes!$E$53,(Forfaitaires!$E124*(VLOOKUP(Forfaitaires!$D124,Listes!$A$54:$E$60,5,FALSE))),(Forfaitaires!$E124*(VLOOKUP(Forfaitaires!$D124,Listes!$A$54:$E$60,3,FALSE)))+(VLOOKUP(Forfaitaires!$D124,Listes!$A$54:$E$60,4,FALSE))))))</f>
        <v/>
      </c>
      <c r="K124" s="123" t="str">
        <f>IF($G124="","",IF($C124=Listes!$B$31,IF(Forfaitaires!$E124&lt;=Listes!$B$42,(Forfaitaires!$E124*(VLOOKUP(Forfaitaires!$D124,Listes!$A$43:$E$49,2,FALSE))),IF(Forfaitaires!$E124&gt;Listes!$D$42,(Forfaitaires!$E124*(VLOOKUP(Forfaitaires!$D124,Listes!$A$43:$E$49,5,FALSE))),(Forfaitaires!$E124*(VLOOKUP(Forfaitaires!$D124,Listes!$A$43:$E$49,3,FALSE)))+(VLOOKUP(Forfaitaires!$D124,Listes!$A$43:$E$49,4,FALSE))))))</f>
        <v/>
      </c>
      <c r="L124" s="123" t="str">
        <f>IF($G124="","",IF($C124=Listes!$B$34,Listes!$I$31,IF($C124=Listes!$B$35,(VLOOKUP(Forfaitaires!$F124,Listes!$E$31:$F$36,2,FALSE)),IF($C124=Listes!$B$33,IF(Forfaitaires!$E124&lt;=Listes!$A$64,Forfaitaires!$E124*Listes!$A$65,IF(Forfaitaires!$E124&gt;Listes!$D$64,Forfaitaires!$E124*Listes!$D$65,((Forfaitaires!$E124*Listes!$B$65)+Listes!$C$65)))))))</f>
        <v/>
      </c>
      <c r="M124" s="124" t="str">
        <f t="shared" si="4"/>
        <v/>
      </c>
      <c r="N124" s="313"/>
    </row>
    <row r="125" spans="1:14" ht="20.100000000000001" customHeight="1" x14ac:dyDescent="0.25">
      <c r="A125" s="57">
        <v>120</v>
      </c>
      <c r="B125" s="28"/>
      <c r="C125" s="28"/>
      <c r="D125" s="28"/>
      <c r="E125" s="28"/>
      <c r="F125" s="28"/>
      <c r="G125" s="146" t="str">
        <f>IF(C125="","",IF(C125="","",(VLOOKUP(C125,Listes!$B$31:$C$35,2,FALSE))))</f>
        <v/>
      </c>
      <c r="H125" s="313" t="str">
        <f t="shared" si="3"/>
        <v/>
      </c>
      <c r="I125" s="124" t="str">
        <f>IF(G125="","",IF(G125="","",(VLOOKUP(G125,Listes!$C$31:$D$35,2,FALSE))))</f>
        <v/>
      </c>
      <c r="J125" s="123" t="str">
        <f>IF($G125="","",IF($C125=Listes!$B$32,IF(Forfaitaires!$E125&lt;=Listes!$B$53,(Forfaitaires!$E125*(VLOOKUP(Forfaitaires!$D125,Listes!$A$54:$E$60,2,FALSE))),IF(Forfaitaires!$E125&gt;Listes!$E$53,(Forfaitaires!$E125*(VLOOKUP(Forfaitaires!$D125,Listes!$A$54:$E$60,5,FALSE))),(Forfaitaires!$E125*(VLOOKUP(Forfaitaires!$D125,Listes!$A$54:$E$60,3,FALSE)))+(VLOOKUP(Forfaitaires!$D125,Listes!$A$54:$E$60,4,FALSE))))))</f>
        <v/>
      </c>
      <c r="K125" s="123" t="str">
        <f>IF($G125="","",IF($C125=Listes!$B$31,IF(Forfaitaires!$E125&lt;=Listes!$B$42,(Forfaitaires!$E125*(VLOOKUP(Forfaitaires!$D125,Listes!$A$43:$E$49,2,FALSE))),IF(Forfaitaires!$E125&gt;Listes!$D$42,(Forfaitaires!$E125*(VLOOKUP(Forfaitaires!$D125,Listes!$A$43:$E$49,5,FALSE))),(Forfaitaires!$E125*(VLOOKUP(Forfaitaires!$D125,Listes!$A$43:$E$49,3,FALSE)))+(VLOOKUP(Forfaitaires!$D125,Listes!$A$43:$E$49,4,FALSE))))))</f>
        <v/>
      </c>
      <c r="L125" s="123" t="str">
        <f>IF($G125="","",IF($C125=Listes!$B$34,Listes!$I$31,IF($C125=Listes!$B$35,(VLOOKUP(Forfaitaires!$F125,Listes!$E$31:$F$36,2,FALSE)),IF($C125=Listes!$B$33,IF(Forfaitaires!$E125&lt;=Listes!$A$64,Forfaitaires!$E125*Listes!$A$65,IF(Forfaitaires!$E125&gt;Listes!$D$64,Forfaitaires!$E125*Listes!$D$65,((Forfaitaires!$E125*Listes!$B$65)+Listes!$C$65)))))))</f>
        <v/>
      </c>
      <c r="M125" s="124" t="str">
        <f t="shared" si="4"/>
        <v/>
      </c>
      <c r="N125" s="313"/>
    </row>
    <row r="126" spans="1:14" ht="20.100000000000001" customHeight="1" x14ac:dyDescent="0.25">
      <c r="A126" s="57">
        <v>121</v>
      </c>
      <c r="B126" s="28"/>
      <c r="C126" s="28"/>
      <c r="D126" s="28"/>
      <c r="E126" s="28"/>
      <c r="F126" s="28"/>
      <c r="G126" s="146" t="str">
        <f>IF(C126="","",IF(C126="","",(VLOOKUP(C126,Listes!$B$31:$C$35,2,FALSE))))</f>
        <v/>
      </c>
      <c r="H126" s="313" t="str">
        <f t="shared" si="3"/>
        <v/>
      </c>
      <c r="I126" s="124" t="str">
        <f>IF(G126="","",IF(G126="","",(VLOOKUP(G126,Listes!$C$31:$D$35,2,FALSE))))</f>
        <v/>
      </c>
      <c r="J126" s="123" t="str">
        <f>IF($G126="","",IF($C126=Listes!$B$32,IF(Forfaitaires!$E126&lt;=Listes!$B$53,(Forfaitaires!$E126*(VLOOKUP(Forfaitaires!$D126,Listes!$A$54:$E$60,2,FALSE))),IF(Forfaitaires!$E126&gt;Listes!$E$53,(Forfaitaires!$E126*(VLOOKUP(Forfaitaires!$D126,Listes!$A$54:$E$60,5,FALSE))),(Forfaitaires!$E126*(VLOOKUP(Forfaitaires!$D126,Listes!$A$54:$E$60,3,FALSE)))+(VLOOKUP(Forfaitaires!$D126,Listes!$A$54:$E$60,4,FALSE))))))</f>
        <v/>
      </c>
      <c r="K126" s="123" t="str">
        <f>IF($G126="","",IF($C126=Listes!$B$31,IF(Forfaitaires!$E126&lt;=Listes!$B$42,(Forfaitaires!$E126*(VLOOKUP(Forfaitaires!$D126,Listes!$A$43:$E$49,2,FALSE))),IF(Forfaitaires!$E126&gt;Listes!$D$42,(Forfaitaires!$E126*(VLOOKUP(Forfaitaires!$D126,Listes!$A$43:$E$49,5,FALSE))),(Forfaitaires!$E126*(VLOOKUP(Forfaitaires!$D126,Listes!$A$43:$E$49,3,FALSE)))+(VLOOKUP(Forfaitaires!$D126,Listes!$A$43:$E$49,4,FALSE))))))</f>
        <v/>
      </c>
      <c r="L126" s="123" t="str">
        <f>IF($G126="","",IF($C126=Listes!$B$34,Listes!$I$31,IF($C126=Listes!$B$35,(VLOOKUP(Forfaitaires!$F126,Listes!$E$31:$F$36,2,FALSE)),IF($C126=Listes!$B$33,IF(Forfaitaires!$E126&lt;=Listes!$A$64,Forfaitaires!$E126*Listes!$A$65,IF(Forfaitaires!$E126&gt;Listes!$D$64,Forfaitaires!$E126*Listes!$D$65,((Forfaitaires!$E126*Listes!$B$65)+Listes!$C$65)))))))</f>
        <v/>
      </c>
      <c r="M126" s="124" t="str">
        <f t="shared" si="4"/>
        <v/>
      </c>
      <c r="N126" s="313"/>
    </row>
    <row r="127" spans="1:14" ht="20.100000000000001" customHeight="1" x14ac:dyDescent="0.25">
      <c r="A127" s="57">
        <v>122</v>
      </c>
      <c r="B127" s="28"/>
      <c r="C127" s="28"/>
      <c r="D127" s="28"/>
      <c r="E127" s="28"/>
      <c r="F127" s="28"/>
      <c r="G127" s="146" t="str">
        <f>IF(C127="","",IF(C127="","",(VLOOKUP(C127,Listes!$B$31:$C$35,2,FALSE))))</f>
        <v/>
      </c>
      <c r="H127" s="313" t="str">
        <f t="shared" si="3"/>
        <v/>
      </c>
      <c r="I127" s="124" t="str">
        <f>IF(G127="","",IF(G127="","",(VLOOKUP(G127,Listes!$C$31:$D$35,2,FALSE))))</f>
        <v/>
      </c>
      <c r="J127" s="123" t="str">
        <f>IF($G127="","",IF($C127=Listes!$B$32,IF(Forfaitaires!$E127&lt;=Listes!$B$53,(Forfaitaires!$E127*(VLOOKUP(Forfaitaires!$D127,Listes!$A$54:$E$60,2,FALSE))),IF(Forfaitaires!$E127&gt;Listes!$E$53,(Forfaitaires!$E127*(VLOOKUP(Forfaitaires!$D127,Listes!$A$54:$E$60,5,FALSE))),(Forfaitaires!$E127*(VLOOKUP(Forfaitaires!$D127,Listes!$A$54:$E$60,3,FALSE)))+(VLOOKUP(Forfaitaires!$D127,Listes!$A$54:$E$60,4,FALSE))))))</f>
        <v/>
      </c>
      <c r="K127" s="123" t="str">
        <f>IF($G127="","",IF($C127=Listes!$B$31,IF(Forfaitaires!$E127&lt;=Listes!$B$42,(Forfaitaires!$E127*(VLOOKUP(Forfaitaires!$D127,Listes!$A$43:$E$49,2,FALSE))),IF(Forfaitaires!$E127&gt;Listes!$D$42,(Forfaitaires!$E127*(VLOOKUP(Forfaitaires!$D127,Listes!$A$43:$E$49,5,FALSE))),(Forfaitaires!$E127*(VLOOKUP(Forfaitaires!$D127,Listes!$A$43:$E$49,3,FALSE)))+(VLOOKUP(Forfaitaires!$D127,Listes!$A$43:$E$49,4,FALSE))))))</f>
        <v/>
      </c>
      <c r="L127" s="123" t="str">
        <f>IF($G127="","",IF($C127=Listes!$B$34,Listes!$I$31,IF($C127=Listes!$B$35,(VLOOKUP(Forfaitaires!$F127,Listes!$E$31:$F$36,2,FALSE)),IF($C127=Listes!$B$33,IF(Forfaitaires!$E127&lt;=Listes!$A$64,Forfaitaires!$E127*Listes!$A$65,IF(Forfaitaires!$E127&gt;Listes!$D$64,Forfaitaires!$E127*Listes!$D$65,((Forfaitaires!$E127*Listes!$B$65)+Listes!$C$65)))))))</f>
        <v/>
      </c>
      <c r="M127" s="124" t="str">
        <f t="shared" si="4"/>
        <v/>
      </c>
      <c r="N127" s="313"/>
    </row>
    <row r="128" spans="1:14" ht="20.100000000000001" customHeight="1" x14ac:dyDescent="0.25">
      <c r="A128" s="57">
        <v>123</v>
      </c>
      <c r="B128" s="28"/>
      <c r="C128" s="28"/>
      <c r="D128" s="28"/>
      <c r="E128" s="28"/>
      <c r="F128" s="28"/>
      <c r="G128" s="146" t="str">
        <f>IF(C128="","",IF(C128="","",(VLOOKUP(C128,Listes!$B$31:$C$35,2,FALSE))))</f>
        <v/>
      </c>
      <c r="H128" s="313" t="str">
        <f t="shared" si="3"/>
        <v/>
      </c>
      <c r="I128" s="124" t="str">
        <f>IF(G128="","",IF(G128="","",(VLOOKUP(G128,Listes!$C$31:$D$35,2,FALSE))))</f>
        <v/>
      </c>
      <c r="J128" s="123" t="str">
        <f>IF($G128="","",IF($C128=Listes!$B$32,IF(Forfaitaires!$E128&lt;=Listes!$B$53,(Forfaitaires!$E128*(VLOOKUP(Forfaitaires!$D128,Listes!$A$54:$E$60,2,FALSE))),IF(Forfaitaires!$E128&gt;Listes!$E$53,(Forfaitaires!$E128*(VLOOKUP(Forfaitaires!$D128,Listes!$A$54:$E$60,5,FALSE))),(Forfaitaires!$E128*(VLOOKUP(Forfaitaires!$D128,Listes!$A$54:$E$60,3,FALSE)))+(VLOOKUP(Forfaitaires!$D128,Listes!$A$54:$E$60,4,FALSE))))))</f>
        <v/>
      </c>
      <c r="K128" s="123" t="str">
        <f>IF($G128="","",IF($C128=Listes!$B$31,IF(Forfaitaires!$E128&lt;=Listes!$B$42,(Forfaitaires!$E128*(VLOOKUP(Forfaitaires!$D128,Listes!$A$43:$E$49,2,FALSE))),IF(Forfaitaires!$E128&gt;Listes!$D$42,(Forfaitaires!$E128*(VLOOKUP(Forfaitaires!$D128,Listes!$A$43:$E$49,5,FALSE))),(Forfaitaires!$E128*(VLOOKUP(Forfaitaires!$D128,Listes!$A$43:$E$49,3,FALSE)))+(VLOOKUP(Forfaitaires!$D128,Listes!$A$43:$E$49,4,FALSE))))))</f>
        <v/>
      </c>
      <c r="L128" s="123" t="str">
        <f>IF($G128="","",IF($C128=Listes!$B$34,Listes!$I$31,IF($C128=Listes!$B$35,(VLOOKUP(Forfaitaires!$F128,Listes!$E$31:$F$36,2,FALSE)),IF($C128=Listes!$B$33,IF(Forfaitaires!$E128&lt;=Listes!$A$64,Forfaitaires!$E128*Listes!$A$65,IF(Forfaitaires!$E128&gt;Listes!$D$64,Forfaitaires!$E128*Listes!$D$65,((Forfaitaires!$E128*Listes!$B$65)+Listes!$C$65)))))))</f>
        <v/>
      </c>
      <c r="M128" s="124" t="str">
        <f t="shared" si="4"/>
        <v/>
      </c>
      <c r="N128" s="313"/>
    </row>
    <row r="129" spans="1:14" ht="20.100000000000001" customHeight="1" x14ac:dyDescent="0.25">
      <c r="A129" s="57">
        <v>124</v>
      </c>
      <c r="B129" s="28"/>
      <c r="C129" s="28"/>
      <c r="D129" s="28"/>
      <c r="E129" s="28"/>
      <c r="F129" s="28"/>
      <c r="G129" s="146" t="str">
        <f>IF(C129="","",IF(C129="","",(VLOOKUP(C129,Listes!$B$31:$C$35,2,FALSE))))</f>
        <v/>
      </c>
      <c r="H129" s="313" t="str">
        <f t="shared" si="3"/>
        <v/>
      </c>
      <c r="I129" s="124" t="str">
        <f>IF(G129="","",IF(G129="","",(VLOOKUP(G129,Listes!$C$31:$D$35,2,FALSE))))</f>
        <v/>
      </c>
      <c r="J129" s="123" t="str">
        <f>IF($G129="","",IF($C129=Listes!$B$32,IF(Forfaitaires!$E129&lt;=Listes!$B$53,(Forfaitaires!$E129*(VLOOKUP(Forfaitaires!$D129,Listes!$A$54:$E$60,2,FALSE))),IF(Forfaitaires!$E129&gt;Listes!$E$53,(Forfaitaires!$E129*(VLOOKUP(Forfaitaires!$D129,Listes!$A$54:$E$60,5,FALSE))),(Forfaitaires!$E129*(VLOOKUP(Forfaitaires!$D129,Listes!$A$54:$E$60,3,FALSE)))+(VLOOKUP(Forfaitaires!$D129,Listes!$A$54:$E$60,4,FALSE))))))</f>
        <v/>
      </c>
      <c r="K129" s="123" t="str">
        <f>IF($G129="","",IF($C129=Listes!$B$31,IF(Forfaitaires!$E129&lt;=Listes!$B$42,(Forfaitaires!$E129*(VLOOKUP(Forfaitaires!$D129,Listes!$A$43:$E$49,2,FALSE))),IF(Forfaitaires!$E129&gt;Listes!$D$42,(Forfaitaires!$E129*(VLOOKUP(Forfaitaires!$D129,Listes!$A$43:$E$49,5,FALSE))),(Forfaitaires!$E129*(VLOOKUP(Forfaitaires!$D129,Listes!$A$43:$E$49,3,FALSE)))+(VLOOKUP(Forfaitaires!$D129,Listes!$A$43:$E$49,4,FALSE))))))</f>
        <v/>
      </c>
      <c r="L129" s="123" t="str">
        <f>IF($G129="","",IF($C129=Listes!$B$34,Listes!$I$31,IF($C129=Listes!$B$35,(VLOOKUP(Forfaitaires!$F129,Listes!$E$31:$F$36,2,FALSE)),IF($C129=Listes!$B$33,IF(Forfaitaires!$E129&lt;=Listes!$A$64,Forfaitaires!$E129*Listes!$A$65,IF(Forfaitaires!$E129&gt;Listes!$D$64,Forfaitaires!$E129*Listes!$D$65,((Forfaitaires!$E129*Listes!$B$65)+Listes!$C$65)))))))</f>
        <v/>
      </c>
      <c r="M129" s="124" t="str">
        <f t="shared" si="4"/>
        <v/>
      </c>
      <c r="N129" s="313"/>
    </row>
    <row r="130" spans="1:14" ht="20.100000000000001" customHeight="1" x14ac:dyDescent="0.25">
      <c r="A130" s="57">
        <v>125</v>
      </c>
      <c r="B130" s="28"/>
      <c r="C130" s="28"/>
      <c r="D130" s="28"/>
      <c r="E130" s="28"/>
      <c r="F130" s="28"/>
      <c r="G130" s="146" t="str">
        <f>IF(C130="","",IF(C130="","",(VLOOKUP(C130,Listes!$B$31:$C$35,2,FALSE))))</f>
        <v/>
      </c>
      <c r="H130" s="313" t="str">
        <f t="shared" si="3"/>
        <v/>
      </c>
      <c r="I130" s="124" t="str">
        <f>IF(G130="","",IF(G130="","",(VLOOKUP(G130,Listes!$C$31:$D$35,2,FALSE))))</f>
        <v/>
      </c>
      <c r="J130" s="123" t="str">
        <f>IF($G130="","",IF($C130=Listes!$B$32,IF(Forfaitaires!$E130&lt;=Listes!$B$53,(Forfaitaires!$E130*(VLOOKUP(Forfaitaires!$D130,Listes!$A$54:$E$60,2,FALSE))),IF(Forfaitaires!$E130&gt;Listes!$E$53,(Forfaitaires!$E130*(VLOOKUP(Forfaitaires!$D130,Listes!$A$54:$E$60,5,FALSE))),(Forfaitaires!$E130*(VLOOKUP(Forfaitaires!$D130,Listes!$A$54:$E$60,3,FALSE)))+(VLOOKUP(Forfaitaires!$D130,Listes!$A$54:$E$60,4,FALSE))))))</f>
        <v/>
      </c>
      <c r="K130" s="123" t="str">
        <f>IF($G130="","",IF($C130=Listes!$B$31,IF(Forfaitaires!$E130&lt;=Listes!$B$42,(Forfaitaires!$E130*(VLOOKUP(Forfaitaires!$D130,Listes!$A$43:$E$49,2,FALSE))),IF(Forfaitaires!$E130&gt;Listes!$D$42,(Forfaitaires!$E130*(VLOOKUP(Forfaitaires!$D130,Listes!$A$43:$E$49,5,FALSE))),(Forfaitaires!$E130*(VLOOKUP(Forfaitaires!$D130,Listes!$A$43:$E$49,3,FALSE)))+(VLOOKUP(Forfaitaires!$D130,Listes!$A$43:$E$49,4,FALSE))))))</f>
        <v/>
      </c>
      <c r="L130" s="123" t="str">
        <f>IF($G130="","",IF($C130=Listes!$B$34,Listes!$I$31,IF($C130=Listes!$B$35,(VLOOKUP(Forfaitaires!$F130,Listes!$E$31:$F$36,2,FALSE)),IF($C130=Listes!$B$33,IF(Forfaitaires!$E130&lt;=Listes!$A$64,Forfaitaires!$E130*Listes!$A$65,IF(Forfaitaires!$E130&gt;Listes!$D$64,Forfaitaires!$E130*Listes!$D$65,((Forfaitaires!$E130*Listes!$B$65)+Listes!$C$65)))))))</f>
        <v/>
      </c>
      <c r="M130" s="124" t="str">
        <f t="shared" si="4"/>
        <v/>
      </c>
      <c r="N130" s="313"/>
    </row>
    <row r="131" spans="1:14" ht="20.100000000000001" customHeight="1" x14ac:dyDescent="0.25">
      <c r="A131" s="57">
        <v>126</v>
      </c>
      <c r="B131" s="28"/>
      <c r="C131" s="28"/>
      <c r="D131" s="28"/>
      <c r="E131" s="28"/>
      <c r="F131" s="28"/>
      <c r="G131" s="146" t="str">
        <f>IF(C131="","",IF(C131="","",(VLOOKUP(C131,Listes!$B$31:$C$35,2,FALSE))))</f>
        <v/>
      </c>
      <c r="H131" s="313" t="str">
        <f t="shared" si="3"/>
        <v/>
      </c>
      <c r="I131" s="124" t="str">
        <f>IF(G131="","",IF(G131="","",(VLOOKUP(G131,Listes!$C$31:$D$35,2,FALSE))))</f>
        <v/>
      </c>
      <c r="J131" s="123" t="str">
        <f>IF($G131="","",IF($C131=Listes!$B$32,IF(Forfaitaires!$E131&lt;=Listes!$B$53,(Forfaitaires!$E131*(VLOOKUP(Forfaitaires!$D131,Listes!$A$54:$E$60,2,FALSE))),IF(Forfaitaires!$E131&gt;Listes!$E$53,(Forfaitaires!$E131*(VLOOKUP(Forfaitaires!$D131,Listes!$A$54:$E$60,5,FALSE))),(Forfaitaires!$E131*(VLOOKUP(Forfaitaires!$D131,Listes!$A$54:$E$60,3,FALSE)))+(VLOOKUP(Forfaitaires!$D131,Listes!$A$54:$E$60,4,FALSE))))))</f>
        <v/>
      </c>
      <c r="K131" s="123" t="str">
        <f>IF($G131="","",IF($C131=Listes!$B$31,IF(Forfaitaires!$E131&lt;=Listes!$B$42,(Forfaitaires!$E131*(VLOOKUP(Forfaitaires!$D131,Listes!$A$43:$E$49,2,FALSE))),IF(Forfaitaires!$E131&gt;Listes!$D$42,(Forfaitaires!$E131*(VLOOKUP(Forfaitaires!$D131,Listes!$A$43:$E$49,5,FALSE))),(Forfaitaires!$E131*(VLOOKUP(Forfaitaires!$D131,Listes!$A$43:$E$49,3,FALSE)))+(VLOOKUP(Forfaitaires!$D131,Listes!$A$43:$E$49,4,FALSE))))))</f>
        <v/>
      </c>
      <c r="L131" s="123" t="str">
        <f>IF($G131="","",IF($C131=Listes!$B$34,Listes!$I$31,IF($C131=Listes!$B$35,(VLOOKUP(Forfaitaires!$F131,Listes!$E$31:$F$36,2,FALSE)),IF($C131=Listes!$B$33,IF(Forfaitaires!$E131&lt;=Listes!$A$64,Forfaitaires!$E131*Listes!$A$65,IF(Forfaitaires!$E131&gt;Listes!$D$64,Forfaitaires!$E131*Listes!$D$65,((Forfaitaires!$E131*Listes!$B$65)+Listes!$C$65)))))))</f>
        <v/>
      </c>
      <c r="M131" s="124" t="str">
        <f t="shared" si="4"/>
        <v/>
      </c>
      <c r="N131" s="313"/>
    </row>
    <row r="132" spans="1:14" ht="20.100000000000001" customHeight="1" x14ac:dyDescent="0.25">
      <c r="A132" s="57">
        <v>127</v>
      </c>
      <c r="B132" s="28"/>
      <c r="C132" s="28"/>
      <c r="D132" s="28"/>
      <c r="E132" s="28"/>
      <c r="F132" s="28"/>
      <c r="G132" s="146" t="str">
        <f>IF(C132="","",IF(C132="","",(VLOOKUP(C132,Listes!$B$31:$C$35,2,FALSE))))</f>
        <v/>
      </c>
      <c r="H132" s="313" t="str">
        <f t="shared" si="3"/>
        <v/>
      </c>
      <c r="I132" s="124" t="str">
        <f>IF(G132="","",IF(G132="","",(VLOOKUP(G132,Listes!$C$31:$D$35,2,FALSE))))</f>
        <v/>
      </c>
      <c r="J132" s="123" t="str">
        <f>IF($G132="","",IF($C132=Listes!$B$32,IF(Forfaitaires!$E132&lt;=Listes!$B$53,(Forfaitaires!$E132*(VLOOKUP(Forfaitaires!$D132,Listes!$A$54:$E$60,2,FALSE))),IF(Forfaitaires!$E132&gt;Listes!$E$53,(Forfaitaires!$E132*(VLOOKUP(Forfaitaires!$D132,Listes!$A$54:$E$60,5,FALSE))),(Forfaitaires!$E132*(VLOOKUP(Forfaitaires!$D132,Listes!$A$54:$E$60,3,FALSE)))+(VLOOKUP(Forfaitaires!$D132,Listes!$A$54:$E$60,4,FALSE))))))</f>
        <v/>
      </c>
      <c r="K132" s="123" t="str">
        <f>IF($G132="","",IF($C132=Listes!$B$31,IF(Forfaitaires!$E132&lt;=Listes!$B$42,(Forfaitaires!$E132*(VLOOKUP(Forfaitaires!$D132,Listes!$A$43:$E$49,2,FALSE))),IF(Forfaitaires!$E132&gt;Listes!$D$42,(Forfaitaires!$E132*(VLOOKUP(Forfaitaires!$D132,Listes!$A$43:$E$49,5,FALSE))),(Forfaitaires!$E132*(VLOOKUP(Forfaitaires!$D132,Listes!$A$43:$E$49,3,FALSE)))+(VLOOKUP(Forfaitaires!$D132,Listes!$A$43:$E$49,4,FALSE))))))</f>
        <v/>
      </c>
      <c r="L132" s="123" t="str">
        <f>IF($G132="","",IF($C132=Listes!$B$34,Listes!$I$31,IF($C132=Listes!$B$35,(VLOOKUP(Forfaitaires!$F132,Listes!$E$31:$F$36,2,FALSE)),IF($C132=Listes!$B$33,IF(Forfaitaires!$E132&lt;=Listes!$A$64,Forfaitaires!$E132*Listes!$A$65,IF(Forfaitaires!$E132&gt;Listes!$D$64,Forfaitaires!$E132*Listes!$D$65,((Forfaitaires!$E132*Listes!$B$65)+Listes!$C$65)))))))</f>
        <v/>
      </c>
      <c r="M132" s="124" t="str">
        <f t="shared" si="4"/>
        <v/>
      </c>
      <c r="N132" s="313"/>
    </row>
    <row r="133" spans="1:14" ht="20.100000000000001" customHeight="1" x14ac:dyDescent="0.25">
      <c r="A133" s="57">
        <v>128</v>
      </c>
      <c r="B133" s="28"/>
      <c r="C133" s="28"/>
      <c r="D133" s="28"/>
      <c r="E133" s="28"/>
      <c r="F133" s="28"/>
      <c r="G133" s="146" t="str">
        <f>IF(C133="","",IF(C133="","",(VLOOKUP(C133,Listes!$B$31:$C$35,2,FALSE))))</f>
        <v/>
      </c>
      <c r="H133" s="313" t="str">
        <f t="shared" si="3"/>
        <v/>
      </c>
      <c r="I133" s="124" t="str">
        <f>IF(G133="","",IF(G133="","",(VLOOKUP(G133,Listes!$C$31:$D$35,2,FALSE))))</f>
        <v/>
      </c>
      <c r="J133" s="123" t="str">
        <f>IF($G133="","",IF($C133=Listes!$B$32,IF(Forfaitaires!$E133&lt;=Listes!$B$53,(Forfaitaires!$E133*(VLOOKUP(Forfaitaires!$D133,Listes!$A$54:$E$60,2,FALSE))),IF(Forfaitaires!$E133&gt;Listes!$E$53,(Forfaitaires!$E133*(VLOOKUP(Forfaitaires!$D133,Listes!$A$54:$E$60,5,FALSE))),(Forfaitaires!$E133*(VLOOKUP(Forfaitaires!$D133,Listes!$A$54:$E$60,3,FALSE)))+(VLOOKUP(Forfaitaires!$D133,Listes!$A$54:$E$60,4,FALSE))))))</f>
        <v/>
      </c>
      <c r="K133" s="123" t="str">
        <f>IF($G133="","",IF($C133=Listes!$B$31,IF(Forfaitaires!$E133&lt;=Listes!$B$42,(Forfaitaires!$E133*(VLOOKUP(Forfaitaires!$D133,Listes!$A$43:$E$49,2,FALSE))),IF(Forfaitaires!$E133&gt;Listes!$D$42,(Forfaitaires!$E133*(VLOOKUP(Forfaitaires!$D133,Listes!$A$43:$E$49,5,FALSE))),(Forfaitaires!$E133*(VLOOKUP(Forfaitaires!$D133,Listes!$A$43:$E$49,3,FALSE)))+(VLOOKUP(Forfaitaires!$D133,Listes!$A$43:$E$49,4,FALSE))))))</f>
        <v/>
      </c>
      <c r="L133" s="123" t="str">
        <f>IF($G133="","",IF($C133=Listes!$B$34,Listes!$I$31,IF($C133=Listes!$B$35,(VLOOKUP(Forfaitaires!$F133,Listes!$E$31:$F$36,2,FALSE)),IF($C133=Listes!$B$33,IF(Forfaitaires!$E133&lt;=Listes!$A$64,Forfaitaires!$E133*Listes!$A$65,IF(Forfaitaires!$E133&gt;Listes!$D$64,Forfaitaires!$E133*Listes!$D$65,((Forfaitaires!$E133*Listes!$B$65)+Listes!$C$65)))))))</f>
        <v/>
      </c>
      <c r="M133" s="124" t="str">
        <f t="shared" si="4"/>
        <v/>
      </c>
      <c r="N133" s="313"/>
    </row>
    <row r="134" spans="1:14" ht="20.100000000000001" customHeight="1" x14ac:dyDescent="0.25">
      <c r="A134" s="57">
        <v>129</v>
      </c>
      <c r="B134" s="28"/>
      <c r="C134" s="28"/>
      <c r="D134" s="28"/>
      <c r="E134" s="28"/>
      <c r="F134" s="28"/>
      <c r="G134" s="146" t="str">
        <f>IF(C134="","",IF(C134="","",(VLOOKUP(C134,Listes!$B$31:$C$35,2,FALSE))))</f>
        <v/>
      </c>
      <c r="H134" s="313" t="str">
        <f t="shared" si="3"/>
        <v/>
      </c>
      <c r="I134" s="124" t="str">
        <f>IF(G134="","",IF(G134="","",(VLOOKUP(G134,Listes!$C$31:$D$35,2,FALSE))))</f>
        <v/>
      </c>
      <c r="J134" s="123" t="str">
        <f>IF($G134="","",IF($C134=Listes!$B$32,IF(Forfaitaires!$E134&lt;=Listes!$B$53,(Forfaitaires!$E134*(VLOOKUP(Forfaitaires!$D134,Listes!$A$54:$E$60,2,FALSE))),IF(Forfaitaires!$E134&gt;Listes!$E$53,(Forfaitaires!$E134*(VLOOKUP(Forfaitaires!$D134,Listes!$A$54:$E$60,5,FALSE))),(Forfaitaires!$E134*(VLOOKUP(Forfaitaires!$D134,Listes!$A$54:$E$60,3,FALSE)))+(VLOOKUP(Forfaitaires!$D134,Listes!$A$54:$E$60,4,FALSE))))))</f>
        <v/>
      </c>
      <c r="K134" s="123" t="str">
        <f>IF($G134="","",IF($C134=Listes!$B$31,IF(Forfaitaires!$E134&lt;=Listes!$B$42,(Forfaitaires!$E134*(VLOOKUP(Forfaitaires!$D134,Listes!$A$43:$E$49,2,FALSE))),IF(Forfaitaires!$E134&gt;Listes!$D$42,(Forfaitaires!$E134*(VLOOKUP(Forfaitaires!$D134,Listes!$A$43:$E$49,5,FALSE))),(Forfaitaires!$E134*(VLOOKUP(Forfaitaires!$D134,Listes!$A$43:$E$49,3,FALSE)))+(VLOOKUP(Forfaitaires!$D134,Listes!$A$43:$E$49,4,FALSE))))))</f>
        <v/>
      </c>
      <c r="L134" s="123" t="str">
        <f>IF($G134="","",IF($C134=Listes!$B$34,Listes!$I$31,IF($C134=Listes!$B$35,(VLOOKUP(Forfaitaires!$F134,Listes!$E$31:$F$36,2,FALSE)),IF($C134=Listes!$B$33,IF(Forfaitaires!$E134&lt;=Listes!$A$64,Forfaitaires!$E134*Listes!$A$65,IF(Forfaitaires!$E134&gt;Listes!$D$64,Forfaitaires!$E134*Listes!$D$65,((Forfaitaires!$E134*Listes!$B$65)+Listes!$C$65)))))))</f>
        <v/>
      </c>
      <c r="M134" s="124" t="str">
        <f t="shared" si="4"/>
        <v/>
      </c>
      <c r="N134" s="313"/>
    </row>
    <row r="135" spans="1:14" ht="20.100000000000001" customHeight="1" x14ac:dyDescent="0.25">
      <c r="A135" s="57">
        <v>130</v>
      </c>
      <c r="B135" s="28"/>
      <c r="C135" s="28"/>
      <c r="D135" s="28"/>
      <c r="E135" s="28"/>
      <c r="F135" s="28"/>
      <c r="G135" s="146" t="str">
        <f>IF(C135="","",IF(C135="","",(VLOOKUP(C135,Listes!$B$31:$C$35,2,FALSE))))</f>
        <v/>
      </c>
      <c r="H135" s="313" t="str">
        <f t="shared" ref="H135:H198" si="5">IF(G135="Frais de déplacement (barèmes kilométriques) ",1,"")</f>
        <v/>
      </c>
      <c r="I135" s="124" t="str">
        <f>IF(G135="","",IF(G135="","",(VLOOKUP(G135,Listes!$C$31:$D$35,2,FALSE))))</f>
        <v/>
      </c>
      <c r="J135" s="123" t="str">
        <f>IF($G135="","",IF($C135=Listes!$B$32,IF(Forfaitaires!$E135&lt;=Listes!$B$53,(Forfaitaires!$E135*(VLOOKUP(Forfaitaires!$D135,Listes!$A$54:$E$60,2,FALSE))),IF(Forfaitaires!$E135&gt;Listes!$E$53,(Forfaitaires!$E135*(VLOOKUP(Forfaitaires!$D135,Listes!$A$54:$E$60,5,FALSE))),(Forfaitaires!$E135*(VLOOKUP(Forfaitaires!$D135,Listes!$A$54:$E$60,3,FALSE)))+(VLOOKUP(Forfaitaires!$D135,Listes!$A$54:$E$60,4,FALSE))))))</f>
        <v/>
      </c>
      <c r="K135" s="123" t="str">
        <f>IF($G135="","",IF($C135=Listes!$B$31,IF(Forfaitaires!$E135&lt;=Listes!$B$42,(Forfaitaires!$E135*(VLOOKUP(Forfaitaires!$D135,Listes!$A$43:$E$49,2,FALSE))),IF(Forfaitaires!$E135&gt;Listes!$D$42,(Forfaitaires!$E135*(VLOOKUP(Forfaitaires!$D135,Listes!$A$43:$E$49,5,FALSE))),(Forfaitaires!$E135*(VLOOKUP(Forfaitaires!$D135,Listes!$A$43:$E$49,3,FALSE)))+(VLOOKUP(Forfaitaires!$D135,Listes!$A$43:$E$49,4,FALSE))))))</f>
        <v/>
      </c>
      <c r="L135" s="123" t="str">
        <f>IF($G135="","",IF($C135=Listes!$B$34,Listes!$I$31,IF($C135=Listes!$B$35,(VLOOKUP(Forfaitaires!$F135,Listes!$E$31:$F$36,2,FALSE)),IF($C135=Listes!$B$33,IF(Forfaitaires!$E135&lt;=Listes!$A$64,Forfaitaires!$E135*Listes!$A$65,IF(Forfaitaires!$E135&gt;Listes!$D$64,Forfaitaires!$E135*Listes!$D$65,((Forfaitaires!$E135*Listes!$B$65)+Listes!$C$65)))))))</f>
        <v/>
      </c>
      <c r="M135" s="124" t="str">
        <f t="shared" ref="M135:M198" si="6">IF($H135="","",($L135+$K135+$J135)*$H135)</f>
        <v/>
      </c>
      <c r="N135" s="313"/>
    </row>
    <row r="136" spans="1:14" ht="20.100000000000001" customHeight="1" x14ac:dyDescent="0.25">
      <c r="A136" s="57">
        <v>131</v>
      </c>
      <c r="B136" s="28"/>
      <c r="C136" s="28"/>
      <c r="D136" s="28"/>
      <c r="E136" s="28"/>
      <c r="F136" s="28"/>
      <c r="G136" s="146" t="str">
        <f>IF(C136="","",IF(C136="","",(VLOOKUP(C136,Listes!$B$31:$C$35,2,FALSE))))</f>
        <v/>
      </c>
      <c r="H136" s="313" t="str">
        <f t="shared" si="5"/>
        <v/>
      </c>
      <c r="I136" s="124" t="str">
        <f>IF(G136="","",IF(G136="","",(VLOOKUP(G136,Listes!$C$31:$D$35,2,FALSE))))</f>
        <v/>
      </c>
      <c r="J136" s="123" t="str">
        <f>IF($G136="","",IF($C136=Listes!$B$32,IF(Forfaitaires!$E136&lt;=Listes!$B$53,(Forfaitaires!$E136*(VLOOKUP(Forfaitaires!$D136,Listes!$A$54:$E$60,2,FALSE))),IF(Forfaitaires!$E136&gt;Listes!$E$53,(Forfaitaires!$E136*(VLOOKUP(Forfaitaires!$D136,Listes!$A$54:$E$60,5,FALSE))),(Forfaitaires!$E136*(VLOOKUP(Forfaitaires!$D136,Listes!$A$54:$E$60,3,FALSE)))+(VLOOKUP(Forfaitaires!$D136,Listes!$A$54:$E$60,4,FALSE))))))</f>
        <v/>
      </c>
      <c r="K136" s="123" t="str">
        <f>IF($G136="","",IF($C136=Listes!$B$31,IF(Forfaitaires!$E136&lt;=Listes!$B$42,(Forfaitaires!$E136*(VLOOKUP(Forfaitaires!$D136,Listes!$A$43:$E$49,2,FALSE))),IF(Forfaitaires!$E136&gt;Listes!$D$42,(Forfaitaires!$E136*(VLOOKUP(Forfaitaires!$D136,Listes!$A$43:$E$49,5,FALSE))),(Forfaitaires!$E136*(VLOOKUP(Forfaitaires!$D136,Listes!$A$43:$E$49,3,FALSE)))+(VLOOKUP(Forfaitaires!$D136,Listes!$A$43:$E$49,4,FALSE))))))</f>
        <v/>
      </c>
      <c r="L136" s="123" t="str">
        <f>IF($G136="","",IF($C136=Listes!$B$34,Listes!$I$31,IF($C136=Listes!$B$35,(VLOOKUP(Forfaitaires!$F136,Listes!$E$31:$F$36,2,FALSE)),IF($C136=Listes!$B$33,IF(Forfaitaires!$E136&lt;=Listes!$A$64,Forfaitaires!$E136*Listes!$A$65,IF(Forfaitaires!$E136&gt;Listes!$D$64,Forfaitaires!$E136*Listes!$D$65,((Forfaitaires!$E136*Listes!$B$65)+Listes!$C$65)))))))</f>
        <v/>
      </c>
      <c r="M136" s="124" t="str">
        <f t="shared" si="6"/>
        <v/>
      </c>
      <c r="N136" s="313"/>
    </row>
    <row r="137" spans="1:14" ht="20.100000000000001" customHeight="1" x14ac:dyDescent="0.25">
      <c r="A137" s="57">
        <v>132</v>
      </c>
      <c r="B137" s="28"/>
      <c r="C137" s="28"/>
      <c r="D137" s="28"/>
      <c r="E137" s="28"/>
      <c r="F137" s="28"/>
      <c r="G137" s="146" t="str">
        <f>IF(C137="","",IF(C137="","",(VLOOKUP(C137,Listes!$B$31:$C$35,2,FALSE))))</f>
        <v/>
      </c>
      <c r="H137" s="313" t="str">
        <f t="shared" si="5"/>
        <v/>
      </c>
      <c r="I137" s="124" t="str">
        <f>IF(G137="","",IF(G137="","",(VLOOKUP(G137,Listes!$C$31:$D$35,2,FALSE))))</f>
        <v/>
      </c>
      <c r="J137" s="123" t="str">
        <f>IF($G137="","",IF($C137=Listes!$B$32,IF(Forfaitaires!$E137&lt;=Listes!$B$53,(Forfaitaires!$E137*(VLOOKUP(Forfaitaires!$D137,Listes!$A$54:$E$60,2,FALSE))),IF(Forfaitaires!$E137&gt;Listes!$E$53,(Forfaitaires!$E137*(VLOOKUP(Forfaitaires!$D137,Listes!$A$54:$E$60,5,FALSE))),(Forfaitaires!$E137*(VLOOKUP(Forfaitaires!$D137,Listes!$A$54:$E$60,3,FALSE)))+(VLOOKUP(Forfaitaires!$D137,Listes!$A$54:$E$60,4,FALSE))))))</f>
        <v/>
      </c>
      <c r="K137" s="123" t="str">
        <f>IF($G137="","",IF($C137=Listes!$B$31,IF(Forfaitaires!$E137&lt;=Listes!$B$42,(Forfaitaires!$E137*(VLOOKUP(Forfaitaires!$D137,Listes!$A$43:$E$49,2,FALSE))),IF(Forfaitaires!$E137&gt;Listes!$D$42,(Forfaitaires!$E137*(VLOOKUP(Forfaitaires!$D137,Listes!$A$43:$E$49,5,FALSE))),(Forfaitaires!$E137*(VLOOKUP(Forfaitaires!$D137,Listes!$A$43:$E$49,3,FALSE)))+(VLOOKUP(Forfaitaires!$D137,Listes!$A$43:$E$49,4,FALSE))))))</f>
        <v/>
      </c>
      <c r="L137" s="123" t="str">
        <f>IF($G137="","",IF($C137=Listes!$B$34,Listes!$I$31,IF($C137=Listes!$B$35,(VLOOKUP(Forfaitaires!$F137,Listes!$E$31:$F$36,2,FALSE)),IF($C137=Listes!$B$33,IF(Forfaitaires!$E137&lt;=Listes!$A$64,Forfaitaires!$E137*Listes!$A$65,IF(Forfaitaires!$E137&gt;Listes!$D$64,Forfaitaires!$E137*Listes!$D$65,((Forfaitaires!$E137*Listes!$B$65)+Listes!$C$65)))))))</f>
        <v/>
      </c>
      <c r="M137" s="124" t="str">
        <f t="shared" si="6"/>
        <v/>
      </c>
      <c r="N137" s="313"/>
    </row>
    <row r="138" spans="1:14" ht="20.100000000000001" customHeight="1" x14ac:dyDescent="0.25">
      <c r="A138" s="57">
        <v>133</v>
      </c>
      <c r="B138" s="28"/>
      <c r="C138" s="28"/>
      <c r="D138" s="28"/>
      <c r="E138" s="28"/>
      <c r="F138" s="28"/>
      <c r="G138" s="146" t="str">
        <f>IF(C138="","",IF(C138="","",(VLOOKUP(C138,Listes!$B$31:$C$35,2,FALSE))))</f>
        <v/>
      </c>
      <c r="H138" s="313" t="str">
        <f t="shared" si="5"/>
        <v/>
      </c>
      <c r="I138" s="124" t="str">
        <f>IF(G138="","",IF(G138="","",(VLOOKUP(G138,Listes!$C$31:$D$35,2,FALSE))))</f>
        <v/>
      </c>
      <c r="J138" s="123" t="str">
        <f>IF($G138="","",IF($C138=Listes!$B$32,IF(Forfaitaires!$E138&lt;=Listes!$B$53,(Forfaitaires!$E138*(VLOOKUP(Forfaitaires!$D138,Listes!$A$54:$E$60,2,FALSE))),IF(Forfaitaires!$E138&gt;Listes!$E$53,(Forfaitaires!$E138*(VLOOKUP(Forfaitaires!$D138,Listes!$A$54:$E$60,5,FALSE))),(Forfaitaires!$E138*(VLOOKUP(Forfaitaires!$D138,Listes!$A$54:$E$60,3,FALSE)))+(VLOOKUP(Forfaitaires!$D138,Listes!$A$54:$E$60,4,FALSE))))))</f>
        <v/>
      </c>
      <c r="K138" s="123" t="str">
        <f>IF($G138="","",IF($C138=Listes!$B$31,IF(Forfaitaires!$E138&lt;=Listes!$B$42,(Forfaitaires!$E138*(VLOOKUP(Forfaitaires!$D138,Listes!$A$43:$E$49,2,FALSE))),IF(Forfaitaires!$E138&gt;Listes!$D$42,(Forfaitaires!$E138*(VLOOKUP(Forfaitaires!$D138,Listes!$A$43:$E$49,5,FALSE))),(Forfaitaires!$E138*(VLOOKUP(Forfaitaires!$D138,Listes!$A$43:$E$49,3,FALSE)))+(VLOOKUP(Forfaitaires!$D138,Listes!$A$43:$E$49,4,FALSE))))))</f>
        <v/>
      </c>
      <c r="L138" s="123" t="str">
        <f>IF($G138="","",IF($C138=Listes!$B$34,Listes!$I$31,IF($C138=Listes!$B$35,(VLOOKUP(Forfaitaires!$F138,Listes!$E$31:$F$36,2,FALSE)),IF($C138=Listes!$B$33,IF(Forfaitaires!$E138&lt;=Listes!$A$64,Forfaitaires!$E138*Listes!$A$65,IF(Forfaitaires!$E138&gt;Listes!$D$64,Forfaitaires!$E138*Listes!$D$65,((Forfaitaires!$E138*Listes!$B$65)+Listes!$C$65)))))))</f>
        <v/>
      </c>
      <c r="M138" s="124" t="str">
        <f t="shared" si="6"/>
        <v/>
      </c>
      <c r="N138" s="313"/>
    </row>
    <row r="139" spans="1:14" ht="20.100000000000001" customHeight="1" x14ac:dyDescent="0.25">
      <c r="A139" s="57">
        <v>134</v>
      </c>
      <c r="B139" s="28"/>
      <c r="C139" s="28"/>
      <c r="D139" s="28"/>
      <c r="E139" s="28"/>
      <c r="F139" s="28"/>
      <c r="G139" s="146" t="str">
        <f>IF(C139="","",IF(C139="","",(VLOOKUP(C139,Listes!$B$31:$C$35,2,FALSE))))</f>
        <v/>
      </c>
      <c r="H139" s="313" t="str">
        <f t="shared" si="5"/>
        <v/>
      </c>
      <c r="I139" s="124" t="str">
        <f>IF(G139="","",IF(G139="","",(VLOOKUP(G139,Listes!$C$31:$D$35,2,FALSE))))</f>
        <v/>
      </c>
      <c r="J139" s="123" t="str">
        <f>IF($G139="","",IF($C139=Listes!$B$32,IF(Forfaitaires!$E139&lt;=Listes!$B$53,(Forfaitaires!$E139*(VLOOKUP(Forfaitaires!$D139,Listes!$A$54:$E$60,2,FALSE))),IF(Forfaitaires!$E139&gt;Listes!$E$53,(Forfaitaires!$E139*(VLOOKUP(Forfaitaires!$D139,Listes!$A$54:$E$60,5,FALSE))),(Forfaitaires!$E139*(VLOOKUP(Forfaitaires!$D139,Listes!$A$54:$E$60,3,FALSE)))+(VLOOKUP(Forfaitaires!$D139,Listes!$A$54:$E$60,4,FALSE))))))</f>
        <v/>
      </c>
      <c r="K139" s="123" t="str">
        <f>IF($G139="","",IF($C139=Listes!$B$31,IF(Forfaitaires!$E139&lt;=Listes!$B$42,(Forfaitaires!$E139*(VLOOKUP(Forfaitaires!$D139,Listes!$A$43:$E$49,2,FALSE))),IF(Forfaitaires!$E139&gt;Listes!$D$42,(Forfaitaires!$E139*(VLOOKUP(Forfaitaires!$D139,Listes!$A$43:$E$49,5,FALSE))),(Forfaitaires!$E139*(VLOOKUP(Forfaitaires!$D139,Listes!$A$43:$E$49,3,FALSE)))+(VLOOKUP(Forfaitaires!$D139,Listes!$A$43:$E$49,4,FALSE))))))</f>
        <v/>
      </c>
      <c r="L139" s="123" t="str">
        <f>IF($G139="","",IF($C139=Listes!$B$34,Listes!$I$31,IF($C139=Listes!$B$35,(VLOOKUP(Forfaitaires!$F139,Listes!$E$31:$F$36,2,FALSE)),IF($C139=Listes!$B$33,IF(Forfaitaires!$E139&lt;=Listes!$A$64,Forfaitaires!$E139*Listes!$A$65,IF(Forfaitaires!$E139&gt;Listes!$D$64,Forfaitaires!$E139*Listes!$D$65,((Forfaitaires!$E139*Listes!$B$65)+Listes!$C$65)))))))</f>
        <v/>
      </c>
      <c r="M139" s="124" t="str">
        <f t="shared" si="6"/>
        <v/>
      </c>
      <c r="N139" s="313"/>
    </row>
    <row r="140" spans="1:14" ht="20.100000000000001" customHeight="1" x14ac:dyDescent="0.25">
      <c r="A140" s="57">
        <v>135</v>
      </c>
      <c r="B140" s="28"/>
      <c r="C140" s="28"/>
      <c r="D140" s="28"/>
      <c r="E140" s="28"/>
      <c r="F140" s="28"/>
      <c r="G140" s="146" t="str">
        <f>IF(C140="","",IF(C140="","",(VLOOKUP(C140,Listes!$B$31:$C$35,2,FALSE))))</f>
        <v/>
      </c>
      <c r="H140" s="313" t="str">
        <f t="shared" si="5"/>
        <v/>
      </c>
      <c r="I140" s="124" t="str">
        <f>IF(G140="","",IF(G140="","",(VLOOKUP(G140,Listes!$C$31:$D$35,2,FALSE))))</f>
        <v/>
      </c>
      <c r="J140" s="123" t="str">
        <f>IF($G140="","",IF($C140=Listes!$B$32,IF(Forfaitaires!$E140&lt;=Listes!$B$53,(Forfaitaires!$E140*(VLOOKUP(Forfaitaires!$D140,Listes!$A$54:$E$60,2,FALSE))),IF(Forfaitaires!$E140&gt;Listes!$E$53,(Forfaitaires!$E140*(VLOOKUP(Forfaitaires!$D140,Listes!$A$54:$E$60,5,FALSE))),(Forfaitaires!$E140*(VLOOKUP(Forfaitaires!$D140,Listes!$A$54:$E$60,3,FALSE)))+(VLOOKUP(Forfaitaires!$D140,Listes!$A$54:$E$60,4,FALSE))))))</f>
        <v/>
      </c>
      <c r="K140" s="123" t="str">
        <f>IF($G140="","",IF($C140=Listes!$B$31,IF(Forfaitaires!$E140&lt;=Listes!$B$42,(Forfaitaires!$E140*(VLOOKUP(Forfaitaires!$D140,Listes!$A$43:$E$49,2,FALSE))),IF(Forfaitaires!$E140&gt;Listes!$D$42,(Forfaitaires!$E140*(VLOOKUP(Forfaitaires!$D140,Listes!$A$43:$E$49,5,FALSE))),(Forfaitaires!$E140*(VLOOKUP(Forfaitaires!$D140,Listes!$A$43:$E$49,3,FALSE)))+(VLOOKUP(Forfaitaires!$D140,Listes!$A$43:$E$49,4,FALSE))))))</f>
        <v/>
      </c>
      <c r="L140" s="123" t="str">
        <f>IF($G140="","",IF($C140=Listes!$B$34,Listes!$I$31,IF($C140=Listes!$B$35,(VLOOKUP(Forfaitaires!$F140,Listes!$E$31:$F$36,2,FALSE)),IF($C140=Listes!$B$33,IF(Forfaitaires!$E140&lt;=Listes!$A$64,Forfaitaires!$E140*Listes!$A$65,IF(Forfaitaires!$E140&gt;Listes!$D$64,Forfaitaires!$E140*Listes!$D$65,((Forfaitaires!$E140*Listes!$B$65)+Listes!$C$65)))))))</f>
        <v/>
      </c>
      <c r="M140" s="124" t="str">
        <f t="shared" si="6"/>
        <v/>
      </c>
      <c r="N140" s="313"/>
    </row>
    <row r="141" spans="1:14" ht="20.100000000000001" customHeight="1" x14ac:dyDescent="0.25">
      <c r="A141" s="57">
        <v>136</v>
      </c>
      <c r="B141" s="28"/>
      <c r="C141" s="28"/>
      <c r="D141" s="28"/>
      <c r="E141" s="28"/>
      <c r="F141" s="28"/>
      <c r="G141" s="146" t="str">
        <f>IF(C141="","",IF(C141="","",(VLOOKUP(C141,Listes!$B$31:$C$35,2,FALSE))))</f>
        <v/>
      </c>
      <c r="H141" s="313" t="str">
        <f t="shared" si="5"/>
        <v/>
      </c>
      <c r="I141" s="124" t="str">
        <f>IF(G141="","",IF(G141="","",(VLOOKUP(G141,Listes!$C$31:$D$35,2,FALSE))))</f>
        <v/>
      </c>
      <c r="J141" s="123" t="str">
        <f>IF($G141="","",IF($C141=Listes!$B$32,IF(Forfaitaires!$E141&lt;=Listes!$B$53,(Forfaitaires!$E141*(VLOOKUP(Forfaitaires!$D141,Listes!$A$54:$E$60,2,FALSE))),IF(Forfaitaires!$E141&gt;Listes!$E$53,(Forfaitaires!$E141*(VLOOKUP(Forfaitaires!$D141,Listes!$A$54:$E$60,5,FALSE))),(Forfaitaires!$E141*(VLOOKUP(Forfaitaires!$D141,Listes!$A$54:$E$60,3,FALSE)))+(VLOOKUP(Forfaitaires!$D141,Listes!$A$54:$E$60,4,FALSE))))))</f>
        <v/>
      </c>
      <c r="K141" s="123" t="str">
        <f>IF($G141="","",IF($C141=Listes!$B$31,IF(Forfaitaires!$E141&lt;=Listes!$B$42,(Forfaitaires!$E141*(VLOOKUP(Forfaitaires!$D141,Listes!$A$43:$E$49,2,FALSE))),IF(Forfaitaires!$E141&gt;Listes!$D$42,(Forfaitaires!$E141*(VLOOKUP(Forfaitaires!$D141,Listes!$A$43:$E$49,5,FALSE))),(Forfaitaires!$E141*(VLOOKUP(Forfaitaires!$D141,Listes!$A$43:$E$49,3,FALSE)))+(VLOOKUP(Forfaitaires!$D141,Listes!$A$43:$E$49,4,FALSE))))))</f>
        <v/>
      </c>
      <c r="L141" s="123" t="str">
        <f>IF($G141="","",IF($C141=Listes!$B$34,Listes!$I$31,IF($C141=Listes!$B$35,(VLOOKUP(Forfaitaires!$F141,Listes!$E$31:$F$36,2,FALSE)),IF($C141=Listes!$B$33,IF(Forfaitaires!$E141&lt;=Listes!$A$64,Forfaitaires!$E141*Listes!$A$65,IF(Forfaitaires!$E141&gt;Listes!$D$64,Forfaitaires!$E141*Listes!$D$65,((Forfaitaires!$E141*Listes!$B$65)+Listes!$C$65)))))))</f>
        <v/>
      </c>
      <c r="M141" s="124" t="str">
        <f t="shared" si="6"/>
        <v/>
      </c>
      <c r="N141" s="313"/>
    </row>
    <row r="142" spans="1:14" ht="20.100000000000001" customHeight="1" x14ac:dyDescent="0.25">
      <c r="A142" s="57">
        <v>137</v>
      </c>
      <c r="B142" s="28"/>
      <c r="C142" s="28"/>
      <c r="D142" s="28"/>
      <c r="E142" s="28"/>
      <c r="F142" s="28"/>
      <c r="G142" s="146" t="str">
        <f>IF(C142="","",IF(C142="","",(VLOOKUP(C142,Listes!$B$31:$C$35,2,FALSE))))</f>
        <v/>
      </c>
      <c r="H142" s="313" t="str">
        <f t="shared" si="5"/>
        <v/>
      </c>
      <c r="I142" s="124" t="str">
        <f>IF(G142="","",IF(G142="","",(VLOOKUP(G142,Listes!$C$31:$D$35,2,FALSE))))</f>
        <v/>
      </c>
      <c r="J142" s="123" t="str">
        <f>IF($G142="","",IF($C142=Listes!$B$32,IF(Forfaitaires!$E142&lt;=Listes!$B$53,(Forfaitaires!$E142*(VLOOKUP(Forfaitaires!$D142,Listes!$A$54:$E$60,2,FALSE))),IF(Forfaitaires!$E142&gt;Listes!$E$53,(Forfaitaires!$E142*(VLOOKUP(Forfaitaires!$D142,Listes!$A$54:$E$60,5,FALSE))),(Forfaitaires!$E142*(VLOOKUP(Forfaitaires!$D142,Listes!$A$54:$E$60,3,FALSE)))+(VLOOKUP(Forfaitaires!$D142,Listes!$A$54:$E$60,4,FALSE))))))</f>
        <v/>
      </c>
      <c r="K142" s="123" t="str">
        <f>IF($G142="","",IF($C142=Listes!$B$31,IF(Forfaitaires!$E142&lt;=Listes!$B$42,(Forfaitaires!$E142*(VLOOKUP(Forfaitaires!$D142,Listes!$A$43:$E$49,2,FALSE))),IF(Forfaitaires!$E142&gt;Listes!$D$42,(Forfaitaires!$E142*(VLOOKUP(Forfaitaires!$D142,Listes!$A$43:$E$49,5,FALSE))),(Forfaitaires!$E142*(VLOOKUP(Forfaitaires!$D142,Listes!$A$43:$E$49,3,FALSE)))+(VLOOKUP(Forfaitaires!$D142,Listes!$A$43:$E$49,4,FALSE))))))</f>
        <v/>
      </c>
      <c r="L142" s="123" t="str">
        <f>IF($G142="","",IF($C142=Listes!$B$34,Listes!$I$31,IF($C142=Listes!$B$35,(VLOOKUP(Forfaitaires!$F142,Listes!$E$31:$F$36,2,FALSE)),IF($C142=Listes!$B$33,IF(Forfaitaires!$E142&lt;=Listes!$A$64,Forfaitaires!$E142*Listes!$A$65,IF(Forfaitaires!$E142&gt;Listes!$D$64,Forfaitaires!$E142*Listes!$D$65,((Forfaitaires!$E142*Listes!$B$65)+Listes!$C$65)))))))</f>
        <v/>
      </c>
      <c r="M142" s="124" t="str">
        <f t="shared" si="6"/>
        <v/>
      </c>
      <c r="N142" s="313"/>
    </row>
    <row r="143" spans="1:14" ht="20.100000000000001" customHeight="1" x14ac:dyDescent="0.25">
      <c r="A143" s="57">
        <v>138</v>
      </c>
      <c r="B143" s="28"/>
      <c r="C143" s="28"/>
      <c r="D143" s="28"/>
      <c r="E143" s="28"/>
      <c r="F143" s="28"/>
      <c r="G143" s="146" t="str">
        <f>IF(C143="","",IF(C143="","",(VLOOKUP(C143,Listes!$B$31:$C$35,2,FALSE))))</f>
        <v/>
      </c>
      <c r="H143" s="313" t="str">
        <f t="shared" si="5"/>
        <v/>
      </c>
      <c r="I143" s="124" t="str">
        <f>IF(G143="","",IF(G143="","",(VLOOKUP(G143,Listes!$C$31:$D$35,2,FALSE))))</f>
        <v/>
      </c>
      <c r="J143" s="123" t="str">
        <f>IF($G143="","",IF($C143=Listes!$B$32,IF(Forfaitaires!$E143&lt;=Listes!$B$53,(Forfaitaires!$E143*(VLOOKUP(Forfaitaires!$D143,Listes!$A$54:$E$60,2,FALSE))),IF(Forfaitaires!$E143&gt;Listes!$E$53,(Forfaitaires!$E143*(VLOOKUP(Forfaitaires!$D143,Listes!$A$54:$E$60,5,FALSE))),(Forfaitaires!$E143*(VLOOKUP(Forfaitaires!$D143,Listes!$A$54:$E$60,3,FALSE)))+(VLOOKUP(Forfaitaires!$D143,Listes!$A$54:$E$60,4,FALSE))))))</f>
        <v/>
      </c>
      <c r="K143" s="123" t="str">
        <f>IF($G143="","",IF($C143=Listes!$B$31,IF(Forfaitaires!$E143&lt;=Listes!$B$42,(Forfaitaires!$E143*(VLOOKUP(Forfaitaires!$D143,Listes!$A$43:$E$49,2,FALSE))),IF(Forfaitaires!$E143&gt;Listes!$D$42,(Forfaitaires!$E143*(VLOOKUP(Forfaitaires!$D143,Listes!$A$43:$E$49,5,FALSE))),(Forfaitaires!$E143*(VLOOKUP(Forfaitaires!$D143,Listes!$A$43:$E$49,3,FALSE)))+(VLOOKUP(Forfaitaires!$D143,Listes!$A$43:$E$49,4,FALSE))))))</f>
        <v/>
      </c>
      <c r="L143" s="123" t="str">
        <f>IF($G143="","",IF($C143=Listes!$B$34,Listes!$I$31,IF($C143=Listes!$B$35,(VLOOKUP(Forfaitaires!$F143,Listes!$E$31:$F$36,2,FALSE)),IF($C143=Listes!$B$33,IF(Forfaitaires!$E143&lt;=Listes!$A$64,Forfaitaires!$E143*Listes!$A$65,IF(Forfaitaires!$E143&gt;Listes!$D$64,Forfaitaires!$E143*Listes!$D$65,((Forfaitaires!$E143*Listes!$B$65)+Listes!$C$65)))))))</f>
        <v/>
      </c>
      <c r="M143" s="124" t="str">
        <f t="shared" si="6"/>
        <v/>
      </c>
      <c r="N143" s="313"/>
    </row>
    <row r="144" spans="1:14" ht="20.100000000000001" customHeight="1" x14ac:dyDescent="0.25">
      <c r="A144" s="57">
        <v>139</v>
      </c>
      <c r="B144" s="28"/>
      <c r="C144" s="28"/>
      <c r="D144" s="28"/>
      <c r="E144" s="28"/>
      <c r="F144" s="28"/>
      <c r="G144" s="146" t="str">
        <f>IF(C144="","",IF(C144="","",(VLOOKUP(C144,Listes!$B$31:$C$35,2,FALSE))))</f>
        <v/>
      </c>
      <c r="H144" s="313" t="str">
        <f t="shared" si="5"/>
        <v/>
      </c>
      <c r="I144" s="124" t="str">
        <f>IF(G144="","",IF(G144="","",(VLOOKUP(G144,Listes!$C$31:$D$35,2,FALSE))))</f>
        <v/>
      </c>
      <c r="J144" s="123" t="str">
        <f>IF($G144="","",IF($C144=Listes!$B$32,IF(Forfaitaires!$E144&lt;=Listes!$B$53,(Forfaitaires!$E144*(VLOOKUP(Forfaitaires!$D144,Listes!$A$54:$E$60,2,FALSE))),IF(Forfaitaires!$E144&gt;Listes!$E$53,(Forfaitaires!$E144*(VLOOKUP(Forfaitaires!$D144,Listes!$A$54:$E$60,5,FALSE))),(Forfaitaires!$E144*(VLOOKUP(Forfaitaires!$D144,Listes!$A$54:$E$60,3,FALSE)))+(VLOOKUP(Forfaitaires!$D144,Listes!$A$54:$E$60,4,FALSE))))))</f>
        <v/>
      </c>
      <c r="K144" s="123" t="str">
        <f>IF($G144="","",IF($C144=Listes!$B$31,IF(Forfaitaires!$E144&lt;=Listes!$B$42,(Forfaitaires!$E144*(VLOOKUP(Forfaitaires!$D144,Listes!$A$43:$E$49,2,FALSE))),IF(Forfaitaires!$E144&gt;Listes!$D$42,(Forfaitaires!$E144*(VLOOKUP(Forfaitaires!$D144,Listes!$A$43:$E$49,5,FALSE))),(Forfaitaires!$E144*(VLOOKUP(Forfaitaires!$D144,Listes!$A$43:$E$49,3,FALSE)))+(VLOOKUP(Forfaitaires!$D144,Listes!$A$43:$E$49,4,FALSE))))))</f>
        <v/>
      </c>
      <c r="L144" s="123" t="str">
        <f>IF($G144="","",IF($C144=Listes!$B$34,Listes!$I$31,IF($C144=Listes!$B$35,(VLOOKUP(Forfaitaires!$F144,Listes!$E$31:$F$36,2,FALSE)),IF($C144=Listes!$B$33,IF(Forfaitaires!$E144&lt;=Listes!$A$64,Forfaitaires!$E144*Listes!$A$65,IF(Forfaitaires!$E144&gt;Listes!$D$64,Forfaitaires!$E144*Listes!$D$65,((Forfaitaires!$E144*Listes!$B$65)+Listes!$C$65)))))))</f>
        <v/>
      </c>
      <c r="M144" s="124" t="str">
        <f t="shared" si="6"/>
        <v/>
      </c>
      <c r="N144" s="313"/>
    </row>
    <row r="145" spans="1:14" ht="20.100000000000001" customHeight="1" x14ac:dyDescent="0.25">
      <c r="A145" s="57">
        <v>140</v>
      </c>
      <c r="B145" s="28"/>
      <c r="C145" s="28"/>
      <c r="D145" s="28"/>
      <c r="E145" s="28"/>
      <c r="F145" s="28"/>
      <c r="G145" s="146" t="str">
        <f>IF(C145="","",IF(C145="","",(VLOOKUP(C145,Listes!$B$31:$C$35,2,FALSE))))</f>
        <v/>
      </c>
      <c r="H145" s="313" t="str">
        <f t="shared" si="5"/>
        <v/>
      </c>
      <c r="I145" s="124" t="str">
        <f>IF(G145="","",IF(G145="","",(VLOOKUP(G145,Listes!$C$31:$D$35,2,FALSE))))</f>
        <v/>
      </c>
      <c r="J145" s="123" t="str">
        <f>IF($G145="","",IF($C145=Listes!$B$32,IF(Forfaitaires!$E145&lt;=Listes!$B$53,(Forfaitaires!$E145*(VLOOKUP(Forfaitaires!$D145,Listes!$A$54:$E$60,2,FALSE))),IF(Forfaitaires!$E145&gt;Listes!$E$53,(Forfaitaires!$E145*(VLOOKUP(Forfaitaires!$D145,Listes!$A$54:$E$60,5,FALSE))),(Forfaitaires!$E145*(VLOOKUP(Forfaitaires!$D145,Listes!$A$54:$E$60,3,FALSE)))+(VLOOKUP(Forfaitaires!$D145,Listes!$A$54:$E$60,4,FALSE))))))</f>
        <v/>
      </c>
      <c r="K145" s="123" t="str">
        <f>IF($G145="","",IF($C145=Listes!$B$31,IF(Forfaitaires!$E145&lt;=Listes!$B$42,(Forfaitaires!$E145*(VLOOKUP(Forfaitaires!$D145,Listes!$A$43:$E$49,2,FALSE))),IF(Forfaitaires!$E145&gt;Listes!$D$42,(Forfaitaires!$E145*(VLOOKUP(Forfaitaires!$D145,Listes!$A$43:$E$49,5,FALSE))),(Forfaitaires!$E145*(VLOOKUP(Forfaitaires!$D145,Listes!$A$43:$E$49,3,FALSE)))+(VLOOKUP(Forfaitaires!$D145,Listes!$A$43:$E$49,4,FALSE))))))</f>
        <v/>
      </c>
      <c r="L145" s="123" t="str">
        <f>IF($G145="","",IF($C145=Listes!$B$34,Listes!$I$31,IF($C145=Listes!$B$35,(VLOOKUP(Forfaitaires!$F145,Listes!$E$31:$F$36,2,FALSE)),IF($C145=Listes!$B$33,IF(Forfaitaires!$E145&lt;=Listes!$A$64,Forfaitaires!$E145*Listes!$A$65,IF(Forfaitaires!$E145&gt;Listes!$D$64,Forfaitaires!$E145*Listes!$D$65,((Forfaitaires!$E145*Listes!$B$65)+Listes!$C$65)))))))</f>
        <v/>
      </c>
      <c r="M145" s="124" t="str">
        <f t="shared" si="6"/>
        <v/>
      </c>
      <c r="N145" s="313"/>
    </row>
    <row r="146" spans="1:14" ht="20.100000000000001" customHeight="1" x14ac:dyDescent="0.25">
      <c r="A146" s="57">
        <v>141</v>
      </c>
      <c r="B146" s="28"/>
      <c r="C146" s="28"/>
      <c r="D146" s="28"/>
      <c r="E146" s="28"/>
      <c r="F146" s="28"/>
      <c r="G146" s="146" t="str">
        <f>IF(C146="","",IF(C146="","",(VLOOKUP(C146,Listes!$B$31:$C$35,2,FALSE))))</f>
        <v/>
      </c>
      <c r="H146" s="313" t="str">
        <f t="shared" si="5"/>
        <v/>
      </c>
      <c r="I146" s="124" t="str">
        <f>IF(G146="","",IF(G146="","",(VLOOKUP(G146,Listes!$C$31:$D$35,2,FALSE))))</f>
        <v/>
      </c>
      <c r="J146" s="123" t="str">
        <f>IF($G146="","",IF($C146=Listes!$B$32,IF(Forfaitaires!$E146&lt;=Listes!$B$53,(Forfaitaires!$E146*(VLOOKUP(Forfaitaires!$D146,Listes!$A$54:$E$60,2,FALSE))),IF(Forfaitaires!$E146&gt;Listes!$E$53,(Forfaitaires!$E146*(VLOOKUP(Forfaitaires!$D146,Listes!$A$54:$E$60,5,FALSE))),(Forfaitaires!$E146*(VLOOKUP(Forfaitaires!$D146,Listes!$A$54:$E$60,3,FALSE)))+(VLOOKUP(Forfaitaires!$D146,Listes!$A$54:$E$60,4,FALSE))))))</f>
        <v/>
      </c>
      <c r="K146" s="123" t="str">
        <f>IF($G146="","",IF($C146=Listes!$B$31,IF(Forfaitaires!$E146&lt;=Listes!$B$42,(Forfaitaires!$E146*(VLOOKUP(Forfaitaires!$D146,Listes!$A$43:$E$49,2,FALSE))),IF(Forfaitaires!$E146&gt;Listes!$D$42,(Forfaitaires!$E146*(VLOOKUP(Forfaitaires!$D146,Listes!$A$43:$E$49,5,FALSE))),(Forfaitaires!$E146*(VLOOKUP(Forfaitaires!$D146,Listes!$A$43:$E$49,3,FALSE)))+(VLOOKUP(Forfaitaires!$D146,Listes!$A$43:$E$49,4,FALSE))))))</f>
        <v/>
      </c>
      <c r="L146" s="123" t="str">
        <f>IF($G146="","",IF($C146=Listes!$B$34,Listes!$I$31,IF($C146=Listes!$B$35,(VLOOKUP(Forfaitaires!$F146,Listes!$E$31:$F$36,2,FALSE)),IF($C146=Listes!$B$33,IF(Forfaitaires!$E146&lt;=Listes!$A$64,Forfaitaires!$E146*Listes!$A$65,IF(Forfaitaires!$E146&gt;Listes!$D$64,Forfaitaires!$E146*Listes!$D$65,((Forfaitaires!$E146*Listes!$B$65)+Listes!$C$65)))))))</f>
        <v/>
      </c>
      <c r="M146" s="124" t="str">
        <f t="shared" si="6"/>
        <v/>
      </c>
      <c r="N146" s="313"/>
    </row>
    <row r="147" spans="1:14" ht="20.100000000000001" customHeight="1" x14ac:dyDescent="0.25">
      <c r="A147" s="57">
        <v>142</v>
      </c>
      <c r="B147" s="28"/>
      <c r="C147" s="28"/>
      <c r="D147" s="28"/>
      <c r="E147" s="28"/>
      <c r="F147" s="28"/>
      <c r="G147" s="146" t="str">
        <f>IF(C147="","",IF(C147="","",(VLOOKUP(C147,Listes!$B$31:$C$35,2,FALSE))))</f>
        <v/>
      </c>
      <c r="H147" s="313" t="str">
        <f t="shared" si="5"/>
        <v/>
      </c>
      <c r="I147" s="124" t="str">
        <f>IF(G147="","",IF(G147="","",(VLOOKUP(G147,Listes!$C$31:$D$35,2,FALSE))))</f>
        <v/>
      </c>
      <c r="J147" s="123" t="str">
        <f>IF($G147="","",IF($C147=Listes!$B$32,IF(Forfaitaires!$E147&lt;=Listes!$B$53,(Forfaitaires!$E147*(VLOOKUP(Forfaitaires!$D147,Listes!$A$54:$E$60,2,FALSE))),IF(Forfaitaires!$E147&gt;Listes!$E$53,(Forfaitaires!$E147*(VLOOKUP(Forfaitaires!$D147,Listes!$A$54:$E$60,5,FALSE))),(Forfaitaires!$E147*(VLOOKUP(Forfaitaires!$D147,Listes!$A$54:$E$60,3,FALSE)))+(VLOOKUP(Forfaitaires!$D147,Listes!$A$54:$E$60,4,FALSE))))))</f>
        <v/>
      </c>
      <c r="K147" s="123" t="str">
        <f>IF($G147="","",IF($C147=Listes!$B$31,IF(Forfaitaires!$E147&lt;=Listes!$B$42,(Forfaitaires!$E147*(VLOOKUP(Forfaitaires!$D147,Listes!$A$43:$E$49,2,FALSE))),IF(Forfaitaires!$E147&gt;Listes!$D$42,(Forfaitaires!$E147*(VLOOKUP(Forfaitaires!$D147,Listes!$A$43:$E$49,5,FALSE))),(Forfaitaires!$E147*(VLOOKUP(Forfaitaires!$D147,Listes!$A$43:$E$49,3,FALSE)))+(VLOOKUP(Forfaitaires!$D147,Listes!$A$43:$E$49,4,FALSE))))))</f>
        <v/>
      </c>
      <c r="L147" s="123" t="str">
        <f>IF($G147="","",IF($C147=Listes!$B$34,Listes!$I$31,IF($C147=Listes!$B$35,(VLOOKUP(Forfaitaires!$F147,Listes!$E$31:$F$36,2,FALSE)),IF($C147=Listes!$B$33,IF(Forfaitaires!$E147&lt;=Listes!$A$64,Forfaitaires!$E147*Listes!$A$65,IF(Forfaitaires!$E147&gt;Listes!$D$64,Forfaitaires!$E147*Listes!$D$65,((Forfaitaires!$E147*Listes!$B$65)+Listes!$C$65)))))))</f>
        <v/>
      </c>
      <c r="M147" s="124" t="str">
        <f t="shared" si="6"/>
        <v/>
      </c>
      <c r="N147" s="313"/>
    </row>
    <row r="148" spans="1:14" ht="20.100000000000001" customHeight="1" x14ac:dyDescent="0.25">
      <c r="A148" s="57">
        <v>143</v>
      </c>
      <c r="B148" s="28"/>
      <c r="C148" s="28"/>
      <c r="D148" s="28"/>
      <c r="E148" s="28"/>
      <c r="F148" s="28"/>
      <c r="G148" s="146" t="str">
        <f>IF(C148="","",IF(C148="","",(VLOOKUP(C148,Listes!$B$31:$C$35,2,FALSE))))</f>
        <v/>
      </c>
      <c r="H148" s="313" t="str">
        <f t="shared" si="5"/>
        <v/>
      </c>
      <c r="I148" s="124" t="str">
        <f>IF(G148="","",IF(G148="","",(VLOOKUP(G148,Listes!$C$31:$D$35,2,FALSE))))</f>
        <v/>
      </c>
      <c r="J148" s="123" t="str">
        <f>IF($G148="","",IF($C148=Listes!$B$32,IF(Forfaitaires!$E148&lt;=Listes!$B$53,(Forfaitaires!$E148*(VLOOKUP(Forfaitaires!$D148,Listes!$A$54:$E$60,2,FALSE))),IF(Forfaitaires!$E148&gt;Listes!$E$53,(Forfaitaires!$E148*(VLOOKUP(Forfaitaires!$D148,Listes!$A$54:$E$60,5,FALSE))),(Forfaitaires!$E148*(VLOOKUP(Forfaitaires!$D148,Listes!$A$54:$E$60,3,FALSE)))+(VLOOKUP(Forfaitaires!$D148,Listes!$A$54:$E$60,4,FALSE))))))</f>
        <v/>
      </c>
      <c r="K148" s="123" t="str">
        <f>IF($G148="","",IF($C148=Listes!$B$31,IF(Forfaitaires!$E148&lt;=Listes!$B$42,(Forfaitaires!$E148*(VLOOKUP(Forfaitaires!$D148,Listes!$A$43:$E$49,2,FALSE))),IF(Forfaitaires!$E148&gt;Listes!$D$42,(Forfaitaires!$E148*(VLOOKUP(Forfaitaires!$D148,Listes!$A$43:$E$49,5,FALSE))),(Forfaitaires!$E148*(VLOOKUP(Forfaitaires!$D148,Listes!$A$43:$E$49,3,FALSE)))+(VLOOKUP(Forfaitaires!$D148,Listes!$A$43:$E$49,4,FALSE))))))</f>
        <v/>
      </c>
      <c r="L148" s="123" t="str">
        <f>IF($G148="","",IF($C148=Listes!$B$34,Listes!$I$31,IF($C148=Listes!$B$35,(VLOOKUP(Forfaitaires!$F148,Listes!$E$31:$F$36,2,FALSE)),IF($C148=Listes!$B$33,IF(Forfaitaires!$E148&lt;=Listes!$A$64,Forfaitaires!$E148*Listes!$A$65,IF(Forfaitaires!$E148&gt;Listes!$D$64,Forfaitaires!$E148*Listes!$D$65,((Forfaitaires!$E148*Listes!$B$65)+Listes!$C$65)))))))</f>
        <v/>
      </c>
      <c r="M148" s="124" t="str">
        <f t="shared" si="6"/>
        <v/>
      </c>
      <c r="N148" s="313"/>
    </row>
    <row r="149" spans="1:14" ht="20.100000000000001" customHeight="1" x14ac:dyDescent="0.25">
      <c r="A149" s="57">
        <v>144</v>
      </c>
      <c r="B149" s="28"/>
      <c r="C149" s="28"/>
      <c r="D149" s="28"/>
      <c r="E149" s="28"/>
      <c r="F149" s="28"/>
      <c r="G149" s="146" t="str">
        <f>IF(C149="","",IF(C149="","",(VLOOKUP(C149,Listes!$B$31:$C$35,2,FALSE))))</f>
        <v/>
      </c>
      <c r="H149" s="313" t="str">
        <f t="shared" si="5"/>
        <v/>
      </c>
      <c r="I149" s="124" t="str">
        <f>IF(G149="","",IF(G149="","",(VLOOKUP(G149,Listes!$C$31:$D$35,2,FALSE))))</f>
        <v/>
      </c>
      <c r="J149" s="123" t="str">
        <f>IF($G149="","",IF($C149=Listes!$B$32,IF(Forfaitaires!$E149&lt;=Listes!$B$53,(Forfaitaires!$E149*(VLOOKUP(Forfaitaires!$D149,Listes!$A$54:$E$60,2,FALSE))),IF(Forfaitaires!$E149&gt;Listes!$E$53,(Forfaitaires!$E149*(VLOOKUP(Forfaitaires!$D149,Listes!$A$54:$E$60,5,FALSE))),(Forfaitaires!$E149*(VLOOKUP(Forfaitaires!$D149,Listes!$A$54:$E$60,3,FALSE)))+(VLOOKUP(Forfaitaires!$D149,Listes!$A$54:$E$60,4,FALSE))))))</f>
        <v/>
      </c>
      <c r="K149" s="123" t="str">
        <f>IF($G149="","",IF($C149=Listes!$B$31,IF(Forfaitaires!$E149&lt;=Listes!$B$42,(Forfaitaires!$E149*(VLOOKUP(Forfaitaires!$D149,Listes!$A$43:$E$49,2,FALSE))),IF(Forfaitaires!$E149&gt;Listes!$D$42,(Forfaitaires!$E149*(VLOOKUP(Forfaitaires!$D149,Listes!$A$43:$E$49,5,FALSE))),(Forfaitaires!$E149*(VLOOKUP(Forfaitaires!$D149,Listes!$A$43:$E$49,3,FALSE)))+(VLOOKUP(Forfaitaires!$D149,Listes!$A$43:$E$49,4,FALSE))))))</f>
        <v/>
      </c>
      <c r="L149" s="123" t="str">
        <f>IF($G149="","",IF($C149=Listes!$B$34,Listes!$I$31,IF($C149=Listes!$B$35,(VLOOKUP(Forfaitaires!$F149,Listes!$E$31:$F$36,2,FALSE)),IF($C149=Listes!$B$33,IF(Forfaitaires!$E149&lt;=Listes!$A$64,Forfaitaires!$E149*Listes!$A$65,IF(Forfaitaires!$E149&gt;Listes!$D$64,Forfaitaires!$E149*Listes!$D$65,((Forfaitaires!$E149*Listes!$B$65)+Listes!$C$65)))))))</f>
        <v/>
      </c>
      <c r="M149" s="124" t="str">
        <f t="shared" si="6"/>
        <v/>
      </c>
      <c r="N149" s="313"/>
    </row>
    <row r="150" spans="1:14" ht="20.100000000000001" customHeight="1" x14ac:dyDescent="0.25">
      <c r="A150" s="57">
        <v>145</v>
      </c>
      <c r="B150" s="28"/>
      <c r="C150" s="28"/>
      <c r="D150" s="28"/>
      <c r="E150" s="28"/>
      <c r="F150" s="28"/>
      <c r="G150" s="146" t="str">
        <f>IF(C150="","",IF(C150="","",(VLOOKUP(C150,Listes!$B$31:$C$35,2,FALSE))))</f>
        <v/>
      </c>
      <c r="H150" s="313" t="str">
        <f t="shared" si="5"/>
        <v/>
      </c>
      <c r="I150" s="124" t="str">
        <f>IF(G150="","",IF(G150="","",(VLOOKUP(G150,Listes!$C$31:$D$35,2,FALSE))))</f>
        <v/>
      </c>
      <c r="J150" s="123" t="str">
        <f>IF($G150="","",IF($C150=Listes!$B$32,IF(Forfaitaires!$E150&lt;=Listes!$B$53,(Forfaitaires!$E150*(VLOOKUP(Forfaitaires!$D150,Listes!$A$54:$E$60,2,FALSE))),IF(Forfaitaires!$E150&gt;Listes!$E$53,(Forfaitaires!$E150*(VLOOKUP(Forfaitaires!$D150,Listes!$A$54:$E$60,5,FALSE))),(Forfaitaires!$E150*(VLOOKUP(Forfaitaires!$D150,Listes!$A$54:$E$60,3,FALSE)))+(VLOOKUP(Forfaitaires!$D150,Listes!$A$54:$E$60,4,FALSE))))))</f>
        <v/>
      </c>
      <c r="K150" s="123" t="str">
        <f>IF($G150="","",IF($C150=Listes!$B$31,IF(Forfaitaires!$E150&lt;=Listes!$B$42,(Forfaitaires!$E150*(VLOOKUP(Forfaitaires!$D150,Listes!$A$43:$E$49,2,FALSE))),IF(Forfaitaires!$E150&gt;Listes!$D$42,(Forfaitaires!$E150*(VLOOKUP(Forfaitaires!$D150,Listes!$A$43:$E$49,5,FALSE))),(Forfaitaires!$E150*(VLOOKUP(Forfaitaires!$D150,Listes!$A$43:$E$49,3,FALSE)))+(VLOOKUP(Forfaitaires!$D150,Listes!$A$43:$E$49,4,FALSE))))))</f>
        <v/>
      </c>
      <c r="L150" s="123" t="str">
        <f>IF($G150="","",IF($C150=Listes!$B$34,Listes!$I$31,IF($C150=Listes!$B$35,(VLOOKUP(Forfaitaires!$F150,Listes!$E$31:$F$36,2,FALSE)),IF($C150=Listes!$B$33,IF(Forfaitaires!$E150&lt;=Listes!$A$64,Forfaitaires!$E150*Listes!$A$65,IF(Forfaitaires!$E150&gt;Listes!$D$64,Forfaitaires!$E150*Listes!$D$65,((Forfaitaires!$E150*Listes!$B$65)+Listes!$C$65)))))))</f>
        <v/>
      </c>
      <c r="M150" s="124" t="str">
        <f t="shared" si="6"/>
        <v/>
      </c>
      <c r="N150" s="313"/>
    </row>
    <row r="151" spans="1:14" ht="20.100000000000001" customHeight="1" x14ac:dyDescent="0.25">
      <c r="A151" s="57">
        <v>146</v>
      </c>
      <c r="B151" s="28"/>
      <c r="C151" s="28"/>
      <c r="D151" s="28"/>
      <c r="E151" s="28"/>
      <c r="F151" s="28"/>
      <c r="G151" s="146" t="str">
        <f>IF(C151="","",IF(C151="","",(VLOOKUP(C151,Listes!$B$31:$C$35,2,FALSE))))</f>
        <v/>
      </c>
      <c r="H151" s="313" t="str">
        <f t="shared" si="5"/>
        <v/>
      </c>
      <c r="I151" s="124" t="str">
        <f>IF(G151="","",IF(G151="","",(VLOOKUP(G151,Listes!$C$31:$D$35,2,FALSE))))</f>
        <v/>
      </c>
      <c r="J151" s="123" t="str">
        <f>IF($G151="","",IF($C151=Listes!$B$32,IF(Forfaitaires!$E151&lt;=Listes!$B$53,(Forfaitaires!$E151*(VLOOKUP(Forfaitaires!$D151,Listes!$A$54:$E$60,2,FALSE))),IF(Forfaitaires!$E151&gt;Listes!$E$53,(Forfaitaires!$E151*(VLOOKUP(Forfaitaires!$D151,Listes!$A$54:$E$60,5,FALSE))),(Forfaitaires!$E151*(VLOOKUP(Forfaitaires!$D151,Listes!$A$54:$E$60,3,FALSE)))+(VLOOKUP(Forfaitaires!$D151,Listes!$A$54:$E$60,4,FALSE))))))</f>
        <v/>
      </c>
      <c r="K151" s="123" t="str">
        <f>IF($G151="","",IF($C151=Listes!$B$31,IF(Forfaitaires!$E151&lt;=Listes!$B$42,(Forfaitaires!$E151*(VLOOKUP(Forfaitaires!$D151,Listes!$A$43:$E$49,2,FALSE))),IF(Forfaitaires!$E151&gt;Listes!$D$42,(Forfaitaires!$E151*(VLOOKUP(Forfaitaires!$D151,Listes!$A$43:$E$49,5,FALSE))),(Forfaitaires!$E151*(VLOOKUP(Forfaitaires!$D151,Listes!$A$43:$E$49,3,FALSE)))+(VLOOKUP(Forfaitaires!$D151,Listes!$A$43:$E$49,4,FALSE))))))</f>
        <v/>
      </c>
      <c r="L151" s="123" t="str">
        <f>IF($G151="","",IF($C151=Listes!$B$34,Listes!$I$31,IF($C151=Listes!$B$35,(VLOOKUP(Forfaitaires!$F151,Listes!$E$31:$F$36,2,FALSE)),IF($C151=Listes!$B$33,IF(Forfaitaires!$E151&lt;=Listes!$A$64,Forfaitaires!$E151*Listes!$A$65,IF(Forfaitaires!$E151&gt;Listes!$D$64,Forfaitaires!$E151*Listes!$D$65,((Forfaitaires!$E151*Listes!$B$65)+Listes!$C$65)))))))</f>
        <v/>
      </c>
      <c r="M151" s="124" t="str">
        <f t="shared" si="6"/>
        <v/>
      </c>
      <c r="N151" s="313"/>
    </row>
    <row r="152" spans="1:14" ht="20.100000000000001" customHeight="1" x14ac:dyDescent="0.25">
      <c r="A152" s="57">
        <v>147</v>
      </c>
      <c r="B152" s="28"/>
      <c r="C152" s="28"/>
      <c r="D152" s="28"/>
      <c r="E152" s="28"/>
      <c r="F152" s="28"/>
      <c r="G152" s="146" t="str">
        <f>IF(C152="","",IF(C152="","",(VLOOKUP(C152,Listes!$B$31:$C$35,2,FALSE))))</f>
        <v/>
      </c>
      <c r="H152" s="313" t="str">
        <f t="shared" si="5"/>
        <v/>
      </c>
      <c r="I152" s="124" t="str">
        <f>IF(G152="","",IF(G152="","",(VLOOKUP(G152,Listes!$C$31:$D$35,2,FALSE))))</f>
        <v/>
      </c>
      <c r="J152" s="123" t="str">
        <f>IF($G152="","",IF($C152=Listes!$B$32,IF(Forfaitaires!$E152&lt;=Listes!$B$53,(Forfaitaires!$E152*(VLOOKUP(Forfaitaires!$D152,Listes!$A$54:$E$60,2,FALSE))),IF(Forfaitaires!$E152&gt;Listes!$E$53,(Forfaitaires!$E152*(VLOOKUP(Forfaitaires!$D152,Listes!$A$54:$E$60,5,FALSE))),(Forfaitaires!$E152*(VLOOKUP(Forfaitaires!$D152,Listes!$A$54:$E$60,3,FALSE)))+(VLOOKUP(Forfaitaires!$D152,Listes!$A$54:$E$60,4,FALSE))))))</f>
        <v/>
      </c>
      <c r="K152" s="123" t="str">
        <f>IF($G152="","",IF($C152=Listes!$B$31,IF(Forfaitaires!$E152&lt;=Listes!$B$42,(Forfaitaires!$E152*(VLOOKUP(Forfaitaires!$D152,Listes!$A$43:$E$49,2,FALSE))),IF(Forfaitaires!$E152&gt;Listes!$D$42,(Forfaitaires!$E152*(VLOOKUP(Forfaitaires!$D152,Listes!$A$43:$E$49,5,FALSE))),(Forfaitaires!$E152*(VLOOKUP(Forfaitaires!$D152,Listes!$A$43:$E$49,3,FALSE)))+(VLOOKUP(Forfaitaires!$D152,Listes!$A$43:$E$49,4,FALSE))))))</f>
        <v/>
      </c>
      <c r="L152" s="123" t="str">
        <f>IF($G152="","",IF($C152=Listes!$B$34,Listes!$I$31,IF($C152=Listes!$B$35,(VLOOKUP(Forfaitaires!$F152,Listes!$E$31:$F$36,2,FALSE)),IF($C152=Listes!$B$33,IF(Forfaitaires!$E152&lt;=Listes!$A$64,Forfaitaires!$E152*Listes!$A$65,IF(Forfaitaires!$E152&gt;Listes!$D$64,Forfaitaires!$E152*Listes!$D$65,((Forfaitaires!$E152*Listes!$B$65)+Listes!$C$65)))))))</f>
        <v/>
      </c>
      <c r="M152" s="124" t="str">
        <f t="shared" si="6"/>
        <v/>
      </c>
      <c r="N152" s="313"/>
    </row>
    <row r="153" spans="1:14" ht="20.100000000000001" customHeight="1" x14ac:dyDescent="0.25">
      <c r="A153" s="57">
        <v>148</v>
      </c>
      <c r="B153" s="28"/>
      <c r="C153" s="28"/>
      <c r="D153" s="28"/>
      <c r="E153" s="28"/>
      <c r="F153" s="28"/>
      <c r="G153" s="146" t="str">
        <f>IF(C153="","",IF(C153="","",(VLOOKUP(C153,Listes!$B$31:$C$35,2,FALSE))))</f>
        <v/>
      </c>
      <c r="H153" s="313" t="str">
        <f t="shared" si="5"/>
        <v/>
      </c>
      <c r="I153" s="124" t="str">
        <f>IF(G153="","",IF(G153="","",(VLOOKUP(G153,Listes!$C$31:$D$35,2,FALSE))))</f>
        <v/>
      </c>
      <c r="J153" s="123" t="str">
        <f>IF($G153="","",IF($C153=Listes!$B$32,IF(Forfaitaires!$E153&lt;=Listes!$B$53,(Forfaitaires!$E153*(VLOOKUP(Forfaitaires!$D153,Listes!$A$54:$E$60,2,FALSE))),IF(Forfaitaires!$E153&gt;Listes!$E$53,(Forfaitaires!$E153*(VLOOKUP(Forfaitaires!$D153,Listes!$A$54:$E$60,5,FALSE))),(Forfaitaires!$E153*(VLOOKUP(Forfaitaires!$D153,Listes!$A$54:$E$60,3,FALSE)))+(VLOOKUP(Forfaitaires!$D153,Listes!$A$54:$E$60,4,FALSE))))))</f>
        <v/>
      </c>
      <c r="K153" s="123" t="str">
        <f>IF($G153="","",IF($C153=Listes!$B$31,IF(Forfaitaires!$E153&lt;=Listes!$B$42,(Forfaitaires!$E153*(VLOOKUP(Forfaitaires!$D153,Listes!$A$43:$E$49,2,FALSE))),IF(Forfaitaires!$E153&gt;Listes!$D$42,(Forfaitaires!$E153*(VLOOKUP(Forfaitaires!$D153,Listes!$A$43:$E$49,5,FALSE))),(Forfaitaires!$E153*(VLOOKUP(Forfaitaires!$D153,Listes!$A$43:$E$49,3,FALSE)))+(VLOOKUP(Forfaitaires!$D153,Listes!$A$43:$E$49,4,FALSE))))))</f>
        <v/>
      </c>
      <c r="L153" s="123" t="str">
        <f>IF($G153="","",IF($C153=Listes!$B$34,Listes!$I$31,IF($C153=Listes!$B$35,(VLOOKUP(Forfaitaires!$F153,Listes!$E$31:$F$36,2,FALSE)),IF($C153=Listes!$B$33,IF(Forfaitaires!$E153&lt;=Listes!$A$64,Forfaitaires!$E153*Listes!$A$65,IF(Forfaitaires!$E153&gt;Listes!$D$64,Forfaitaires!$E153*Listes!$D$65,((Forfaitaires!$E153*Listes!$B$65)+Listes!$C$65)))))))</f>
        <v/>
      </c>
      <c r="M153" s="124" t="str">
        <f t="shared" si="6"/>
        <v/>
      </c>
      <c r="N153" s="313"/>
    </row>
    <row r="154" spans="1:14" ht="20.100000000000001" customHeight="1" x14ac:dyDescent="0.25">
      <c r="A154" s="57">
        <v>149</v>
      </c>
      <c r="B154" s="28"/>
      <c r="C154" s="28"/>
      <c r="D154" s="28"/>
      <c r="E154" s="28"/>
      <c r="F154" s="28"/>
      <c r="G154" s="146" t="str">
        <f>IF(C154="","",IF(C154="","",(VLOOKUP(C154,Listes!$B$31:$C$35,2,FALSE))))</f>
        <v/>
      </c>
      <c r="H154" s="313" t="str">
        <f t="shared" si="5"/>
        <v/>
      </c>
      <c r="I154" s="124" t="str">
        <f>IF(G154="","",IF(G154="","",(VLOOKUP(G154,Listes!$C$31:$D$35,2,FALSE))))</f>
        <v/>
      </c>
      <c r="J154" s="123" t="str">
        <f>IF($G154="","",IF($C154=Listes!$B$32,IF(Forfaitaires!$E154&lt;=Listes!$B$53,(Forfaitaires!$E154*(VLOOKUP(Forfaitaires!$D154,Listes!$A$54:$E$60,2,FALSE))),IF(Forfaitaires!$E154&gt;Listes!$E$53,(Forfaitaires!$E154*(VLOOKUP(Forfaitaires!$D154,Listes!$A$54:$E$60,5,FALSE))),(Forfaitaires!$E154*(VLOOKUP(Forfaitaires!$D154,Listes!$A$54:$E$60,3,FALSE)))+(VLOOKUP(Forfaitaires!$D154,Listes!$A$54:$E$60,4,FALSE))))))</f>
        <v/>
      </c>
      <c r="K154" s="123" t="str">
        <f>IF($G154="","",IF($C154=Listes!$B$31,IF(Forfaitaires!$E154&lt;=Listes!$B$42,(Forfaitaires!$E154*(VLOOKUP(Forfaitaires!$D154,Listes!$A$43:$E$49,2,FALSE))),IF(Forfaitaires!$E154&gt;Listes!$D$42,(Forfaitaires!$E154*(VLOOKUP(Forfaitaires!$D154,Listes!$A$43:$E$49,5,FALSE))),(Forfaitaires!$E154*(VLOOKUP(Forfaitaires!$D154,Listes!$A$43:$E$49,3,FALSE)))+(VLOOKUP(Forfaitaires!$D154,Listes!$A$43:$E$49,4,FALSE))))))</f>
        <v/>
      </c>
      <c r="L154" s="123" t="str">
        <f>IF($G154="","",IF($C154=Listes!$B$34,Listes!$I$31,IF($C154=Listes!$B$35,(VLOOKUP(Forfaitaires!$F154,Listes!$E$31:$F$36,2,FALSE)),IF($C154=Listes!$B$33,IF(Forfaitaires!$E154&lt;=Listes!$A$64,Forfaitaires!$E154*Listes!$A$65,IF(Forfaitaires!$E154&gt;Listes!$D$64,Forfaitaires!$E154*Listes!$D$65,((Forfaitaires!$E154*Listes!$B$65)+Listes!$C$65)))))))</f>
        <v/>
      </c>
      <c r="M154" s="124" t="str">
        <f t="shared" si="6"/>
        <v/>
      </c>
      <c r="N154" s="313"/>
    </row>
    <row r="155" spans="1:14" ht="20.100000000000001" customHeight="1" x14ac:dyDescent="0.25">
      <c r="A155" s="57">
        <v>150</v>
      </c>
      <c r="B155" s="28"/>
      <c r="C155" s="28"/>
      <c r="D155" s="28"/>
      <c r="E155" s="28"/>
      <c r="F155" s="28"/>
      <c r="G155" s="146" t="str">
        <f>IF(C155="","",IF(C155="","",(VLOOKUP(C155,Listes!$B$31:$C$35,2,FALSE))))</f>
        <v/>
      </c>
      <c r="H155" s="313" t="str">
        <f t="shared" si="5"/>
        <v/>
      </c>
      <c r="I155" s="124" t="str">
        <f>IF(G155="","",IF(G155="","",(VLOOKUP(G155,Listes!$C$31:$D$35,2,FALSE))))</f>
        <v/>
      </c>
      <c r="J155" s="123" t="str">
        <f>IF($G155="","",IF($C155=Listes!$B$32,IF(Forfaitaires!$E155&lt;=Listes!$B$53,(Forfaitaires!$E155*(VLOOKUP(Forfaitaires!$D155,Listes!$A$54:$E$60,2,FALSE))),IF(Forfaitaires!$E155&gt;Listes!$E$53,(Forfaitaires!$E155*(VLOOKUP(Forfaitaires!$D155,Listes!$A$54:$E$60,5,FALSE))),(Forfaitaires!$E155*(VLOOKUP(Forfaitaires!$D155,Listes!$A$54:$E$60,3,FALSE)))+(VLOOKUP(Forfaitaires!$D155,Listes!$A$54:$E$60,4,FALSE))))))</f>
        <v/>
      </c>
      <c r="K155" s="123" t="str">
        <f>IF($G155="","",IF($C155=Listes!$B$31,IF(Forfaitaires!$E155&lt;=Listes!$B$42,(Forfaitaires!$E155*(VLOOKUP(Forfaitaires!$D155,Listes!$A$43:$E$49,2,FALSE))),IF(Forfaitaires!$E155&gt;Listes!$D$42,(Forfaitaires!$E155*(VLOOKUP(Forfaitaires!$D155,Listes!$A$43:$E$49,5,FALSE))),(Forfaitaires!$E155*(VLOOKUP(Forfaitaires!$D155,Listes!$A$43:$E$49,3,FALSE)))+(VLOOKUP(Forfaitaires!$D155,Listes!$A$43:$E$49,4,FALSE))))))</f>
        <v/>
      </c>
      <c r="L155" s="123" t="str">
        <f>IF($G155="","",IF($C155=Listes!$B$34,Listes!$I$31,IF($C155=Listes!$B$35,(VLOOKUP(Forfaitaires!$F155,Listes!$E$31:$F$36,2,FALSE)),IF($C155=Listes!$B$33,IF(Forfaitaires!$E155&lt;=Listes!$A$64,Forfaitaires!$E155*Listes!$A$65,IF(Forfaitaires!$E155&gt;Listes!$D$64,Forfaitaires!$E155*Listes!$D$65,((Forfaitaires!$E155*Listes!$B$65)+Listes!$C$65)))))))</f>
        <v/>
      </c>
      <c r="M155" s="124" t="str">
        <f t="shared" si="6"/>
        <v/>
      </c>
      <c r="N155" s="313"/>
    </row>
    <row r="156" spans="1:14" ht="20.100000000000001" customHeight="1" x14ac:dyDescent="0.25">
      <c r="A156" s="57">
        <v>151</v>
      </c>
      <c r="B156" s="28"/>
      <c r="C156" s="28"/>
      <c r="D156" s="28"/>
      <c r="E156" s="28"/>
      <c r="F156" s="28"/>
      <c r="G156" s="146" t="str">
        <f>IF(C156="","",IF(C156="","",(VLOOKUP(C156,Listes!$B$31:$C$35,2,FALSE))))</f>
        <v/>
      </c>
      <c r="H156" s="313" t="str">
        <f t="shared" si="5"/>
        <v/>
      </c>
      <c r="I156" s="124" t="str">
        <f>IF(G156="","",IF(G156="","",(VLOOKUP(G156,Listes!$C$31:$D$35,2,FALSE))))</f>
        <v/>
      </c>
      <c r="J156" s="123" t="str">
        <f>IF($G156="","",IF($C156=Listes!$B$32,IF(Forfaitaires!$E156&lt;=Listes!$B$53,(Forfaitaires!$E156*(VLOOKUP(Forfaitaires!$D156,Listes!$A$54:$E$60,2,FALSE))),IF(Forfaitaires!$E156&gt;Listes!$E$53,(Forfaitaires!$E156*(VLOOKUP(Forfaitaires!$D156,Listes!$A$54:$E$60,5,FALSE))),(Forfaitaires!$E156*(VLOOKUP(Forfaitaires!$D156,Listes!$A$54:$E$60,3,FALSE)))+(VLOOKUP(Forfaitaires!$D156,Listes!$A$54:$E$60,4,FALSE))))))</f>
        <v/>
      </c>
      <c r="K156" s="123" t="str">
        <f>IF($G156="","",IF($C156=Listes!$B$31,IF(Forfaitaires!$E156&lt;=Listes!$B$42,(Forfaitaires!$E156*(VLOOKUP(Forfaitaires!$D156,Listes!$A$43:$E$49,2,FALSE))),IF(Forfaitaires!$E156&gt;Listes!$D$42,(Forfaitaires!$E156*(VLOOKUP(Forfaitaires!$D156,Listes!$A$43:$E$49,5,FALSE))),(Forfaitaires!$E156*(VLOOKUP(Forfaitaires!$D156,Listes!$A$43:$E$49,3,FALSE)))+(VLOOKUP(Forfaitaires!$D156,Listes!$A$43:$E$49,4,FALSE))))))</f>
        <v/>
      </c>
      <c r="L156" s="123" t="str">
        <f>IF($G156="","",IF($C156=Listes!$B$34,Listes!$I$31,IF($C156=Listes!$B$35,(VLOOKUP(Forfaitaires!$F156,Listes!$E$31:$F$36,2,FALSE)),IF($C156=Listes!$B$33,IF(Forfaitaires!$E156&lt;=Listes!$A$64,Forfaitaires!$E156*Listes!$A$65,IF(Forfaitaires!$E156&gt;Listes!$D$64,Forfaitaires!$E156*Listes!$D$65,((Forfaitaires!$E156*Listes!$B$65)+Listes!$C$65)))))))</f>
        <v/>
      </c>
      <c r="M156" s="124" t="str">
        <f t="shared" si="6"/>
        <v/>
      </c>
      <c r="N156" s="313"/>
    </row>
    <row r="157" spans="1:14" ht="20.100000000000001" customHeight="1" x14ac:dyDescent="0.25">
      <c r="A157" s="57">
        <v>152</v>
      </c>
      <c r="B157" s="28"/>
      <c r="C157" s="28"/>
      <c r="D157" s="28"/>
      <c r="E157" s="28"/>
      <c r="F157" s="28"/>
      <c r="G157" s="146" t="str">
        <f>IF(C157="","",IF(C157="","",(VLOOKUP(C157,Listes!$B$31:$C$35,2,FALSE))))</f>
        <v/>
      </c>
      <c r="H157" s="313" t="str">
        <f t="shared" si="5"/>
        <v/>
      </c>
      <c r="I157" s="124" t="str">
        <f>IF(G157="","",IF(G157="","",(VLOOKUP(G157,Listes!$C$31:$D$35,2,FALSE))))</f>
        <v/>
      </c>
      <c r="J157" s="123" t="str">
        <f>IF($G157="","",IF($C157=Listes!$B$32,IF(Forfaitaires!$E157&lt;=Listes!$B$53,(Forfaitaires!$E157*(VLOOKUP(Forfaitaires!$D157,Listes!$A$54:$E$60,2,FALSE))),IF(Forfaitaires!$E157&gt;Listes!$E$53,(Forfaitaires!$E157*(VLOOKUP(Forfaitaires!$D157,Listes!$A$54:$E$60,5,FALSE))),(Forfaitaires!$E157*(VLOOKUP(Forfaitaires!$D157,Listes!$A$54:$E$60,3,FALSE)))+(VLOOKUP(Forfaitaires!$D157,Listes!$A$54:$E$60,4,FALSE))))))</f>
        <v/>
      </c>
      <c r="K157" s="123" t="str">
        <f>IF($G157="","",IF($C157=Listes!$B$31,IF(Forfaitaires!$E157&lt;=Listes!$B$42,(Forfaitaires!$E157*(VLOOKUP(Forfaitaires!$D157,Listes!$A$43:$E$49,2,FALSE))),IF(Forfaitaires!$E157&gt;Listes!$D$42,(Forfaitaires!$E157*(VLOOKUP(Forfaitaires!$D157,Listes!$A$43:$E$49,5,FALSE))),(Forfaitaires!$E157*(VLOOKUP(Forfaitaires!$D157,Listes!$A$43:$E$49,3,FALSE)))+(VLOOKUP(Forfaitaires!$D157,Listes!$A$43:$E$49,4,FALSE))))))</f>
        <v/>
      </c>
      <c r="L157" s="123" t="str">
        <f>IF($G157="","",IF($C157=Listes!$B$34,Listes!$I$31,IF($C157=Listes!$B$35,(VLOOKUP(Forfaitaires!$F157,Listes!$E$31:$F$36,2,FALSE)),IF($C157=Listes!$B$33,IF(Forfaitaires!$E157&lt;=Listes!$A$64,Forfaitaires!$E157*Listes!$A$65,IF(Forfaitaires!$E157&gt;Listes!$D$64,Forfaitaires!$E157*Listes!$D$65,((Forfaitaires!$E157*Listes!$B$65)+Listes!$C$65)))))))</f>
        <v/>
      </c>
      <c r="M157" s="124" t="str">
        <f t="shared" si="6"/>
        <v/>
      </c>
      <c r="N157" s="313"/>
    </row>
    <row r="158" spans="1:14" ht="20.100000000000001" customHeight="1" x14ac:dyDescent="0.25">
      <c r="A158" s="57">
        <v>153</v>
      </c>
      <c r="B158" s="28"/>
      <c r="C158" s="28"/>
      <c r="D158" s="28"/>
      <c r="E158" s="28"/>
      <c r="F158" s="28"/>
      <c r="G158" s="146" t="str">
        <f>IF(C158="","",IF(C158="","",(VLOOKUP(C158,Listes!$B$31:$C$35,2,FALSE))))</f>
        <v/>
      </c>
      <c r="H158" s="313" t="str">
        <f t="shared" si="5"/>
        <v/>
      </c>
      <c r="I158" s="124" t="str">
        <f>IF(G158="","",IF(G158="","",(VLOOKUP(G158,Listes!$C$31:$D$35,2,FALSE))))</f>
        <v/>
      </c>
      <c r="J158" s="123" t="str">
        <f>IF($G158="","",IF($C158=Listes!$B$32,IF(Forfaitaires!$E158&lt;=Listes!$B$53,(Forfaitaires!$E158*(VLOOKUP(Forfaitaires!$D158,Listes!$A$54:$E$60,2,FALSE))),IF(Forfaitaires!$E158&gt;Listes!$E$53,(Forfaitaires!$E158*(VLOOKUP(Forfaitaires!$D158,Listes!$A$54:$E$60,5,FALSE))),(Forfaitaires!$E158*(VLOOKUP(Forfaitaires!$D158,Listes!$A$54:$E$60,3,FALSE)))+(VLOOKUP(Forfaitaires!$D158,Listes!$A$54:$E$60,4,FALSE))))))</f>
        <v/>
      </c>
      <c r="K158" s="123" t="str">
        <f>IF($G158="","",IF($C158=Listes!$B$31,IF(Forfaitaires!$E158&lt;=Listes!$B$42,(Forfaitaires!$E158*(VLOOKUP(Forfaitaires!$D158,Listes!$A$43:$E$49,2,FALSE))),IF(Forfaitaires!$E158&gt;Listes!$D$42,(Forfaitaires!$E158*(VLOOKUP(Forfaitaires!$D158,Listes!$A$43:$E$49,5,FALSE))),(Forfaitaires!$E158*(VLOOKUP(Forfaitaires!$D158,Listes!$A$43:$E$49,3,FALSE)))+(VLOOKUP(Forfaitaires!$D158,Listes!$A$43:$E$49,4,FALSE))))))</f>
        <v/>
      </c>
      <c r="L158" s="123" t="str">
        <f>IF($G158="","",IF($C158=Listes!$B$34,Listes!$I$31,IF($C158=Listes!$B$35,(VLOOKUP(Forfaitaires!$F158,Listes!$E$31:$F$36,2,FALSE)),IF($C158=Listes!$B$33,IF(Forfaitaires!$E158&lt;=Listes!$A$64,Forfaitaires!$E158*Listes!$A$65,IF(Forfaitaires!$E158&gt;Listes!$D$64,Forfaitaires!$E158*Listes!$D$65,((Forfaitaires!$E158*Listes!$B$65)+Listes!$C$65)))))))</f>
        <v/>
      </c>
      <c r="M158" s="124" t="str">
        <f t="shared" si="6"/>
        <v/>
      </c>
      <c r="N158" s="313"/>
    </row>
    <row r="159" spans="1:14" ht="20.100000000000001" customHeight="1" x14ac:dyDescent="0.25">
      <c r="A159" s="57">
        <v>154</v>
      </c>
      <c r="B159" s="28"/>
      <c r="C159" s="28"/>
      <c r="D159" s="28"/>
      <c r="E159" s="28"/>
      <c r="F159" s="28"/>
      <c r="G159" s="146" t="str">
        <f>IF(C159="","",IF(C159="","",(VLOOKUP(C159,Listes!$B$31:$C$35,2,FALSE))))</f>
        <v/>
      </c>
      <c r="H159" s="313" t="str">
        <f t="shared" si="5"/>
        <v/>
      </c>
      <c r="I159" s="124" t="str">
        <f>IF(G159="","",IF(G159="","",(VLOOKUP(G159,Listes!$C$31:$D$35,2,FALSE))))</f>
        <v/>
      </c>
      <c r="J159" s="123" t="str">
        <f>IF($G159="","",IF($C159=Listes!$B$32,IF(Forfaitaires!$E159&lt;=Listes!$B$53,(Forfaitaires!$E159*(VLOOKUP(Forfaitaires!$D159,Listes!$A$54:$E$60,2,FALSE))),IF(Forfaitaires!$E159&gt;Listes!$E$53,(Forfaitaires!$E159*(VLOOKUP(Forfaitaires!$D159,Listes!$A$54:$E$60,5,FALSE))),(Forfaitaires!$E159*(VLOOKUP(Forfaitaires!$D159,Listes!$A$54:$E$60,3,FALSE)))+(VLOOKUP(Forfaitaires!$D159,Listes!$A$54:$E$60,4,FALSE))))))</f>
        <v/>
      </c>
      <c r="K159" s="123" t="str">
        <f>IF($G159="","",IF($C159=Listes!$B$31,IF(Forfaitaires!$E159&lt;=Listes!$B$42,(Forfaitaires!$E159*(VLOOKUP(Forfaitaires!$D159,Listes!$A$43:$E$49,2,FALSE))),IF(Forfaitaires!$E159&gt;Listes!$D$42,(Forfaitaires!$E159*(VLOOKUP(Forfaitaires!$D159,Listes!$A$43:$E$49,5,FALSE))),(Forfaitaires!$E159*(VLOOKUP(Forfaitaires!$D159,Listes!$A$43:$E$49,3,FALSE)))+(VLOOKUP(Forfaitaires!$D159,Listes!$A$43:$E$49,4,FALSE))))))</f>
        <v/>
      </c>
      <c r="L159" s="123" t="str">
        <f>IF($G159="","",IF($C159=Listes!$B$34,Listes!$I$31,IF($C159=Listes!$B$35,(VLOOKUP(Forfaitaires!$F159,Listes!$E$31:$F$36,2,FALSE)),IF($C159=Listes!$B$33,IF(Forfaitaires!$E159&lt;=Listes!$A$64,Forfaitaires!$E159*Listes!$A$65,IF(Forfaitaires!$E159&gt;Listes!$D$64,Forfaitaires!$E159*Listes!$D$65,((Forfaitaires!$E159*Listes!$B$65)+Listes!$C$65)))))))</f>
        <v/>
      </c>
      <c r="M159" s="124" t="str">
        <f t="shared" si="6"/>
        <v/>
      </c>
      <c r="N159" s="313"/>
    </row>
    <row r="160" spans="1:14" ht="20.100000000000001" customHeight="1" x14ac:dyDescent="0.25">
      <c r="A160" s="57">
        <v>155</v>
      </c>
      <c r="B160" s="28"/>
      <c r="C160" s="28"/>
      <c r="D160" s="28"/>
      <c r="E160" s="28"/>
      <c r="F160" s="28"/>
      <c r="G160" s="146" t="str">
        <f>IF(C160="","",IF(C160="","",(VLOOKUP(C160,Listes!$B$31:$C$35,2,FALSE))))</f>
        <v/>
      </c>
      <c r="H160" s="313" t="str">
        <f t="shared" si="5"/>
        <v/>
      </c>
      <c r="I160" s="124" t="str">
        <f>IF(G160="","",IF(G160="","",(VLOOKUP(G160,Listes!$C$31:$D$35,2,FALSE))))</f>
        <v/>
      </c>
      <c r="J160" s="123" t="str">
        <f>IF($G160="","",IF($C160=Listes!$B$32,IF(Forfaitaires!$E160&lt;=Listes!$B$53,(Forfaitaires!$E160*(VLOOKUP(Forfaitaires!$D160,Listes!$A$54:$E$60,2,FALSE))),IF(Forfaitaires!$E160&gt;Listes!$E$53,(Forfaitaires!$E160*(VLOOKUP(Forfaitaires!$D160,Listes!$A$54:$E$60,5,FALSE))),(Forfaitaires!$E160*(VLOOKUP(Forfaitaires!$D160,Listes!$A$54:$E$60,3,FALSE)))+(VLOOKUP(Forfaitaires!$D160,Listes!$A$54:$E$60,4,FALSE))))))</f>
        <v/>
      </c>
      <c r="K160" s="123" t="str">
        <f>IF($G160="","",IF($C160=Listes!$B$31,IF(Forfaitaires!$E160&lt;=Listes!$B$42,(Forfaitaires!$E160*(VLOOKUP(Forfaitaires!$D160,Listes!$A$43:$E$49,2,FALSE))),IF(Forfaitaires!$E160&gt;Listes!$D$42,(Forfaitaires!$E160*(VLOOKUP(Forfaitaires!$D160,Listes!$A$43:$E$49,5,FALSE))),(Forfaitaires!$E160*(VLOOKUP(Forfaitaires!$D160,Listes!$A$43:$E$49,3,FALSE)))+(VLOOKUP(Forfaitaires!$D160,Listes!$A$43:$E$49,4,FALSE))))))</f>
        <v/>
      </c>
      <c r="L160" s="123" t="str">
        <f>IF($G160="","",IF($C160=Listes!$B$34,Listes!$I$31,IF($C160=Listes!$B$35,(VLOOKUP(Forfaitaires!$F160,Listes!$E$31:$F$36,2,FALSE)),IF($C160=Listes!$B$33,IF(Forfaitaires!$E160&lt;=Listes!$A$64,Forfaitaires!$E160*Listes!$A$65,IF(Forfaitaires!$E160&gt;Listes!$D$64,Forfaitaires!$E160*Listes!$D$65,((Forfaitaires!$E160*Listes!$B$65)+Listes!$C$65)))))))</f>
        <v/>
      </c>
      <c r="M160" s="124" t="str">
        <f t="shared" si="6"/>
        <v/>
      </c>
      <c r="N160" s="313"/>
    </row>
    <row r="161" spans="1:14" ht="20.100000000000001" customHeight="1" x14ac:dyDescent="0.25">
      <c r="A161" s="57">
        <v>156</v>
      </c>
      <c r="B161" s="28"/>
      <c r="C161" s="28"/>
      <c r="D161" s="28"/>
      <c r="E161" s="28"/>
      <c r="F161" s="28"/>
      <c r="G161" s="146" t="str">
        <f>IF(C161="","",IF(C161="","",(VLOOKUP(C161,Listes!$B$31:$C$35,2,FALSE))))</f>
        <v/>
      </c>
      <c r="H161" s="313" t="str">
        <f t="shared" si="5"/>
        <v/>
      </c>
      <c r="I161" s="124" t="str">
        <f>IF(G161="","",IF(G161="","",(VLOOKUP(G161,Listes!$C$31:$D$35,2,FALSE))))</f>
        <v/>
      </c>
      <c r="J161" s="123" t="str">
        <f>IF($G161="","",IF($C161=Listes!$B$32,IF(Forfaitaires!$E161&lt;=Listes!$B$53,(Forfaitaires!$E161*(VLOOKUP(Forfaitaires!$D161,Listes!$A$54:$E$60,2,FALSE))),IF(Forfaitaires!$E161&gt;Listes!$E$53,(Forfaitaires!$E161*(VLOOKUP(Forfaitaires!$D161,Listes!$A$54:$E$60,5,FALSE))),(Forfaitaires!$E161*(VLOOKUP(Forfaitaires!$D161,Listes!$A$54:$E$60,3,FALSE)))+(VLOOKUP(Forfaitaires!$D161,Listes!$A$54:$E$60,4,FALSE))))))</f>
        <v/>
      </c>
      <c r="K161" s="123" t="str">
        <f>IF($G161="","",IF($C161=Listes!$B$31,IF(Forfaitaires!$E161&lt;=Listes!$B$42,(Forfaitaires!$E161*(VLOOKUP(Forfaitaires!$D161,Listes!$A$43:$E$49,2,FALSE))),IF(Forfaitaires!$E161&gt;Listes!$D$42,(Forfaitaires!$E161*(VLOOKUP(Forfaitaires!$D161,Listes!$A$43:$E$49,5,FALSE))),(Forfaitaires!$E161*(VLOOKUP(Forfaitaires!$D161,Listes!$A$43:$E$49,3,FALSE)))+(VLOOKUP(Forfaitaires!$D161,Listes!$A$43:$E$49,4,FALSE))))))</f>
        <v/>
      </c>
      <c r="L161" s="123" t="str">
        <f>IF($G161="","",IF($C161=Listes!$B$34,Listes!$I$31,IF($C161=Listes!$B$35,(VLOOKUP(Forfaitaires!$F161,Listes!$E$31:$F$36,2,FALSE)),IF($C161=Listes!$B$33,IF(Forfaitaires!$E161&lt;=Listes!$A$64,Forfaitaires!$E161*Listes!$A$65,IF(Forfaitaires!$E161&gt;Listes!$D$64,Forfaitaires!$E161*Listes!$D$65,((Forfaitaires!$E161*Listes!$B$65)+Listes!$C$65)))))))</f>
        <v/>
      </c>
      <c r="M161" s="124" t="str">
        <f t="shared" si="6"/>
        <v/>
      </c>
      <c r="N161" s="313"/>
    </row>
    <row r="162" spans="1:14" ht="20.100000000000001" customHeight="1" x14ac:dyDescent="0.25">
      <c r="A162" s="57">
        <v>157</v>
      </c>
      <c r="B162" s="28"/>
      <c r="C162" s="28"/>
      <c r="D162" s="28"/>
      <c r="E162" s="28"/>
      <c r="F162" s="28"/>
      <c r="G162" s="146" t="str">
        <f>IF(C162="","",IF(C162="","",(VLOOKUP(C162,Listes!$B$31:$C$35,2,FALSE))))</f>
        <v/>
      </c>
      <c r="H162" s="313" t="str">
        <f t="shared" si="5"/>
        <v/>
      </c>
      <c r="I162" s="124" t="str">
        <f>IF(G162="","",IF(G162="","",(VLOOKUP(G162,Listes!$C$31:$D$35,2,FALSE))))</f>
        <v/>
      </c>
      <c r="J162" s="123" t="str">
        <f>IF($G162="","",IF($C162=Listes!$B$32,IF(Forfaitaires!$E162&lt;=Listes!$B$53,(Forfaitaires!$E162*(VLOOKUP(Forfaitaires!$D162,Listes!$A$54:$E$60,2,FALSE))),IF(Forfaitaires!$E162&gt;Listes!$E$53,(Forfaitaires!$E162*(VLOOKUP(Forfaitaires!$D162,Listes!$A$54:$E$60,5,FALSE))),(Forfaitaires!$E162*(VLOOKUP(Forfaitaires!$D162,Listes!$A$54:$E$60,3,FALSE)))+(VLOOKUP(Forfaitaires!$D162,Listes!$A$54:$E$60,4,FALSE))))))</f>
        <v/>
      </c>
      <c r="K162" s="123" t="str">
        <f>IF($G162="","",IF($C162=Listes!$B$31,IF(Forfaitaires!$E162&lt;=Listes!$B$42,(Forfaitaires!$E162*(VLOOKUP(Forfaitaires!$D162,Listes!$A$43:$E$49,2,FALSE))),IF(Forfaitaires!$E162&gt;Listes!$D$42,(Forfaitaires!$E162*(VLOOKUP(Forfaitaires!$D162,Listes!$A$43:$E$49,5,FALSE))),(Forfaitaires!$E162*(VLOOKUP(Forfaitaires!$D162,Listes!$A$43:$E$49,3,FALSE)))+(VLOOKUP(Forfaitaires!$D162,Listes!$A$43:$E$49,4,FALSE))))))</f>
        <v/>
      </c>
      <c r="L162" s="123" t="str">
        <f>IF($G162="","",IF($C162=Listes!$B$34,Listes!$I$31,IF($C162=Listes!$B$35,(VLOOKUP(Forfaitaires!$F162,Listes!$E$31:$F$36,2,FALSE)),IF($C162=Listes!$B$33,IF(Forfaitaires!$E162&lt;=Listes!$A$64,Forfaitaires!$E162*Listes!$A$65,IF(Forfaitaires!$E162&gt;Listes!$D$64,Forfaitaires!$E162*Listes!$D$65,((Forfaitaires!$E162*Listes!$B$65)+Listes!$C$65)))))))</f>
        <v/>
      </c>
      <c r="M162" s="124" t="str">
        <f t="shared" si="6"/>
        <v/>
      </c>
      <c r="N162" s="313"/>
    </row>
    <row r="163" spans="1:14" ht="20.100000000000001" customHeight="1" x14ac:dyDescent="0.25">
      <c r="A163" s="57">
        <v>158</v>
      </c>
      <c r="B163" s="28"/>
      <c r="C163" s="28"/>
      <c r="D163" s="28"/>
      <c r="E163" s="28"/>
      <c r="F163" s="28"/>
      <c r="G163" s="146" t="str">
        <f>IF(C163="","",IF(C163="","",(VLOOKUP(C163,Listes!$B$31:$C$35,2,FALSE))))</f>
        <v/>
      </c>
      <c r="H163" s="313" t="str">
        <f t="shared" si="5"/>
        <v/>
      </c>
      <c r="I163" s="124" t="str">
        <f>IF(G163="","",IF(G163="","",(VLOOKUP(G163,Listes!$C$31:$D$35,2,FALSE))))</f>
        <v/>
      </c>
      <c r="J163" s="123" t="str">
        <f>IF($G163="","",IF($C163=Listes!$B$32,IF(Forfaitaires!$E163&lt;=Listes!$B$53,(Forfaitaires!$E163*(VLOOKUP(Forfaitaires!$D163,Listes!$A$54:$E$60,2,FALSE))),IF(Forfaitaires!$E163&gt;Listes!$E$53,(Forfaitaires!$E163*(VLOOKUP(Forfaitaires!$D163,Listes!$A$54:$E$60,5,FALSE))),(Forfaitaires!$E163*(VLOOKUP(Forfaitaires!$D163,Listes!$A$54:$E$60,3,FALSE)))+(VLOOKUP(Forfaitaires!$D163,Listes!$A$54:$E$60,4,FALSE))))))</f>
        <v/>
      </c>
      <c r="K163" s="123" t="str">
        <f>IF($G163="","",IF($C163=Listes!$B$31,IF(Forfaitaires!$E163&lt;=Listes!$B$42,(Forfaitaires!$E163*(VLOOKUP(Forfaitaires!$D163,Listes!$A$43:$E$49,2,FALSE))),IF(Forfaitaires!$E163&gt;Listes!$D$42,(Forfaitaires!$E163*(VLOOKUP(Forfaitaires!$D163,Listes!$A$43:$E$49,5,FALSE))),(Forfaitaires!$E163*(VLOOKUP(Forfaitaires!$D163,Listes!$A$43:$E$49,3,FALSE)))+(VLOOKUP(Forfaitaires!$D163,Listes!$A$43:$E$49,4,FALSE))))))</f>
        <v/>
      </c>
      <c r="L163" s="123" t="str">
        <f>IF($G163="","",IF($C163=Listes!$B$34,Listes!$I$31,IF($C163=Listes!$B$35,(VLOOKUP(Forfaitaires!$F163,Listes!$E$31:$F$36,2,FALSE)),IF($C163=Listes!$B$33,IF(Forfaitaires!$E163&lt;=Listes!$A$64,Forfaitaires!$E163*Listes!$A$65,IF(Forfaitaires!$E163&gt;Listes!$D$64,Forfaitaires!$E163*Listes!$D$65,((Forfaitaires!$E163*Listes!$B$65)+Listes!$C$65)))))))</f>
        <v/>
      </c>
      <c r="M163" s="124" t="str">
        <f t="shared" si="6"/>
        <v/>
      </c>
      <c r="N163" s="313"/>
    </row>
    <row r="164" spans="1:14" ht="20.100000000000001" customHeight="1" x14ac:dyDescent="0.25">
      <c r="A164" s="57">
        <v>159</v>
      </c>
      <c r="B164" s="28"/>
      <c r="C164" s="28"/>
      <c r="D164" s="28"/>
      <c r="E164" s="28"/>
      <c r="F164" s="28"/>
      <c r="G164" s="146" t="str">
        <f>IF(C164="","",IF(C164="","",(VLOOKUP(C164,Listes!$B$31:$C$35,2,FALSE))))</f>
        <v/>
      </c>
      <c r="H164" s="313" t="str">
        <f t="shared" si="5"/>
        <v/>
      </c>
      <c r="I164" s="124" t="str">
        <f>IF(G164="","",IF(G164="","",(VLOOKUP(G164,Listes!$C$31:$D$35,2,FALSE))))</f>
        <v/>
      </c>
      <c r="J164" s="123" t="str">
        <f>IF($G164="","",IF($C164=Listes!$B$32,IF(Forfaitaires!$E164&lt;=Listes!$B$53,(Forfaitaires!$E164*(VLOOKUP(Forfaitaires!$D164,Listes!$A$54:$E$60,2,FALSE))),IF(Forfaitaires!$E164&gt;Listes!$E$53,(Forfaitaires!$E164*(VLOOKUP(Forfaitaires!$D164,Listes!$A$54:$E$60,5,FALSE))),(Forfaitaires!$E164*(VLOOKUP(Forfaitaires!$D164,Listes!$A$54:$E$60,3,FALSE)))+(VLOOKUP(Forfaitaires!$D164,Listes!$A$54:$E$60,4,FALSE))))))</f>
        <v/>
      </c>
      <c r="K164" s="123" t="str">
        <f>IF($G164="","",IF($C164=Listes!$B$31,IF(Forfaitaires!$E164&lt;=Listes!$B$42,(Forfaitaires!$E164*(VLOOKUP(Forfaitaires!$D164,Listes!$A$43:$E$49,2,FALSE))),IF(Forfaitaires!$E164&gt;Listes!$D$42,(Forfaitaires!$E164*(VLOOKUP(Forfaitaires!$D164,Listes!$A$43:$E$49,5,FALSE))),(Forfaitaires!$E164*(VLOOKUP(Forfaitaires!$D164,Listes!$A$43:$E$49,3,FALSE)))+(VLOOKUP(Forfaitaires!$D164,Listes!$A$43:$E$49,4,FALSE))))))</f>
        <v/>
      </c>
      <c r="L164" s="123" t="str">
        <f>IF($G164="","",IF($C164=Listes!$B$34,Listes!$I$31,IF($C164=Listes!$B$35,(VLOOKUP(Forfaitaires!$F164,Listes!$E$31:$F$36,2,FALSE)),IF($C164=Listes!$B$33,IF(Forfaitaires!$E164&lt;=Listes!$A$64,Forfaitaires!$E164*Listes!$A$65,IF(Forfaitaires!$E164&gt;Listes!$D$64,Forfaitaires!$E164*Listes!$D$65,((Forfaitaires!$E164*Listes!$B$65)+Listes!$C$65)))))))</f>
        <v/>
      </c>
      <c r="M164" s="124" t="str">
        <f t="shared" si="6"/>
        <v/>
      </c>
      <c r="N164" s="313"/>
    </row>
    <row r="165" spans="1:14" ht="20.100000000000001" customHeight="1" x14ac:dyDescent="0.25">
      <c r="A165" s="57">
        <v>160</v>
      </c>
      <c r="B165" s="28"/>
      <c r="C165" s="28"/>
      <c r="D165" s="28"/>
      <c r="E165" s="28"/>
      <c r="F165" s="28"/>
      <c r="G165" s="146" t="str">
        <f>IF(C165="","",IF(C165="","",(VLOOKUP(C165,Listes!$B$31:$C$35,2,FALSE))))</f>
        <v/>
      </c>
      <c r="H165" s="313" t="str">
        <f t="shared" si="5"/>
        <v/>
      </c>
      <c r="I165" s="124" t="str">
        <f>IF(G165="","",IF(G165="","",(VLOOKUP(G165,Listes!$C$31:$D$35,2,FALSE))))</f>
        <v/>
      </c>
      <c r="J165" s="123" t="str">
        <f>IF($G165="","",IF($C165=Listes!$B$32,IF(Forfaitaires!$E165&lt;=Listes!$B$53,(Forfaitaires!$E165*(VLOOKUP(Forfaitaires!$D165,Listes!$A$54:$E$60,2,FALSE))),IF(Forfaitaires!$E165&gt;Listes!$E$53,(Forfaitaires!$E165*(VLOOKUP(Forfaitaires!$D165,Listes!$A$54:$E$60,5,FALSE))),(Forfaitaires!$E165*(VLOOKUP(Forfaitaires!$D165,Listes!$A$54:$E$60,3,FALSE)))+(VLOOKUP(Forfaitaires!$D165,Listes!$A$54:$E$60,4,FALSE))))))</f>
        <v/>
      </c>
      <c r="K165" s="123" t="str">
        <f>IF($G165="","",IF($C165=Listes!$B$31,IF(Forfaitaires!$E165&lt;=Listes!$B$42,(Forfaitaires!$E165*(VLOOKUP(Forfaitaires!$D165,Listes!$A$43:$E$49,2,FALSE))),IF(Forfaitaires!$E165&gt;Listes!$D$42,(Forfaitaires!$E165*(VLOOKUP(Forfaitaires!$D165,Listes!$A$43:$E$49,5,FALSE))),(Forfaitaires!$E165*(VLOOKUP(Forfaitaires!$D165,Listes!$A$43:$E$49,3,FALSE)))+(VLOOKUP(Forfaitaires!$D165,Listes!$A$43:$E$49,4,FALSE))))))</f>
        <v/>
      </c>
      <c r="L165" s="123" t="str">
        <f>IF($G165="","",IF($C165=Listes!$B$34,Listes!$I$31,IF($C165=Listes!$B$35,(VLOOKUP(Forfaitaires!$F165,Listes!$E$31:$F$36,2,FALSE)),IF($C165=Listes!$B$33,IF(Forfaitaires!$E165&lt;=Listes!$A$64,Forfaitaires!$E165*Listes!$A$65,IF(Forfaitaires!$E165&gt;Listes!$D$64,Forfaitaires!$E165*Listes!$D$65,((Forfaitaires!$E165*Listes!$B$65)+Listes!$C$65)))))))</f>
        <v/>
      </c>
      <c r="M165" s="124" t="str">
        <f t="shared" si="6"/>
        <v/>
      </c>
      <c r="N165" s="313"/>
    </row>
    <row r="166" spans="1:14" ht="20.100000000000001" customHeight="1" x14ac:dyDescent="0.25">
      <c r="A166" s="57">
        <v>161</v>
      </c>
      <c r="B166" s="28"/>
      <c r="C166" s="28"/>
      <c r="D166" s="28"/>
      <c r="E166" s="28"/>
      <c r="F166" s="28"/>
      <c r="G166" s="146" t="str">
        <f>IF(C166="","",IF(C166="","",(VLOOKUP(C166,Listes!$B$31:$C$35,2,FALSE))))</f>
        <v/>
      </c>
      <c r="H166" s="313" t="str">
        <f t="shared" si="5"/>
        <v/>
      </c>
      <c r="I166" s="124" t="str">
        <f>IF(G166="","",IF(G166="","",(VLOOKUP(G166,Listes!$C$31:$D$35,2,FALSE))))</f>
        <v/>
      </c>
      <c r="J166" s="123" t="str">
        <f>IF($G166="","",IF($C166=Listes!$B$32,IF(Forfaitaires!$E166&lt;=Listes!$B$53,(Forfaitaires!$E166*(VLOOKUP(Forfaitaires!$D166,Listes!$A$54:$E$60,2,FALSE))),IF(Forfaitaires!$E166&gt;Listes!$E$53,(Forfaitaires!$E166*(VLOOKUP(Forfaitaires!$D166,Listes!$A$54:$E$60,5,FALSE))),(Forfaitaires!$E166*(VLOOKUP(Forfaitaires!$D166,Listes!$A$54:$E$60,3,FALSE)))+(VLOOKUP(Forfaitaires!$D166,Listes!$A$54:$E$60,4,FALSE))))))</f>
        <v/>
      </c>
      <c r="K166" s="123" t="str">
        <f>IF($G166="","",IF($C166=Listes!$B$31,IF(Forfaitaires!$E166&lt;=Listes!$B$42,(Forfaitaires!$E166*(VLOOKUP(Forfaitaires!$D166,Listes!$A$43:$E$49,2,FALSE))),IF(Forfaitaires!$E166&gt;Listes!$D$42,(Forfaitaires!$E166*(VLOOKUP(Forfaitaires!$D166,Listes!$A$43:$E$49,5,FALSE))),(Forfaitaires!$E166*(VLOOKUP(Forfaitaires!$D166,Listes!$A$43:$E$49,3,FALSE)))+(VLOOKUP(Forfaitaires!$D166,Listes!$A$43:$E$49,4,FALSE))))))</f>
        <v/>
      </c>
      <c r="L166" s="123" t="str">
        <f>IF($G166="","",IF($C166=Listes!$B$34,Listes!$I$31,IF($C166=Listes!$B$35,(VLOOKUP(Forfaitaires!$F166,Listes!$E$31:$F$36,2,FALSE)),IF($C166=Listes!$B$33,IF(Forfaitaires!$E166&lt;=Listes!$A$64,Forfaitaires!$E166*Listes!$A$65,IF(Forfaitaires!$E166&gt;Listes!$D$64,Forfaitaires!$E166*Listes!$D$65,((Forfaitaires!$E166*Listes!$B$65)+Listes!$C$65)))))))</f>
        <v/>
      </c>
      <c r="M166" s="124" t="str">
        <f t="shared" si="6"/>
        <v/>
      </c>
      <c r="N166" s="313"/>
    </row>
    <row r="167" spans="1:14" ht="20.100000000000001" customHeight="1" x14ac:dyDescent="0.25">
      <c r="A167" s="57">
        <v>162</v>
      </c>
      <c r="B167" s="28"/>
      <c r="C167" s="28"/>
      <c r="D167" s="28"/>
      <c r="E167" s="28"/>
      <c r="F167" s="28"/>
      <c r="G167" s="146" t="str">
        <f>IF(C167="","",IF(C167="","",(VLOOKUP(C167,Listes!$B$31:$C$35,2,FALSE))))</f>
        <v/>
      </c>
      <c r="H167" s="313" t="str">
        <f t="shared" si="5"/>
        <v/>
      </c>
      <c r="I167" s="124" t="str">
        <f>IF(G167="","",IF(G167="","",(VLOOKUP(G167,Listes!$C$31:$D$35,2,FALSE))))</f>
        <v/>
      </c>
      <c r="J167" s="123" t="str">
        <f>IF($G167="","",IF($C167=Listes!$B$32,IF(Forfaitaires!$E167&lt;=Listes!$B$53,(Forfaitaires!$E167*(VLOOKUP(Forfaitaires!$D167,Listes!$A$54:$E$60,2,FALSE))),IF(Forfaitaires!$E167&gt;Listes!$E$53,(Forfaitaires!$E167*(VLOOKUP(Forfaitaires!$D167,Listes!$A$54:$E$60,5,FALSE))),(Forfaitaires!$E167*(VLOOKUP(Forfaitaires!$D167,Listes!$A$54:$E$60,3,FALSE)))+(VLOOKUP(Forfaitaires!$D167,Listes!$A$54:$E$60,4,FALSE))))))</f>
        <v/>
      </c>
      <c r="K167" s="123" t="str">
        <f>IF($G167="","",IF($C167=Listes!$B$31,IF(Forfaitaires!$E167&lt;=Listes!$B$42,(Forfaitaires!$E167*(VLOOKUP(Forfaitaires!$D167,Listes!$A$43:$E$49,2,FALSE))),IF(Forfaitaires!$E167&gt;Listes!$D$42,(Forfaitaires!$E167*(VLOOKUP(Forfaitaires!$D167,Listes!$A$43:$E$49,5,FALSE))),(Forfaitaires!$E167*(VLOOKUP(Forfaitaires!$D167,Listes!$A$43:$E$49,3,FALSE)))+(VLOOKUP(Forfaitaires!$D167,Listes!$A$43:$E$49,4,FALSE))))))</f>
        <v/>
      </c>
      <c r="L167" s="123" t="str">
        <f>IF($G167="","",IF($C167=Listes!$B$34,Listes!$I$31,IF($C167=Listes!$B$35,(VLOOKUP(Forfaitaires!$F167,Listes!$E$31:$F$36,2,FALSE)),IF($C167=Listes!$B$33,IF(Forfaitaires!$E167&lt;=Listes!$A$64,Forfaitaires!$E167*Listes!$A$65,IF(Forfaitaires!$E167&gt;Listes!$D$64,Forfaitaires!$E167*Listes!$D$65,((Forfaitaires!$E167*Listes!$B$65)+Listes!$C$65)))))))</f>
        <v/>
      </c>
      <c r="M167" s="124" t="str">
        <f t="shared" si="6"/>
        <v/>
      </c>
      <c r="N167" s="313"/>
    </row>
    <row r="168" spans="1:14" ht="20.100000000000001" customHeight="1" x14ac:dyDescent="0.25">
      <c r="A168" s="57">
        <v>163</v>
      </c>
      <c r="B168" s="28"/>
      <c r="C168" s="28"/>
      <c r="D168" s="28"/>
      <c r="E168" s="28"/>
      <c r="F168" s="28"/>
      <c r="G168" s="146" t="str">
        <f>IF(C168="","",IF(C168="","",(VLOOKUP(C168,Listes!$B$31:$C$35,2,FALSE))))</f>
        <v/>
      </c>
      <c r="H168" s="313" t="str">
        <f t="shared" si="5"/>
        <v/>
      </c>
      <c r="I168" s="124" t="str">
        <f>IF(G168="","",IF(G168="","",(VLOOKUP(G168,Listes!$C$31:$D$35,2,FALSE))))</f>
        <v/>
      </c>
      <c r="J168" s="123" t="str">
        <f>IF($G168="","",IF($C168=Listes!$B$32,IF(Forfaitaires!$E168&lt;=Listes!$B$53,(Forfaitaires!$E168*(VLOOKUP(Forfaitaires!$D168,Listes!$A$54:$E$60,2,FALSE))),IF(Forfaitaires!$E168&gt;Listes!$E$53,(Forfaitaires!$E168*(VLOOKUP(Forfaitaires!$D168,Listes!$A$54:$E$60,5,FALSE))),(Forfaitaires!$E168*(VLOOKUP(Forfaitaires!$D168,Listes!$A$54:$E$60,3,FALSE)))+(VLOOKUP(Forfaitaires!$D168,Listes!$A$54:$E$60,4,FALSE))))))</f>
        <v/>
      </c>
      <c r="K168" s="123" t="str">
        <f>IF($G168="","",IF($C168=Listes!$B$31,IF(Forfaitaires!$E168&lt;=Listes!$B$42,(Forfaitaires!$E168*(VLOOKUP(Forfaitaires!$D168,Listes!$A$43:$E$49,2,FALSE))),IF(Forfaitaires!$E168&gt;Listes!$D$42,(Forfaitaires!$E168*(VLOOKUP(Forfaitaires!$D168,Listes!$A$43:$E$49,5,FALSE))),(Forfaitaires!$E168*(VLOOKUP(Forfaitaires!$D168,Listes!$A$43:$E$49,3,FALSE)))+(VLOOKUP(Forfaitaires!$D168,Listes!$A$43:$E$49,4,FALSE))))))</f>
        <v/>
      </c>
      <c r="L168" s="123" t="str">
        <f>IF($G168="","",IF($C168=Listes!$B$34,Listes!$I$31,IF($C168=Listes!$B$35,(VLOOKUP(Forfaitaires!$F168,Listes!$E$31:$F$36,2,FALSE)),IF($C168=Listes!$B$33,IF(Forfaitaires!$E168&lt;=Listes!$A$64,Forfaitaires!$E168*Listes!$A$65,IF(Forfaitaires!$E168&gt;Listes!$D$64,Forfaitaires!$E168*Listes!$D$65,((Forfaitaires!$E168*Listes!$B$65)+Listes!$C$65)))))))</f>
        <v/>
      </c>
      <c r="M168" s="124" t="str">
        <f t="shared" si="6"/>
        <v/>
      </c>
      <c r="N168" s="313"/>
    </row>
    <row r="169" spans="1:14" ht="20.100000000000001" customHeight="1" x14ac:dyDescent="0.25">
      <c r="A169" s="57">
        <v>164</v>
      </c>
      <c r="B169" s="28"/>
      <c r="C169" s="28"/>
      <c r="D169" s="28"/>
      <c r="E169" s="28"/>
      <c r="F169" s="28"/>
      <c r="G169" s="146" t="str">
        <f>IF(C169="","",IF(C169="","",(VLOOKUP(C169,Listes!$B$31:$C$35,2,FALSE))))</f>
        <v/>
      </c>
      <c r="H169" s="313" t="str">
        <f t="shared" si="5"/>
        <v/>
      </c>
      <c r="I169" s="124" t="str">
        <f>IF(G169="","",IF(G169="","",(VLOOKUP(G169,Listes!$C$31:$D$35,2,FALSE))))</f>
        <v/>
      </c>
      <c r="J169" s="123" t="str">
        <f>IF($G169="","",IF($C169=Listes!$B$32,IF(Forfaitaires!$E169&lt;=Listes!$B$53,(Forfaitaires!$E169*(VLOOKUP(Forfaitaires!$D169,Listes!$A$54:$E$60,2,FALSE))),IF(Forfaitaires!$E169&gt;Listes!$E$53,(Forfaitaires!$E169*(VLOOKUP(Forfaitaires!$D169,Listes!$A$54:$E$60,5,FALSE))),(Forfaitaires!$E169*(VLOOKUP(Forfaitaires!$D169,Listes!$A$54:$E$60,3,FALSE)))+(VLOOKUP(Forfaitaires!$D169,Listes!$A$54:$E$60,4,FALSE))))))</f>
        <v/>
      </c>
      <c r="K169" s="123" t="str">
        <f>IF($G169="","",IF($C169=Listes!$B$31,IF(Forfaitaires!$E169&lt;=Listes!$B$42,(Forfaitaires!$E169*(VLOOKUP(Forfaitaires!$D169,Listes!$A$43:$E$49,2,FALSE))),IF(Forfaitaires!$E169&gt;Listes!$D$42,(Forfaitaires!$E169*(VLOOKUP(Forfaitaires!$D169,Listes!$A$43:$E$49,5,FALSE))),(Forfaitaires!$E169*(VLOOKUP(Forfaitaires!$D169,Listes!$A$43:$E$49,3,FALSE)))+(VLOOKUP(Forfaitaires!$D169,Listes!$A$43:$E$49,4,FALSE))))))</f>
        <v/>
      </c>
      <c r="L169" s="123" t="str">
        <f>IF($G169="","",IF($C169=Listes!$B$34,Listes!$I$31,IF($C169=Listes!$B$35,(VLOOKUP(Forfaitaires!$F169,Listes!$E$31:$F$36,2,FALSE)),IF($C169=Listes!$B$33,IF(Forfaitaires!$E169&lt;=Listes!$A$64,Forfaitaires!$E169*Listes!$A$65,IF(Forfaitaires!$E169&gt;Listes!$D$64,Forfaitaires!$E169*Listes!$D$65,((Forfaitaires!$E169*Listes!$B$65)+Listes!$C$65)))))))</f>
        <v/>
      </c>
      <c r="M169" s="124" t="str">
        <f t="shared" si="6"/>
        <v/>
      </c>
      <c r="N169" s="313"/>
    </row>
    <row r="170" spans="1:14" ht="20.100000000000001" customHeight="1" x14ac:dyDescent="0.25">
      <c r="A170" s="57">
        <v>165</v>
      </c>
      <c r="B170" s="28"/>
      <c r="C170" s="28"/>
      <c r="D170" s="28"/>
      <c r="E170" s="28"/>
      <c r="F170" s="28"/>
      <c r="G170" s="146" t="str">
        <f>IF(C170="","",IF(C170="","",(VLOOKUP(C170,Listes!$B$31:$C$35,2,FALSE))))</f>
        <v/>
      </c>
      <c r="H170" s="313" t="str">
        <f t="shared" si="5"/>
        <v/>
      </c>
      <c r="I170" s="124" t="str">
        <f>IF(G170="","",IF(G170="","",(VLOOKUP(G170,Listes!$C$31:$D$35,2,FALSE))))</f>
        <v/>
      </c>
      <c r="J170" s="123" t="str">
        <f>IF($G170="","",IF($C170=Listes!$B$32,IF(Forfaitaires!$E170&lt;=Listes!$B$53,(Forfaitaires!$E170*(VLOOKUP(Forfaitaires!$D170,Listes!$A$54:$E$60,2,FALSE))),IF(Forfaitaires!$E170&gt;Listes!$E$53,(Forfaitaires!$E170*(VLOOKUP(Forfaitaires!$D170,Listes!$A$54:$E$60,5,FALSE))),(Forfaitaires!$E170*(VLOOKUP(Forfaitaires!$D170,Listes!$A$54:$E$60,3,FALSE)))+(VLOOKUP(Forfaitaires!$D170,Listes!$A$54:$E$60,4,FALSE))))))</f>
        <v/>
      </c>
      <c r="K170" s="123" t="str">
        <f>IF($G170="","",IF($C170=Listes!$B$31,IF(Forfaitaires!$E170&lt;=Listes!$B$42,(Forfaitaires!$E170*(VLOOKUP(Forfaitaires!$D170,Listes!$A$43:$E$49,2,FALSE))),IF(Forfaitaires!$E170&gt;Listes!$D$42,(Forfaitaires!$E170*(VLOOKUP(Forfaitaires!$D170,Listes!$A$43:$E$49,5,FALSE))),(Forfaitaires!$E170*(VLOOKUP(Forfaitaires!$D170,Listes!$A$43:$E$49,3,FALSE)))+(VLOOKUP(Forfaitaires!$D170,Listes!$A$43:$E$49,4,FALSE))))))</f>
        <v/>
      </c>
      <c r="L170" s="123" t="str">
        <f>IF($G170="","",IF($C170=Listes!$B$34,Listes!$I$31,IF($C170=Listes!$B$35,(VLOOKUP(Forfaitaires!$F170,Listes!$E$31:$F$36,2,FALSE)),IF($C170=Listes!$B$33,IF(Forfaitaires!$E170&lt;=Listes!$A$64,Forfaitaires!$E170*Listes!$A$65,IF(Forfaitaires!$E170&gt;Listes!$D$64,Forfaitaires!$E170*Listes!$D$65,((Forfaitaires!$E170*Listes!$B$65)+Listes!$C$65)))))))</f>
        <v/>
      </c>
      <c r="M170" s="124" t="str">
        <f t="shared" si="6"/>
        <v/>
      </c>
      <c r="N170" s="313"/>
    </row>
    <row r="171" spans="1:14" ht="20.100000000000001" customHeight="1" x14ac:dyDescent="0.25">
      <c r="A171" s="57">
        <v>166</v>
      </c>
      <c r="B171" s="28"/>
      <c r="C171" s="28"/>
      <c r="D171" s="28"/>
      <c r="E171" s="28"/>
      <c r="F171" s="28"/>
      <c r="G171" s="146" t="str">
        <f>IF(C171="","",IF(C171="","",(VLOOKUP(C171,Listes!$B$31:$C$35,2,FALSE))))</f>
        <v/>
      </c>
      <c r="H171" s="313" t="str">
        <f t="shared" si="5"/>
        <v/>
      </c>
      <c r="I171" s="124" t="str">
        <f>IF(G171="","",IF(G171="","",(VLOOKUP(G171,Listes!$C$31:$D$35,2,FALSE))))</f>
        <v/>
      </c>
      <c r="J171" s="123" t="str">
        <f>IF($G171="","",IF($C171=Listes!$B$32,IF(Forfaitaires!$E171&lt;=Listes!$B$53,(Forfaitaires!$E171*(VLOOKUP(Forfaitaires!$D171,Listes!$A$54:$E$60,2,FALSE))),IF(Forfaitaires!$E171&gt;Listes!$E$53,(Forfaitaires!$E171*(VLOOKUP(Forfaitaires!$D171,Listes!$A$54:$E$60,5,FALSE))),(Forfaitaires!$E171*(VLOOKUP(Forfaitaires!$D171,Listes!$A$54:$E$60,3,FALSE)))+(VLOOKUP(Forfaitaires!$D171,Listes!$A$54:$E$60,4,FALSE))))))</f>
        <v/>
      </c>
      <c r="K171" s="123" t="str">
        <f>IF($G171="","",IF($C171=Listes!$B$31,IF(Forfaitaires!$E171&lt;=Listes!$B$42,(Forfaitaires!$E171*(VLOOKUP(Forfaitaires!$D171,Listes!$A$43:$E$49,2,FALSE))),IF(Forfaitaires!$E171&gt;Listes!$D$42,(Forfaitaires!$E171*(VLOOKUP(Forfaitaires!$D171,Listes!$A$43:$E$49,5,FALSE))),(Forfaitaires!$E171*(VLOOKUP(Forfaitaires!$D171,Listes!$A$43:$E$49,3,FALSE)))+(VLOOKUP(Forfaitaires!$D171,Listes!$A$43:$E$49,4,FALSE))))))</f>
        <v/>
      </c>
      <c r="L171" s="123" t="str">
        <f>IF($G171="","",IF($C171=Listes!$B$34,Listes!$I$31,IF($C171=Listes!$B$35,(VLOOKUP(Forfaitaires!$F171,Listes!$E$31:$F$36,2,FALSE)),IF($C171=Listes!$B$33,IF(Forfaitaires!$E171&lt;=Listes!$A$64,Forfaitaires!$E171*Listes!$A$65,IF(Forfaitaires!$E171&gt;Listes!$D$64,Forfaitaires!$E171*Listes!$D$65,((Forfaitaires!$E171*Listes!$B$65)+Listes!$C$65)))))))</f>
        <v/>
      </c>
      <c r="M171" s="124" t="str">
        <f t="shared" si="6"/>
        <v/>
      </c>
      <c r="N171" s="313"/>
    </row>
    <row r="172" spans="1:14" ht="20.100000000000001" customHeight="1" x14ac:dyDescent="0.25">
      <c r="A172" s="57">
        <v>167</v>
      </c>
      <c r="B172" s="28"/>
      <c r="C172" s="28"/>
      <c r="D172" s="28"/>
      <c r="E172" s="28"/>
      <c r="F172" s="28"/>
      <c r="G172" s="146" t="str">
        <f>IF(C172="","",IF(C172="","",(VLOOKUP(C172,Listes!$B$31:$C$35,2,FALSE))))</f>
        <v/>
      </c>
      <c r="H172" s="313" t="str">
        <f t="shared" si="5"/>
        <v/>
      </c>
      <c r="I172" s="124" t="str">
        <f>IF(G172="","",IF(G172="","",(VLOOKUP(G172,Listes!$C$31:$D$35,2,FALSE))))</f>
        <v/>
      </c>
      <c r="J172" s="123" t="str">
        <f>IF($G172="","",IF($C172=Listes!$B$32,IF(Forfaitaires!$E172&lt;=Listes!$B$53,(Forfaitaires!$E172*(VLOOKUP(Forfaitaires!$D172,Listes!$A$54:$E$60,2,FALSE))),IF(Forfaitaires!$E172&gt;Listes!$E$53,(Forfaitaires!$E172*(VLOOKUP(Forfaitaires!$D172,Listes!$A$54:$E$60,5,FALSE))),(Forfaitaires!$E172*(VLOOKUP(Forfaitaires!$D172,Listes!$A$54:$E$60,3,FALSE)))+(VLOOKUP(Forfaitaires!$D172,Listes!$A$54:$E$60,4,FALSE))))))</f>
        <v/>
      </c>
      <c r="K172" s="123" t="str">
        <f>IF($G172="","",IF($C172=Listes!$B$31,IF(Forfaitaires!$E172&lt;=Listes!$B$42,(Forfaitaires!$E172*(VLOOKUP(Forfaitaires!$D172,Listes!$A$43:$E$49,2,FALSE))),IF(Forfaitaires!$E172&gt;Listes!$D$42,(Forfaitaires!$E172*(VLOOKUP(Forfaitaires!$D172,Listes!$A$43:$E$49,5,FALSE))),(Forfaitaires!$E172*(VLOOKUP(Forfaitaires!$D172,Listes!$A$43:$E$49,3,FALSE)))+(VLOOKUP(Forfaitaires!$D172,Listes!$A$43:$E$49,4,FALSE))))))</f>
        <v/>
      </c>
      <c r="L172" s="123" t="str">
        <f>IF($G172="","",IF($C172=Listes!$B$34,Listes!$I$31,IF($C172=Listes!$B$35,(VLOOKUP(Forfaitaires!$F172,Listes!$E$31:$F$36,2,FALSE)),IF($C172=Listes!$B$33,IF(Forfaitaires!$E172&lt;=Listes!$A$64,Forfaitaires!$E172*Listes!$A$65,IF(Forfaitaires!$E172&gt;Listes!$D$64,Forfaitaires!$E172*Listes!$D$65,((Forfaitaires!$E172*Listes!$B$65)+Listes!$C$65)))))))</f>
        <v/>
      </c>
      <c r="M172" s="124" t="str">
        <f t="shared" si="6"/>
        <v/>
      </c>
      <c r="N172" s="313"/>
    </row>
    <row r="173" spans="1:14" ht="20.100000000000001" customHeight="1" x14ac:dyDescent="0.25">
      <c r="A173" s="57">
        <v>168</v>
      </c>
      <c r="B173" s="28"/>
      <c r="C173" s="28"/>
      <c r="D173" s="28"/>
      <c r="E173" s="28"/>
      <c r="F173" s="28"/>
      <c r="G173" s="146" t="str">
        <f>IF(C173="","",IF(C173="","",(VLOOKUP(C173,Listes!$B$31:$C$35,2,FALSE))))</f>
        <v/>
      </c>
      <c r="H173" s="313" t="str">
        <f t="shared" si="5"/>
        <v/>
      </c>
      <c r="I173" s="124" t="str">
        <f>IF(G173="","",IF(G173="","",(VLOOKUP(G173,Listes!$C$31:$D$35,2,FALSE))))</f>
        <v/>
      </c>
      <c r="J173" s="123" t="str">
        <f>IF($G173="","",IF($C173=Listes!$B$32,IF(Forfaitaires!$E173&lt;=Listes!$B$53,(Forfaitaires!$E173*(VLOOKUP(Forfaitaires!$D173,Listes!$A$54:$E$60,2,FALSE))),IF(Forfaitaires!$E173&gt;Listes!$E$53,(Forfaitaires!$E173*(VLOOKUP(Forfaitaires!$D173,Listes!$A$54:$E$60,5,FALSE))),(Forfaitaires!$E173*(VLOOKUP(Forfaitaires!$D173,Listes!$A$54:$E$60,3,FALSE)))+(VLOOKUP(Forfaitaires!$D173,Listes!$A$54:$E$60,4,FALSE))))))</f>
        <v/>
      </c>
      <c r="K173" s="123" t="str">
        <f>IF($G173="","",IF($C173=Listes!$B$31,IF(Forfaitaires!$E173&lt;=Listes!$B$42,(Forfaitaires!$E173*(VLOOKUP(Forfaitaires!$D173,Listes!$A$43:$E$49,2,FALSE))),IF(Forfaitaires!$E173&gt;Listes!$D$42,(Forfaitaires!$E173*(VLOOKUP(Forfaitaires!$D173,Listes!$A$43:$E$49,5,FALSE))),(Forfaitaires!$E173*(VLOOKUP(Forfaitaires!$D173,Listes!$A$43:$E$49,3,FALSE)))+(VLOOKUP(Forfaitaires!$D173,Listes!$A$43:$E$49,4,FALSE))))))</f>
        <v/>
      </c>
      <c r="L173" s="123" t="str">
        <f>IF($G173="","",IF($C173=Listes!$B$34,Listes!$I$31,IF($C173=Listes!$B$35,(VLOOKUP(Forfaitaires!$F173,Listes!$E$31:$F$36,2,FALSE)),IF($C173=Listes!$B$33,IF(Forfaitaires!$E173&lt;=Listes!$A$64,Forfaitaires!$E173*Listes!$A$65,IF(Forfaitaires!$E173&gt;Listes!$D$64,Forfaitaires!$E173*Listes!$D$65,((Forfaitaires!$E173*Listes!$B$65)+Listes!$C$65)))))))</f>
        <v/>
      </c>
      <c r="M173" s="124" t="str">
        <f t="shared" si="6"/>
        <v/>
      </c>
      <c r="N173" s="313"/>
    </row>
    <row r="174" spans="1:14" ht="20.100000000000001" customHeight="1" x14ac:dyDescent="0.25">
      <c r="A174" s="57">
        <v>169</v>
      </c>
      <c r="B174" s="28"/>
      <c r="C174" s="28"/>
      <c r="D174" s="28"/>
      <c r="E174" s="28"/>
      <c r="F174" s="28"/>
      <c r="G174" s="146" t="str">
        <f>IF(C174="","",IF(C174="","",(VLOOKUP(C174,Listes!$B$31:$C$35,2,FALSE))))</f>
        <v/>
      </c>
      <c r="H174" s="313" t="str">
        <f t="shared" si="5"/>
        <v/>
      </c>
      <c r="I174" s="124" t="str">
        <f>IF(G174="","",IF(G174="","",(VLOOKUP(G174,Listes!$C$31:$D$35,2,FALSE))))</f>
        <v/>
      </c>
      <c r="J174" s="123" t="str">
        <f>IF($G174="","",IF($C174=Listes!$B$32,IF(Forfaitaires!$E174&lt;=Listes!$B$53,(Forfaitaires!$E174*(VLOOKUP(Forfaitaires!$D174,Listes!$A$54:$E$60,2,FALSE))),IF(Forfaitaires!$E174&gt;Listes!$E$53,(Forfaitaires!$E174*(VLOOKUP(Forfaitaires!$D174,Listes!$A$54:$E$60,5,FALSE))),(Forfaitaires!$E174*(VLOOKUP(Forfaitaires!$D174,Listes!$A$54:$E$60,3,FALSE)))+(VLOOKUP(Forfaitaires!$D174,Listes!$A$54:$E$60,4,FALSE))))))</f>
        <v/>
      </c>
      <c r="K174" s="123" t="str">
        <f>IF($G174="","",IF($C174=Listes!$B$31,IF(Forfaitaires!$E174&lt;=Listes!$B$42,(Forfaitaires!$E174*(VLOOKUP(Forfaitaires!$D174,Listes!$A$43:$E$49,2,FALSE))),IF(Forfaitaires!$E174&gt;Listes!$D$42,(Forfaitaires!$E174*(VLOOKUP(Forfaitaires!$D174,Listes!$A$43:$E$49,5,FALSE))),(Forfaitaires!$E174*(VLOOKUP(Forfaitaires!$D174,Listes!$A$43:$E$49,3,FALSE)))+(VLOOKUP(Forfaitaires!$D174,Listes!$A$43:$E$49,4,FALSE))))))</f>
        <v/>
      </c>
      <c r="L174" s="123" t="str">
        <f>IF($G174="","",IF($C174=Listes!$B$34,Listes!$I$31,IF($C174=Listes!$B$35,(VLOOKUP(Forfaitaires!$F174,Listes!$E$31:$F$36,2,FALSE)),IF($C174=Listes!$B$33,IF(Forfaitaires!$E174&lt;=Listes!$A$64,Forfaitaires!$E174*Listes!$A$65,IF(Forfaitaires!$E174&gt;Listes!$D$64,Forfaitaires!$E174*Listes!$D$65,((Forfaitaires!$E174*Listes!$B$65)+Listes!$C$65)))))))</f>
        <v/>
      </c>
      <c r="M174" s="124" t="str">
        <f t="shared" si="6"/>
        <v/>
      </c>
      <c r="N174" s="313"/>
    </row>
    <row r="175" spans="1:14" ht="20.100000000000001" customHeight="1" x14ac:dyDescent="0.25">
      <c r="A175" s="57">
        <v>170</v>
      </c>
      <c r="B175" s="28"/>
      <c r="C175" s="28"/>
      <c r="D175" s="28"/>
      <c r="E175" s="28"/>
      <c r="F175" s="28"/>
      <c r="G175" s="146" t="str">
        <f>IF(C175="","",IF(C175="","",(VLOOKUP(C175,Listes!$B$31:$C$35,2,FALSE))))</f>
        <v/>
      </c>
      <c r="H175" s="313" t="str">
        <f t="shared" si="5"/>
        <v/>
      </c>
      <c r="I175" s="124" t="str">
        <f>IF(G175="","",IF(G175="","",(VLOOKUP(G175,Listes!$C$31:$D$35,2,FALSE))))</f>
        <v/>
      </c>
      <c r="J175" s="123" t="str">
        <f>IF($G175="","",IF($C175=Listes!$B$32,IF(Forfaitaires!$E175&lt;=Listes!$B$53,(Forfaitaires!$E175*(VLOOKUP(Forfaitaires!$D175,Listes!$A$54:$E$60,2,FALSE))),IF(Forfaitaires!$E175&gt;Listes!$E$53,(Forfaitaires!$E175*(VLOOKUP(Forfaitaires!$D175,Listes!$A$54:$E$60,5,FALSE))),(Forfaitaires!$E175*(VLOOKUP(Forfaitaires!$D175,Listes!$A$54:$E$60,3,FALSE)))+(VLOOKUP(Forfaitaires!$D175,Listes!$A$54:$E$60,4,FALSE))))))</f>
        <v/>
      </c>
      <c r="K175" s="123" t="str">
        <f>IF($G175="","",IF($C175=Listes!$B$31,IF(Forfaitaires!$E175&lt;=Listes!$B$42,(Forfaitaires!$E175*(VLOOKUP(Forfaitaires!$D175,Listes!$A$43:$E$49,2,FALSE))),IF(Forfaitaires!$E175&gt;Listes!$D$42,(Forfaitaires!$E175*(VLOOKUP(Forfaitaires!$D175,Listes!$A$43:$E$49,5,FALSE))),(Forfaitaires!$E175*(VLOOKUP(Forfaitaires!$D175,Listes!$A$43:$E$49,3,FALSE)))+(VLOOKUP(Forfaitaires!$D175,Listes!$A$43:$E$49,4,FALSE))))))</f>
        <v/>
      </c>
      <c r="L175" s="123" t="str">
        <f>IF($G175="","",IF($C175=Listes!$B$34,Listes!$I$31,IF($C175=Listes!$B$35,(VLOOKUP(Forfaitaires!$F175,Listes!$E$31:$F$36,2,FALSE)),IF($C175=Listes!$B$33,IF(Forfaitaires!$E175&lt;=Listes!$A$64,Forfaitaires!$E175*Listes!$A$65,IF(Forfaitaires!$E175&gt;Listes!$D$64,Forfaitaires!$E175*Listes!$D$65,((Forfaitaires!$E175*Listes!$B$65)+Listes!$C$65)))))))</f>
        <v/>
      </c>
      <c r="M175" s="124" t="str">
        <f t="shared" si="6"/>
        <v/>
      </c>
      <c r="N175" s="313"/>
    </row>
    <row r="176" spans="1:14" ht="20.100000000000001" customHeight="1" x14ac:dyDescent="0.25">
      <c r="A176" s="57">
        <v>171</v>
      </c>
      <c r="B176" s="28"/>
      <c r="C176" s="28"/>
      <c r="D176" s="28"/>
      <c r="E176" s="28"/>
      <c r="F176" s="28"/>
      <c r="G176" s="146" t="str">
        <f>IF(C176="","",IF(C176="","",(VLOOKUP(C176,Listes!$B$31:$C$35,2,FALSE))))</f>
        <v/>
      </c>
      <c r="H176" s="313" t="str">
        <f t="shared" si="5"/>
        <v/>
      </c>
      <c r="I176" s="124" t="str">
        <f>IF(G176="","",IF(G176="","",(VLOOKUP(G176,Listes!$C$31:$D$35,2,FALSE))))</f>
        <v/>
      </c>
      <c r="J176" s="123" t="str">
        <f>IF($G176="","",IF($C176=Listes!$B$32,IF(Forfaitaires!$E176&lt;=Listes!$B$53,(Forfaitaires!$E176*(VLOOKUP(Forfaitaires!$D176,Listes!$A$54:$E$60,2,FALSE))),IF(Forfaitaires!$E176&gt;Listes!$E$53,(Forfaitaires!$E176*(VLOOKUP(Forfaitaires!$D176,Listes!$A$54:$E$60,5,FALSE))),(Forfaitaires!$E176*(VLOOKUP(Forfaitaires!$D176,Listes!$A$54:$E$60,3,FALSE)))+(VLOOKUP(Forfaitaires!$D176,Listes!$A$54:$E$60,4,FALSE))))))</f>
        <v/>
      </c>
      <c r="K176" s="123" t="str">
        <f>IF($G176="","",IF($C176=Listes!$B$31,IF(Forfaitaires!$E176&lt;=Listes!$B$42,(Forfaitaires!$E176*(VLOOKUP(Forfaitaires!$D176,Listes!$A$43:$E$49,2,FALSE))),IF(Forfaitaires!$E176&gt;Listes!$D$42,(Forfaitaires!$E176*(VLOOKUP(Forfaitaires!$D176,Listes!$A$43:$E$49,5,FALSE))),(Forfaitaires!$E176*(VLOOKUP(Forfaitaires!$D176,Listes!$A$43:$E$49,3,FALSE)))+(VLOOKUP(Forfaitaires!$D176,Listes!$A$43:$E$49,4,FALSE))))))</f>
        <v/>
      </c>
      <c r="L176" s="123" t="str">
        <f>IF($G176="","",IF($C176=Listes!$B$34,Listes!$I$31,IF($C176=Listes!$B$35,(VLOOKUP(Forfaitaires!$F176,Listes!$E$31:$F$36,2,FALSE)),IF($C176=Listes!$B$33,IF(Forfaitaires!$E176&lt;=Listes!$A$64,Forfaitaires!$E176*Listes!$A$65,IF(Forfaitaires!$E176&gt;Listes!$D$64,Forfaitaires!$E176*Listes!$D$65,((Forfaitaires!$E176*Listes!$B$65)+Listes!$C$65)))))))</f>
        <v/>
      </c>
      <c r="M176" s="124" t="str">
        <f t="shared" si="6"/>
        <v/>
      </c>
      <c r="N176" s="313"/>
    </row>
    <row r="177" spans="1:14" ht="20.100000000000001" customHeight="1" x14ac:dyDescent="0.25">
      <c r="A177" s="57">
        <v>172</v>
      </c>
      <c r="B177" s="28"/>
      <c r="C177" s="28"/>
      <c r="D177" s="28"/>
      <c r="E177" s="28"/>
      <c r="F177" s="28"/>
      <c r="G177" s="146" t="str">
        <f>IF(C177="","",IF(C177="","",(VLOOKUP(C177,Listes!$B$31:$C$35,2,FALSE))))</f>
        <v/>
      </c>
      <c r="H177" s="313" t="str">
        <f t="shared" si="5"/>
        <v/>
      </c>
      <c r="I177" s="124" t="str">
        <f>IF(G177="","",IF(G177="","",(VLOOKUP(G177,Listes!$C$31:$D$35,2,FALSE))))</f>
        <v/>
      </c>
      <c r="J177" s="123" t="str">
        <f>IF($G177="","",IF($C177=Listes!$B$32,IF(Forfaitaires!$E177&lt;=Listes!$B$53,(Forfaitaires!$E177*(VLOOKUP(Forfaitaires!$D177,Listes!$A$54:$E$60,2,FALSE))),IF(Forfaitaires!$E177&gt;Listes!$E$53,(Forfaitaires!$E177*(VLOOKUP(Forfaitaires!$D177,Listes!$A$54:$E$60,5,FALSE))),(Forfaitaires!$E177*(VLOOKUP(Forfaitaires!$D177,Listes!$A$54:$E$60,3,FALSE)))+(VLOOKUP(Forfaitaires!$D177,Listes!$A$54:$E$60,4,FALSE))))))</f>
        <v/>
      </c>
      <c r="K177" s="123" t="str">
        <f>IF($G177="","",IF($C177=Listes!$B$31,IF(Forfaitaires!$E177&lt;=Listes!$B$42,(Forfaitaires!$E177*(VLOOKUP(Forfaitaires!$D177,Listes!$A$43:$E$49,2,FALSE))),IF(Forfaitaires!$E177&gt;Listes!$D$42,(Forfaitaires!$E177*(VLOOKUP(Forfaitaires!$D177,Listes!$A$43:$E$49,5,FALSE))),(Forfaitaires!$E177*(VLOOKUP(Forfaitaires!$D177,Listes!$A$43:$E$49,3,FALSE)))+(VLOOKUP(Forfaitaires!$D177,Listes!$A$43:$E$49,4,FALSE))))))</f>
        <v/>
      </c>
      <c r="L177" s="123" t="str">
        <f>IF($G177="","",IF($C177=Listes!$B$34,Listes!$I$31,IF($C177=Listes!$B$35,(VLOOKUP(Forfaitaires!$F177,Listes!$E$31:$F$36,2,FALSE)),IF($C177=Listes!$B$33,IF(Forfaitaires!$E177&lt;=Listes!$A$64,Forfaitaires!$E177*Listes!$A$65,IF(Forfaitaires!$E177&gt;Listes!$D$64,Forfaitaires!$E177*Listes!$D$65,((Forfaitaires!$E177*Listes!$B$65)+Listes!$C$65)))))))</f>
        <v/>
      </c>
      <c r="M177" s="124" t="str">
        <f t="shared" si="6"/>
        <v/>
      </c>
      <c r="N177" s="313"/>
    </row>
    <row r="178" spans="1:14" ht="20.100000000000001" customHeight="1" x14ac:dyDescent="0.25">
      <c r="A178" s="57">
        <v>173</v>
      </c>
      <c r="B178" s="28"/>
      <c r="C178" s="28"/>
      <c r="D178" s="28"/>
      <c r="E178" s="28"/>
      <c r="F178" s="28"/>
      <c r="G178" s="146" t="str">
        <f>IF(C178="","",IF(C178="","",(VLOOKUP(C178,Listes!$B$31:$C$35,2,FALSE))))</f>
        <v/>
      </c>
      <c r="H178" s="313" t="str">
        <f t="shared" si="5"/>
        <v/>
      </c>
      <c r="I178" s="124" t="str">
        <f>IF(G178="","",IF(G178="","",(VLOOKUP(G178,Listes!$C$31:$D$35,2,FALSE))))</f>
        <v/>
      </c>
      <c r="J178" s="123" t="str">
        <f>IF($G178="","",IF($C178=Listes!$B$32,IF(Forfaitaires!$E178&lt;=Listes!$B$53,(Forfaitaires!$E178*(VLOOKUP(Forfaitaires!$D178,Listes!$A$54:$E$60,2,FALSE))),IF(Forfaitaires!$E178&gt;Listes!$E$53,(Forfaitaires!$E178*(VLOOKUP(Forfaitaires!$D178,Listes!$A$54:$E$60,5,FALSE))),(Forfaitaires!$E178*(VLOOKUP(Forfaitaires!$D178,Listes!$A$54:$E$60,3,FALSE)))+(VLOOKUP(Forfaitaires!$D178,Listes!$A$54:$E$60,4,FALSE))))))</f>
        <v/>
      </c>
      <c r="K178" s="123" t="str">
        <f>IF($G178="","",IF($C178=Listes!$B$31,IF(Forfaitaires!$E178&lt;=Listes!$B$42,(Forfaitaires!$E178*(VLOOKUP(Forfaitaires!$D178,Listes!$A$43:$E$49,2,FALSE))),IF(Forfaitaires!$E178&gt;Listes!$D$42,(Forfaitaires!$E178*(VLOOKUP(Forfaitaires!$D178,Listes!$A$43:$E$49,5,FALSE))),(Forfaitaires!$E178*(VLOOKUP(Forfaitaires!$D178,Listes!$A$43:$E$49,3,FALSE)))+(VLOOKUP(Forfaitaires!$D178,Listes!$A$43:$E$49,4,FALSE))))))</f>
        <v/>
      </c>
      <c r="L178" s="123" t="str">
        <f>IF($G178="","",IF($C178=Listes!$B$34,Listes!$I$31,IF($C178=Listes!$B$35,(VLOOKUP(Forfaitaires!$F178,Listes!$E$31:$F$36,2,FALSE)),IF($C178=Listes!$B$33,IF(Forfaitaires!$E178&lt;=Listes!$A$64,Forfaitaires!$E178*Listes!$A$65,IF(Forfaitaires!$E178&gt;Listes!$D$64,Forfaitaires!$E178*Listes!$D$65,((Forfaitaires!$E178*Listes!$B$65)+Listes!$C$65)))))))</f>
        <v/>
      </c>
      <c r="M178" s="124" t="str">
        <f t="shared" si="6"/>
        <v/>
      </c>
      <c r="N178" s="313"/>
    </row>
    <row r="179" spans="1:14" ht="20.100000000000001" customHeight="1" x14ac:dyDescent="0.25">
      <c r="A179" s="57">
        <v>174</v>
      </c>
      <c r="B179" s="28"/>
      <c r="C179" s="28"/>
      <c r="D179" s="28"/>
      <c r="E179" s="28"/>
      <c r="F179" s="28"/>
      <c r="G179" s="146" t="str">
        <f>IF(C179="","",IF(C179="","",(VLOOKUP(C179,Listes!$B$31:$C$35,2,FALSE))))</f>
        <v/>
      </c>
      <c r="H179" s="313" t="str">
        <f t="shared" si="5"/>
        <v/>
      </c>
      <c r="I179" s="124" t="str">
        <f>IF(G179="","",IF(G179="","",(VLOOKUP(G179,Listes!$C$31:$D$35,2,FALSE))))</f>
        <v/>
      </c>
      <c r="J179" s="123" t="str">
        <f>IF($G179="","",IF($C179=Listes!$B$32,IF(Forfaitaires!$E179&lt;=Listes!$B$53,(Forfaitaires!$E179*(VLOOKUP(Forfaitaires!$D179,Listes!$A$54:$E$60,2,FALSE))),IF(Forfaitaires!$E179&gt;Listes!$E$53,(Forfaitaires!$E179*(VLOOKUP(Forfaitaires!$D179,Listes!$A$54:$E$60,5,FALSE))),(Forfaitaires!$E179*(VLOOKUP(Forfaitaires!$D179,Listes!$A$54:$E$60,3,FALSE)))+(VLOOKUP(Forfaitaires!$D179,Listes!$A$54:$E$60,4,FALSE))))))</f>
        <v/>
      </c>
      <c r="K179" s="123" t="str">
        <f>IF($G179="","",IF($C179=Listes!$B$31,IF(Forfaitaires!$E179&lt;=Listes!$B$42,(Forfaitaires!$E179*(VLOOKUP(Forfaitaires!$D179,Listes!$A$43:$E$49,2,FALSE))),IF(Forfaitaires!$E179&gt;Listes!$D$42,(Forfaitaires!$E179*(VLOOKUP(Forfaitaires!$D179,Listes!$A$43:$E$49,5,FALSE))),(Forfaitaires!$E179*(VLOOKUP(Forfaitaires!$D179,Listes!$A$43:$E$49,3,FALSE)))+(VLOOKUP(Forfaitaires!$D179,Listes!$A$43:$E$49,4,FALSE))))))</f>
        <v/>
      </c>
      <c r="L179" s="123" t="str">
        <f>IF($G179="","",IF($C179=Listes!$B$34,Listes!$I$31,IF($C179=Listes!$B$35,(VLOOKUP(Forfaitaires!$F179,Listes!$E$31:$F$36,2,FALSE)),IF($C179=Listes!$B$33,IF(Forfaitaires!$E179&lt;=Listes!$A$64,Forfaitaires!$E179*Listes!$A$65,IF(Forfaitaires!$E179&gt;Listes!$D$64,Forfaitaires!$E179*Listes!$D$65,((Forfaitaires!$E179*Listes!$B$65)+Listes!$C$65)))))))</f>
        <v/>
      </c>
      <c r="M179" s="124" t="str">
        <f t="shared" si="6"/>
        <v/>
      </c>
      <c r="N179" s="313"/>
    </row>
    <row r="180" spans="1:14" ht="20.100000000000001" customHeight="1" x14ac:dyDescent="0.25">
      <c r="A180" s="57">
        <v>175</v>
      </c>
      <c r="B180" s="28"/>
      <c r="C180" s="28"/>
      <c r="D180" s="28"/>
      <c r="E180" s="28"/>
      <c r="F180" s="28"/>
      <c r="G180" s="146" t="str">
        <f>IF(C180="","",IF(C180="","",(VLOOKUP(C180,Listes!$B$31:$C$35,2,FALSE))))</f>
        <v/>
      </c>
      <c r="H180" s="313" t="str">
        <f t="shared" si="5"/>
        <v/>
      </c>
      <c r="I180" s="124" t="str">
        <f>IF(G180="","",IF(G180="","",(VLOOKUP(G180,Listes!$C$31:$D$35,2,FALSE))))</f>
        <v/>
      </c>
      <c r="J180" s="123" t="str">
        <f>IF($G180="","",IF($C180=Listes!$B$32,IF(Forfaitaires!$E180&lt;=Listes!$B$53,(Forfaitaires!$E180*(VLOOKUP(Forfaitaires!$D180,Listes!$A$54:$E$60,2,FALSE))),IF(Forfaitaires!$E180&gt;Listes!$E$53,(Forfaitaires!$E180*(VLOOKUP(Forfaitaires!$D180,Listes!$A$54:$E$60,5,FALSE))),(Forfaitaires!$E180*(VLOOKUP(Forfaitaires!$D180,Listes!$A$54:$E$60,3,FALSE)))+(VLOOKUP(Forfaitaires!$D180,Listes!$A$54:$E$60,4,FALSE))))))</f>
        <v/>
      </c>
      <c r="K180" s="123" t="str">
        <f>IF($G180="","",IF($C180=Listes!$B$31,IF(Forfaitaires!$E180&lt;=Listes!$B$42,(Forfaitaires!$E180*(VLOOKUP(Forfaitaires!$D180,Listes!$A$43:$E$49,2,FALSE))),IF(Forfaitaires!$E180&gt;Listes!$D$42,(Forfaitaires!$E180*(VLOOKUP(Forfaitaires!$D180,Listes!$A$43:$E$49,5,FALSE))),(Forfaitaires!$E180*(VLOOKUP(Forfaitaires!$D180,Listes!$A$43:$E$49,3,FALSE)))+(VLOOKUP(Forfaitaires!$D180,Listes!$A$43:$E$49,4,FALSE))))))</f>
        <v/>
      </c>
      <c r="L180" s="123" t="str">
        <f>IF($G180="","",IF($C180=Listes!$B$34,Listes!$I$31,IF($C180=Listes!$B$35,(VLOOKUP(Forfaitaires!$F180,Listes!$E$31:$F$36,2,FALSE)),IF($C180=Listes!$B$33,IF(Forfaitaires!$E180&lt;=Listes!$A$64,Forfaitaires!$E180*Listes!$A$65,IF(Forfaitaires!$E180&gt;Listes!$D$64,Forfaitaires!$E180*Listes!$D$65,((Forfaitaires!$E180*Listes!$B$65)+Listes!$C$65)))))))</f>
        <v/>
      </c>
      <c r="M180" s="124" t="str">
        <f t="shared" si="6"/>
        <v/>
      </c>
      <c r="N180" s="313"/>
    </row>
    <row r="181" spans="1:14" ht="20.100000000000001" customHeight="1" x14ac:dyDescent="0.25">
      <c r="A181" s="57">
        <v>176</v>
      </c>
      <c r="B181" s="28"/>
      <c r="C181" s="28"/>
      <c r="D181" s="28"/>
      <c r="E181" s="28"/>
      <c r="F181" s="28"/>
      <c r="G181" s="146" t="str">
        <f>IF(C181="","",IF(C181="","",(VLOOKUP(C181,Listes!$B$31:$C$35,2,FALSE))))</f>
        <v/>
      </c>
      <c r="H181" s="313" t="str">
        <f t="shared" si="5"/>
        <v/>
      </c>
      <c r="I181" s="124" t="str">
        <f>IF(G181="","",IF(G181="","",(VLOOKUP(G181,Listes!$C$31:$D$35,2,FALSE))))</f>
        <v/>
      </c>
      <c r="J181" s="123" t="str">
        <f>IF($G181="","",IF($C181=Listes!$B$32,IF(Forfaitaires!$E181&lt;=Listes!$B$53,(Forfaitaires!$E181*(VLOOKUP(Forfaitaires!$D181,Listes!$A$54:$E$60,2,FALSE))),IF(Forfaitaires!$E181&gt;Listes!$E$53,(Forfaitaires!$E181*(VLOOKUP(Forfaitaires!$D181,Listes!$A$54:$E$60,5,FALSE))),(Forfaitaires!$E181*(VLOOKUP(Forfaitaires!$D181,Listes!$A$54:$E$60,3,FALSE)))+(VLOOKUP(Forfaitaires!$D181,Listes!$A$54:$E$60,4,FALSE))))))</f>
        <v/>
      </c>
      <c r="K181" s="123" t="str">
        <f>IF($G181="","",IF($C181=Listes!$B$31,IF(Forfaitaires!$E181&lt;=Listes!$B$42,(Forfaitaires!$E181*(VLOOKUP(Forfaitaires!$D181,Listes!$A$43:$E$49,2,FALSE))),IF(Forfaitaires!$E181&gt;Listes!$D$42,(Forfaitaires!$E181*(VLOOKUP(Forfaitaires!$D181,Listes!$A$43:$E$49,5,FALSE))),(Forfaitaires!$E181*(VLOOKUP(Forfaitaires!$D181,Listes!$A$43:$E$49,3,FALSE)))+(VLOOKUP(Forfaitaires!$D181,Listes!$A$43:$E$49,4,FALSE))))))</f>
        <v/>
      </c>
      <c r="L181" s="123" t="str">
        <f>IF($G181="","",IF($C181=Listes!$B$34,Listes!$I$31,IF($C181=Listes!$B$35,(VLOOKUP(Forfaitaires!$F181,Listes!$E$31:$F$36,2,FALSE)),IF($C181=Listes!$B$33,IF(Forfaitaires!$E181&lt;=Listes!$A$64,Forfaitaires!$E181*Listes!$A$65,IF(Forfaitaires!$E181&gt;Listes!$D$64,Forfaitaires!$E181*Listes!$D$65,((Forfaitaires!$E181*Listes!$B$65)+Listes!$C$65)))))))</f>
        <v/>
      </c>
      <c r="M181" s="124" t="str">
        <f t="shared" si="6"/>
        <v/>
      </c>
      <c r="N181" s="313"/>
    </row>
    <row r="182" spans="1:14" ht="20.100000000000001" customHeight="1" x14ac:dyDescent="0.25">
      <c r="A182" s="57">
        <v>177</v>
      </c>
      <c r="B182" s="28"/>
      <c r="C182" s="28"/>
      <c r="D182" s="28"/>
      <c r="E182" s="28"/>
      <c r="F182" s="28"/>
      <c r="G182" s="146" t="str">
        <f>IF(C182="","",IF(C182="","",(VLOOKUP(C182,Listes!$B$31:$C$35,2,FALSE))))</f>
        <v/>
      </c>
      <c r="H182" s="313" t="str">
        <f t="shared" si="5"/>
        <v/>
      </c>
      <c r="I182" s="124" t="str">
        <f>IF(G182="","",IF(G182="","",(VLOOKUP(G182,Listes!$C$31:$D$35,2,FALSE))))</f>
        <v/>
      </c>
      <c r="J182" s="123" t="str">
        <f>IF($G182="","",IF($C182=Listes!$B$32,IF(Forfaitaires!$E182&lt;=Listes!$B$53,(Forfaitaires!$E182*(VLOOKUP(Forfaitaires!$D182,Listes!$A$54:$E$60,2,FALSE))),IF(Forfaitaires!$E182&gt;Listes!$E$53,(Forfaitaires!$E182*(VLOOKUP(Forfaitaires!$D182,Listes!$A$54:$E$60,5,FALSE))),(Forfaitaires!$E182*(VLOOKUP(Forfaitaires!$D182,Listes!$A$54:$E$60,3,FALSE)))+(VLOOKUP(Forfaitaires!$D182,Listes!$A$54:$E$60,4,FALSE))))))</f>
        <v/>
      </c>
      <c r="K182" s="123" t="str">
        <f>IF($G182="","",IF($C182=Listes!$B$31,IF(Forfaitaires!$E182&lt;=Listes!$B$42,(Forfaitaires!$E182*(VLOOKUP(Forfaitaires!$D182,Listes!$A$43:$E$49,2,FALSE))),IF(Forfaitaires!$E182&gt;Listes!$D$42,(Forfaitaires!$E182*(VLOOKUP(Forfaitaires!$D182,Listes!$A$43:$E$49,5,FALSE))),(Forfaitaires!$E182*(VLOOKUP(Forfaitaires!$D182,Listes!$A$43:$E$49,3,FALSE)))+(VLOOKUP(Forfaitaires!$D182,Listes!$A$43:$E$49,4,FALSE))))))</f>
        <v/>
      </c>
      <c r="L182" s="123" t="str">
        <f>IF($G182="","",IF($C182=Listes!$B$34,Listes!$I$31,IF($C182=Listes!$B$35,(VLOOKUP(Forfaitaires!$F182,Listes!$E$31:$F$36,2,FALSE)),IF($C182=Listes!$B$33,IF(Forfaitaires!$E182&lt;=Listes!$A$64,Forfaitaires!$E182*Listes!$A$65,IF(Forfaitaires!$E182&gt;Listes!$D$64,Forfaitaires!$E182*Listes!$D$65,((Forfaitaires!$E182*Listes!$B$65)+Listes!$C$65)))))))</f>
        <v/>
      </c>
      <c r="M182" s="124" t="str">
        <f t="shared" si="6"/>
        <v/>
      </c>
      <c r="N182" s="313"/>
    </row>
    <row r="183" spans="1:14" ht="20.100000000000001" customHeight="1" x14ac:dyDescent="0.25">
      <c r="A183" s="57">
        <v>178</v>
      </c>
      <c r="B183" s="28"/>
      <c r="C183" s="28"/>
      <c r="D183" s="28"/>
      <c r="E183" s="28"/>
      <c r="F183" s="28"/>
      <c r="G183" s="146" t="str">
        <f>IF(C183="","",IF(C183="","",(VLOOKUP(C183,Listes!$B$31:$C$35,2,FALSE))))</f>
        <v/>
      </c>
      <c r="H183" s="313" t="str">
        <f t="shared" si="5"/>
        <v/>
      </c>
      <c r="I183" s="124" t="str">
        <f>IF(G183="","",IF(G183="","",(VLOOKUP(G183,Listes!$C$31:$D$35,2,FALSE))))</f>
        <v/>
      </c>
      <c r="J183" s="123" t="str">
        <f>IF($G183="","",IF($C183=Listes!$B$32,IF(Forfaitaires!$E183&lt;=Listes!$B$53,(Forfaitaires!$E183*(VLOOKUP(Forfaitaires!$D183,Listes!$A$54:$E$60,2,FALSE))),IF(Forfaitaires!$E183&gt;Listes!$E$53,(Forfaitaires!$E183*(VLOOKUP(Forfaitaires!$D183,Listes!$A$54:$E$60,5,FALSE))),(Forfaitaires!$E183*(VLOOKUP(Forfaitaires!$D183,Listes!$A$54:$E$60,3,FALSE)))+(VLOOKUP(Forfaitaires!$D183,Listes!$A$54:$E$60,4,FALSE))))))</f>
        <v/>
      </c>
      <c r="K183" s="123" t="str">
        <f>IF($G183="","",IF($C183=Listes!$B$31,IF(Forfaitaires!$E183&lt;=Listes!$B$42,(Forfaitaires!$E183*(VLOOKUP(Forfaitaires!$D183,Listes!$A$43:$E$49,2,FALSE))),IF(Forfaitaires!$E183&gt;Listes!$D$42,(Forfaitaires!$E183*(VLOOKUP(Forfaitaires!$D183,Listes!$A$43:$E$49,5,FALSE))),(Forfaitaires!$E183*(VLOOKUP(Forfaitaires!$D183,Listes!$A$43:$E$49,3,FALSE)))+(VLOOKUP(Forfaitaires!$D183,Listes!$A$43:$E$49,4,FALSE))))))</f>
        <v/>
      </c>
      <c r="L183" s="123" t="str">
        <f>IF($G183="","",IF($C183=Listes!$B$34,Listes!$I$31,IF($C183=Listes!$B$35,(VLOOKUP(Forfaitaires!$F183,Listes!$E$31:$F$36,2,FALSE)),IF($C183=Listes!$B$33,IF(Forfaitaires!$E183&lt;=Listes!$A$64,Forfaitaires!$E183*Listes!$A$65,IF(Forfaitaires!$E183&gt;Listes!$D$64,Forfaitaires!$E183*Listes!$D$65,((Forfaitaires!$E183*Listes!$B$65)+Listes!$C$65)))))))</f>
        <v/>
      </c>
      <c r="M183" s="124" t="str">
        <f t="shared" si="6"/>
        <v/>
      </c>
      <c r="N183" s="313"/>
    </row>
    <row r="184" spans="1:14" ht="20.100000000000001" customHeight="1" x14ac:dyDescent="0.25">
      <c r="A184" s="57">
        <v>179</v>
      </c>
      <c r="B184" s="28"/>
      <c r="C184" s="28"/>
      <c r="D184" s="28"/>
      <c r="E184" s="28"/>
      <c r="F184" s="28"/>
      <c r="G184" s="146" t="str">
        <f>IF(C184="","",IF(C184="","",(VLOOKUP(C184,Listes!$B$31:$C$35,2,FALSE))))</f>
        <v/>
      </c>
      <c r="H184" s="313" t="str">
        <f t="shared" si="5"/>
        <v/>
      </c>
      <c r="I184" s="124" t="str">
        <f>IF(G184="","",IF(G184="","",(VLOOKUP(G184,Listes!$C$31:$D$35,2,FALSE))))</f>
        <v/>
      </c>
      <c r="J184" s="123" t="str">
        <f>IF($G184="","",IF($C184=Listes!$B$32,IF(Forfaitaires!$E184&lt;=Listes!$B$53,(Forfaitaires!$E184*(VLOOKUP(Forfaitaires!$D184,Listes!$A$54:$E$60,2,FALSE))),IF(Forfaitaires!$E184&gt;Listes!$E$53,(Forfaitaires!$E184*(VLOOKUP(Forfaitaires!$D184,Listes!$A$54:$E$60,5,FALSE))),(Forfaitaires!$E184*(VLOOKUP(Forfaitaires!$D184,Listes!$A$54:$E$60,3,FALSE)))+(VLOOKUP(Forfaitaires!$D184,Listes!$A$54:$E$60,4,FALSE))))))</f>
        <v/>
      </c>
      <c r="K184" s="123" t="str">
        <f>IF($G184="","",IF($C184=Listes!$B$31,IF(Forfaitaires!$E184&lt;=Listes!$B$42,(Forfaitaires!$E184*(VLOOKUP(Forfaitaires!$D184,Listes!$A$43:$E$49,2,FALSE))),IF(Forfaitaires!$E184&gt;Listes!$D$42,(Forfaitaires!$E184*(VLOOKUP(Forfaitaires!$D184,Listes!$A$43:$E$49,5,FALSE))),(Forfaitaires!$E184*(VLOOKUP(Forfaitaires!$D184,Listes!$A$43:$E$49,3,FALSE)))+(VLOOKUP(Forfaitaires!$D184,Listes!$A$43:$E$49,4,FALSE))))))</f>
        <v/>
      </c>
      <c r="L184" s="123" t="str">
        <f>IF($G184="","",IF($C184=Listes!$B$34,Listes!$I$31,IF($C184=Listes!$B$35,(VLOOKUP(Forfaitaires!$F184,Listes!$E$31:$F$36,2,FALSE)),IF($C184=Listes!$B$33,IF(Forfaitaires!$E184&lt;=Listes!$A$64,Forfaitaires!$E184*Listes!$A$65,IF(Forfaitaires!$E184&gt;Listes!$D$64,Forfaitaires!$E184*Listes!$D$65,((Forfaitaires!$E184*Listes!$B$65)+Listes!$C$65)))))))</f>
        <v/>
      </c>
      <c r="M184" s="124" t="str">
        <f t="shared" si="6"/>
        <v/>
      </c>
      <c r="N184" s="313"/>
    </row>
    <row r="185" spans="1:14" ht="20.100000000000001" customHeight="1" x14ac:dyDescent="0.25">
      <c r="A185" s="57">
        <v>180</v>
      </c>
      <c r="B185" s="28"/>
      <c r="C185" s="28"/>
      <c r="D185" s="28"/>
      <c r="E185" s="28"/>
      <c r="F185" s="28"/>
      <c r="G185" s="146" t="str">
        <f>IF(C185="","",IF(C185="","",(VLOOKUP(C185,Listes!$B$31:$C$35,2,FALSE))))</f>
        <v/>
      </c>
      <c r="H185" s="313" t="str">
        <f t="shared" si="5"/>
        <v/>
      </c>
      <c r="I185" s="124" t="str">
        <f>IF(G185="","",IF(G185="","",(VLOOKUP(G185,Listes!$C$31:$D$35,2,FALSE))))</f>
        <v/>
      </c>
      <c r="J185" s="123" t="str">
        <f>IF($G185="","",IF($C185=Listes!$B$32,IF(Forfaitaires!$E185&lt;=Listes!$B$53,(Forfaitaires!$E185*(VLOOKUP(Forfaitaires!$D185,Listes!$A$54:$E$60,2,FALSE))),IF(Forfaitaires!$E185&gt;Listes!$E$53,(Forfaitaires!$E185*(VLOOKUP(Forfaitaires!$D185,Listes!$A$54:$E$60,5,FALSE))),(Forfaitaires!$E185*(VLOOKUP(Forfaitaires!$D185,Listes!$A$54:$E$60,3,FALSE)))+(VLOOKUP(Forfaitaires!$D185,Listes!$A$54:$E$60,4,FALSE))))))</f>
        <v/>
      </c>
      <c r="K185" s="123" t="str">
        <f>IF($G185="","",IF($C185=Listes!$B$31,IF(Forfaitaires!$E185&lt;=Listes!$B$42,(Forfaitaires!$E185*(VLOOKUP(Forfaitaires!$D185,Listes!$A$43:$E$49,2,FALSE))),IF(Forfaitaires!$E185&gt;Listes!$D$42,(Forfaitaires!$E185*(VLOOKUP(Forfaitaires!$D185,Listes!$A$43:$E$49,5,FALSE))),(Forfaitaires!$E185*(VLOOKUP(Forfaitaires!$D185,Listes!$A$43:$E$49,3,FALSE)))+(VLOOKUP(Forfaitaires!$D185,Listes!$A$43:$E$49,4,FALSE))))))</f>
        <v/>
      </c>
      <c r="L185" s="123" t="str">
        <f>IF($G185="","",IF($C185=Listes!$B$34,Listes!$I$31,IF($C185=Listes!$B$35,(VLOOKUP(Forfaitaires!$F185,Listes!$E$31:$F$36,2,FALSE)),IF($C185=Listes!$B$33,IF(Forfaitaires!$E185&lt;=Listes!$A$64,Forfaitaires!$E185*Listes!$A$65,IF(Forfaitaires!$E185&gt;Listes!$D$64,Forfaitaires!$E185*Listes!$D$65,((Forfaitaires!$E185*Listes!$B$65)+Listes!$C$65)))))))</f>
        <v/>
      </c>
      <c r="M185" s="124" t="str">
        <f t="shared" si="6"/>
        <v/>
      </c>
      <c r="N185" s="313"/>
    </row>
    <row r="186" spans="1:14" ht="20.100000000000001" customHeight="1" x14ac:dyDescent="0.25">
      <c r="A186" s="57">
        <v>181</v>
      </c>
      <c r="B186" s="28"/>
      <c r="C186" s="28"/>
      <c r="D186" s="28"/>
      <c r="E186" s="28"/>
      <c r="F186" s="28"/>
      <c r="G186" s="146" t="str">
        <f>IF(C186="","",IF(C186="","",(VLOOKUP(C186,Listes!$B$31:$C$35,2,FALSE))))</f>
        <v/>
      </c>
      <c r="H186" s="313" t="str">
        <f t="shared" si="5"/>
        <v/>
      </c>
      <c r="I186" s="124" t="str">
        <f>IF(G186="","",IF(G186="","",(VLOOKUP(G186,Listes!$C$31:$D$35,2,FALSE))))</f>
        <v/>
      </c>
      <c r="J186" s="123" t="str">
        <f>IF($G186="","",IF($C186=Listes!$B$32,IF(Forfaitaires!$E186&lt;=Listes!$B$53,(Forfaitaires!$E186*(VLOOKUP(Forfaitaires!$D186,Listes!$A$54:$E$60,2,FALSE))),IF(Forfaitaires!$E186&gt;Listes!$E$53,(Forfaitaires!$E186*(VLOOKUP(Forfaitaires!$D186,Listes!$A$54:$E$60,5,FALSE))),(Forfaitaires!$E186*(VLOOKUP(Forfaitaires!$D186,Listes!$A$54:$E$60,3,FALSE)))+(VLOOKUP(Forfaitaires!$D186,Listes!$A$54:$E$60,4,FALSE))))))</f>
        <v/>
      </c>
      <c r="K186" s="123" t="str">
        <f>IF($G186="","",IF($C186=Listes!$B$31,IF(Forfaitaires!$E186&lt;=Listes!$B$42,(Forfaitaires!$E186*(VLOOKUP(Forfaitaires!$D186,Listes!$A$43:$E$49,2,FALSE))),IF(Forfaitaires!$E186&gt;Listes!$D$42,(Forfaitaires!$E186*(VLOOKUP(Forfaitaires!$D186,Listes!$A$43:$E$49,5,FALSE))),(Forfaitaires!$E186*(VLOOKUP(Forfaitaires!$D186,Listes!$A$43:$E$49,3,FALSE)))+(VLOOKUP(Forfaitaires!$D186,Listes!$A$43:$E$49,4,FALSE))))))</f>
        <v/>
      </c>
      <c r="L186" s="123" t="str">
        <f>IF($G186="","",IF($C186=Listes!$B$34,Listes!$I$31,IF($C186=Listes!$B$35,(VLOOKUP(Forfaitaires!$F186,Listes!$E$31:$F$36,2,FALSE)),IF($C186=Listes!$B$33,IF(Forfaitaires!$E186&lt;=Listes!$A$64,Forfaitaires!$E186*Listes!$A$65,IF(Forfaitaires!$E186&gt;Listes!$D$64,Forfaitaires!$E186*Listes!$D$65,((Forfaitaires!$E186*Listes!$B$65)+Listes!$C$65)))))))</f>
        <v/>
      </c>
      <c r="M186" s="124" t="str">
        <f t="shared" si="6"/>
        <v/>
      </c>
      <c r="N186" s="313"/>
    </row>
    <row r="187" spans="1:14" ht="20.100000000000001" customHeight="1" x14ac:dyDescent="0.25">
      <c r="A187" s="57">
        <v>182</v>
      </c>
      <c r="B187" s="28"/>
      <c r="C187" s="28"/>
      <c r="D187" s="28"/>
      <c r="E187" s="28"/>
      <c r="F187" s="28"/>
      <c r="G187" s="146" t="str">
        <f>IF(C187="","",IF(C187="","",(VLOOKUP(C187,Listes!$B$31:$C$35,2,FALSE))))</f>
        <v/>
      </c>
      <c r="H187" s="313" t="str">
        <f t="shared" si="5"/>
        <v/>
      </c>
      <c r="I187" s="124" t="str">
        <f>IF(G187="","",IF(G187="","",(VLOOKUP(G187,Listes!$C$31:$D$35,2,FALSE))))</f>
        <v/>
      </c>
      <c r="J187" s="123" t="str">
        <f>IF($G187="","",IF($C187=Listes!$B$32,IF(Forfaitaires!$E187&lt;=Listes!$B$53,(Forfaitaires!$E187*(VLOOKUP(Forfaitaires!$D187,Listes!$A$54:$E$60,2,FALSE))),IF(Forfaitaires!$E187&gt;Listes!$E$53,(Forfaitaires!$E187*(VLOOKUP(Forfaitaires!$D187,Listes!$A$54:$E$60,5,FALSE))),(Forfaitaires!$E187*(VLOOKUP(Forfaitaires!$D187,Listes!$A$54:$E$60,3,FALSE)))+(VLOOKUP(Forfaitaires!$D187,Listes!$A$54:$E$60,4,FALSE))))))</f>
        <v/>
      </c>
      <c r="K187" s="123" t="str">
        <f>IF($G187="","",IF($C187=Listes!$B$31,IF(Forfaitaires!$E187&lt;=Listes!$B$42,(Forfaitaires!$E187*(VLOOKUP(Forfaitaires!$D187,Listes!$A$43:$E$49,2,FALSE))),IF(Forfaitaires!$E187&gt;Listes!$D$42,(Forfaitaires!$E187*(VLOOKUP(Forfaitaires!$D187,Listes!$A$43:$E$49,5,FALSE))),(Forfaitaires!$E187*(VLOOKUP(Forfaitaires!$D187,Listes!$A$43:$E$49,3,FALSE)))+(VLOOKUP(Forfaitaires!$D187,Listes!$A$43:$E$49,4,FALSE))))))</f>
        <v/>
      </c>
      <c r="L187" s="123" t="str">
        <f>IF($G187="","",IF($C187=Listes!$B$34,Listes!$I$31,IF($C187=Listes!$B$35,(VLOOKUP(Forfaitaires!$F187,Listes!$E$31:$F$36,2,FALSE)),IF($C187=Listes!$B$33,IF(Forfaitaires!$E187&lt;=Listes!$A$64,Forfaitaires!$E187*Listes!$A$65,IF(Forfaitaires!$E187&gt;Listes!$D$64,Forfaitaires!$E187*Listes!$D$65,((Forfaitaires!$E187*Listes!$B$65)+Listes!$C$65)))))))</f>
        <v/>
      </c>
      <c r="M187" s="124" t="str">
        <f t="shared" si="6"/>
        <v/>
      </c>
      <c r="N187" s="313"/>
    </row>
    <row r="188" spans="1:14" ht="20.100000000000001" customHeight="1" x14ac:dyDescent="0.25">
      <c r="A188" s="57">
        <v>183</v>
      </c>
      <c r="B188" s="28"/>
      <c r="C188" s="28"/>
      <c r="D188" s="28"/>
      <c r="E188" s="28"/>
      <c r="F188" s="28"/>
      <c r="G188" s="146" t="str">
        <f>IF(C188="","",IF(C188="","",(VLOOKUP(C188,Listes!$B$31:$C$35,2,FALSE))))</f>
        <v/>
      </c>
      <c r="H188" s="313" t="str">
        <f t="shared" si="5"/>
        <v/>
      </c>
      <c r="I188" s="124" t="str">
        <f>IF(G188="","",IF(G188="","",(VLOOKUP(G188,Listes!$C$31:$D$35,2,FALSE))))</f>
        <v/>
      </c>
      <c r="J188" s="123" t="str">
        <f>IF($G188="","",IF($C188=Listes!$B$32,IF(Forfaitaires!$E188&lt;=Listes!$B$53,(Forfaitaires!$E188*(VLOOKUP(Forfaitaires!$D188,Listes!$A$54:$E$60,2,FALSE))),IF(Forfaitaires!$E188&gt;Listes!$E$53,(Forfaitaires!$E188*(VLOOKUP(Forfaitaires!$D188,Listes!$A$54:$E$60,5,FALSE))),(Forfaitaires!$E188*(VLOOKUP(Forfaitaires!$D188,Listes!$A$54:$E$60,3,FALSE)))+(VLOOKUP(Forfaitaires!$D188,Listes!$A$54:$E$60,4,FALSE))))))</f>
        <v/>
      </c>
      <c r="K188" s="123" t="str">
        <f>IF($G188="","",IF($C188=Listes!$B$31,IF(Forfaitaires!$E188&lt;=Listes!$B$42,(Forfaitaires!$E188*(VLOOKUP(Forfaitaires!$D188,Listes!$A$43:$E$49,2,FALSE))),IF(Forfaitaires!$E188&gt;Listes!$D$42,(Forfaitaires!$E188*(VLOOKUP(Forfaitaires!$D188,Listes!$A$43:$E$49,5,FALSE))),(Forfaitaires!$E188*(VLOOKUP(Forfaitaires!$D188,Listes!$A$43:$E$49,3,FALSE)))+(VLOOKUP(Forfaitaires!$D188,Listes!$A$43:$E$49,4,FALSE))))))</f>
        <v/>
      </c>
      <c r="L188" s="123" t="str">
        <f>IF($G188="","",IF($C188=Listes!$B$34,Listes!$I$31,IF($C188=Listes!$B$35,(VLOOKUP(Forfaitaires!$F188,Listes!$E$31:$F$36,2,FALSE)),IF($C188=Listes!$B$33,IF(Forfaitaires!$E188&lt;=Listes!$A$64,Forfaitaires!$E188*Listes!$A$65,IF(Forfaitaires!$E188&gt;Listes!$D$64,Forfaitaires!$E188*Listes!$D$65,((Forfaitaires!$E188*Listes!$B$65)+Listes!$C$65)))))))</f>
        <v/>
      </c>
      <c r="M188" s="124" t="str">
        <f t="shared" si="6"/>
        <v/>
      </c>
      <c r="N188" s="313"/>
    </row>
    <row r="189" spans="1:14" ht="20.100000000000001" customHeight="1" x14ac:dyDescent="0.25">
      <c r="A189" s="57">
        <v>184</v>
      </c>
      <c r="B189" s="28"/>
      <c r="C189" s="28"/>
      <c r="D189" s="28"/>
      <c r="E189" s="28"/>
      <c r="F189" s="28"/>
      <c r="G189" s="146" t="str">
        <f>IF(C189="","",IF(C189="","",(VLOOKUP(C189,Listes!$B$31:$C$35,2,FALSE))))</f>
        <v/>
      </c>
      <c r="H189" s="313" t="str">
        <f t="shared" si="5"/>
        <v/>
      </c>
      <c r="I189" s="124" t="str">
        <f>IF(G189="","",IF(G189="","",(VLOOKUP(G189,Listes!$C$31:$D$35,2,FALSE))))</f>
        <v/>
      </c>
      <c r="J189" s="123" t="str">
        <f>IF($G189="","",IF($C189=Listes!$B$32,IF(Forfaitaires!$E189&lt;=Listes!$B$53,(Forfaitaires!$E189*(VLOOKUP(Forfaitaires!$D189,Listes!$A$54:$E$60,2,FALSE))),IF(Forfaitaires!$E189&gt;Listes!$E$53,(Forfaitaires!$E189*(VLOOKUP(Forfaitaires!$D189,Listes!$A$54:$E$60,5,FALSE))),(Forfaitaires!$E189*(VLOOKUP(Forfaitaires!$D189,Listes!$A$54:$E$60,3,FALSE)))+(VLOOKUP(Forfaitaires!$D189,Listes!$A$54:$E$60,4,FALSE))))))</f>
        <v/>
      </c>
      <c r="K189" s="123" t="str">
        <f>IF($G189="","",IF($C189=Listes!$B$31,IF(Forfaitaires!$E189&lt;=Listes!$B$42,(Forfaitaires!$E189*(VLOOKUP(Forfaitaires!$D189,Listes!$A$43:$E$49,2,FALSE))),IF(Forfaitaires!$E189&gt;Listes!$D$42,(Forfaitaires!$E189*(VLOOKUP(Forfaitaires!$D189,Listes!$A$43:$E$49,5,FALSE))),(Forfaitaires!$E189*(VLOOKUP(Forfaitaires!$D189,Listes!$A$43:$E$49,3,FALSE)))+(VLOOKUP(Forfaitaires!$D189,Listes!$A$43:$E$49,4,FALSE))))))</f>
        <v/>
      </c>
      <c r="L189" s="123" t="str">
        <f>IF($G189="","",IF($C189=Listes!$B$34,Listes!$I$31,IF($C189=Listes!$B$35,(VLOOKUP(Forfaitaires!$F189,Listes!$E$31:$F$36,2,FALSE)),IF($C189=Listes!$B$33,IF(Forfaitaires!$E189&lt;=Listes!$A$64,Forfaitaires!$E189*Listes!$A$65,IF(Forfaitaires!$E189&gt;Listes!$D$64,Forfaitaires!$E189*Listes!$D$65,((Forfaitaires!$E189*Listes!$B$65)+Listes!$C$65)))))))</f>
        <v/>
      </c>
      <c r="M189" s="124" t="str">
        <f t="shared" si="6"/>
        <v/>
      </c>
      <c r="N189" s="313"/>
    </row>
    <row r="190" spans="1:14" ht="20.100000000000001" customHeight="1" x14ac:dyDescent="0.25">
      <c r="A190" s="57">
        <v>185</v>
      </c>
      <c r="B190" s="28"/>
      <c r="C190" s="28"/>
      <c r="D190" s="28"/>
      <c r="E190" s="28"/>
      <c r="F190" s="28"/>
      <c r="G190" s="146" t="str">
        <f>IF(C190="","",IF(C190="","",(VLOOKUP(C190,Listes!$B$31:$C$35,2,FALSE))))</f>
        <v/>
      </c>
      <c r="H190" s="313" t="str">
        <f t="shared" si="5"/>
        <v/>
      </c>
      <c r="I190" s="124" t="str">
        <f>IF(G190="","",IF(G190="","",(VLOOKUP(G190,Listes!$C$31:$D$35,2,FALSE))))</f>
        <v/>
      </c>
      <c r="J190" s="123" t="str">
        <f>IF($G190="","",IF($C190=Listes!$B$32,IF(Forfaitaires!$E190&lt;=Listes!$B$53,(Forfaitaires!$E190*(VLOOKUP(Forfaitaires!$D190,Listes!$A$54:$E$60,2,FALSE))),IF(Forfaitaires!$E190&gt;Listes!$E$53,(Forfaitaires!$E190*(VLOOKUP(Forfaitaires!$D190,Listes!$A$54:$E$60,5,FALSE))),(Forfaitaires!$E190*(VLOOKUP(Forfaitaires!$D190,Listes!$A$54:$E$60,3,FALSE)))+(VLOOKUP(Forfaitaires!$D190,Listes!$A$54:$E$60,4,FALSE))))))</f>
        <v/>
      </c>
      <c r="K190" s="123" t="str">
        <f>IF($G190="","",IF($C190=Listes!$B$31,IF(Forfaitaires!$E190&lt;=Listes!$B$42,(Forfaitaires!$E190*(VLOOKUP(Forfaitaires!$D190,Listes!$A$43:$E$49,2,FALSE))),IF(Forfaitaires!$E190&gt;Listes!$D$42,(Forfaitaires!$E190*(VLOOKUP(Forfaitaires!$D190,Listes!$A$43:$E$49,5,FALSE))),(Forfaitaires!$E190*(VLOOKUP(Forfaitaires!$D190,Listes!$A$43:$E$49,3,FALSE)))+(VLOOKUP(Forfaitaires!$D190,Listes!$A$43:$E$49,4,FALSE))))))</f>
        <v/>
      </c>
      <c r="L190" s="123" t="str">
        <f>IF($G190="","",IF($C190=Listes!$B$34,Listes!$I$31,IF($C190=Listes!$B$35,(VLOOKUP(Forfaitaires!$F190,Listes!$E$31:$F$36,2,FALSE)),IF($C190=Listes!$B$33,IF(Forfaitaires!$E190&lt;=Listes!$A$64,Forfaitaires!$E190*Listes!$A$65,IF(Forfaitaires!$E190&gt;Listes!$D$64,Forfaitaires!$E190*Listes!$D$65,((Forfaitaires!$E190*Listes!$B$65)+Listes!$C$65)))))))</f>
        <v/>
      </c>
      <c r="M190" s="124" t="str">
        <f t="shared" si="6"/>
        <v/>
      </c>
      <c r="N190" s="313"/>
    </row>
    <row r="191" spans="1:14" ht="20.100000000000001" customHeight="1" x14ac:dyDescent="0.25">
      <c r="A191" s="57">
        <v>186</v>
      </c>
      <c r="B191" s="28"/>
      <c r="C191" s="28"/>
      <c r="D191" s="28"/>
      <c r="E191" s="28"/>
      <c r="F191" s="28"/>
      <c r="G191" s="146" t="str">
        <f>IF(C191="","",IF(C191="","",(VLOOKUP(C191,Listes!$B$31:$C$35,2,FALSE))))</f>
        <v/>
      </c>
      <c r="H191" s="313" t="str">
        <f t="shared" si="5"/>
        <v/>
      </c>
      <c r="I191" s="124" t="str">
        <f>IF(G191="","",IF(G191="","",(VLOOKUP(G191,Listes!$C$31:$D$35,2,FALSE))))</f>
        <v/>
      </c>
      <c r="J191" s="123" t="str">
        <f>IF($G191="","",IF($C191=Listes!$B$32,IF(Forfaitaires!$E191&lt;=Listes!$B$53,(Forfaitaires!$E191*(VLOOKUP(Forfaitaires!$D191,Listes!$A$54:$E$60,2,FALSE))),IF(Forfaitaires!$E191&gt;Listes!$E$53,(Forfaitaires!$E191*(VLOOKUP(Forfaitaires!$D191,Listes!$A$54:$E$60,5,FALSE))),(Forfaitaires!$E191*(VLOOKUP(Forfaitaires!$D191,Listes!$A$54:$E$60,3,FALSE)))+(VLOOKUP(Forfaitaires!$D191,Listes!$A$54:$E$60,4,FALSE))))))</f>
        <v/>
      </c>
      <c r="K191" s="123" t="str">
        <f>IF($G191="","",IF($C191=Listes!$B$31,IF(Forfaitaires!$E191&lt;=Listes!$B$42,(Forfaitaires!$E191*(VLOOKUP(Forfaitaires!$D191,Listes!$A$43:$E$49,2,FALSE))),IF(Forfaitaires!$E191&gt;Listes!$D$42,(Forfaitaires!$E191*(VLOOKUP(Forfaitaires!$D191,Listes!$A$43:$E$49,5,FALSE))),(Forfaitaires!$E191*(VLOOKUP(Forfaitaires!$D191,Listes!$A$43:$E$49,3,FALSE)))+(VLOOKUP(Forfaitaires!$D191,Listes!$A$43:$E$49,4,FALSE))))))</f>
        <v/>
      </c>
      <c r="L191" s="123" t="str">
        <f>IF($G191="","",IF($C191=Listes!$B$34,Listes!$I$31,IF($C191=Listes!$B$35,(VLOOKUP(Forfaitaires!$F191,Listes!$E$31:$F$36,2,FALSE)),IF($C191=Listes!$B$33,IF(Forfaitaires!$E191&lt;=Listes!$A$64,Forfaitaires!$E191*Listes!$A$65,IF(Forfaitaires!$E191&gt;Listes!$D$64,Forfaitaires!$E191*Listes!$D$65,((Forfaitaires!$E191*Listes!$B$65)+Listes!$C$65)))))))</f>
        <v/>
      </c>
      <c r="M191" s="124" t="str">
        <f t="shared" si="6"/>
        <v/>
      </c>
      <c r="N191" s="313"/>
    </row>
    <row r="192" spans="1:14" ht="20.100000000000001" customHeight="1" x14ac:dyDescent="0.25">
      <c r="A192" s="57">
        <v>187</v>
      </c>
      <c r="B192" s="28"/>
      <c r="C192" s="28"/>
      <c r="D192" s="28"/>
      <c r="E192" s="28"/>
      <c r="F192" s="28"/>
      <c r="G192" s="146" t="str">
        <f>IF(C192="","",IF(C192="","",(VLOOKUP(C192,Listes!$B$31:$C$35,2,FALSE))))</f>
        <v/>
      </c>
      <c r="H192" s="313" t="str">
        <f t="shared" si="5"/>
        <v/>
      </c>
      <c r="I192" s="124" t="str">
        <f>IF(G192="","",IF(G192="","",(VLOOKUP(G192,Listes!$C$31:$D$35,2,FALSE))))</f>
        <v/>
      </c>
      <c r="J192" s="123" t="str">
        <f>IF($G192="","",IF($C192=Listes!$B$32,IF(Forfaitaires!$E192&lt;=Listes!$B$53,(Forfaitaires!$E192*(VLOOKUP(Forfaitaires!$D192,Listes!$A$54:$E$60,2,FALSE))),IF(Forfaitaires!$E192&gt;Listes!$E$53,(Forfaitaires!$E192*(VLOOKUP(Forfaitaires!$D192,Listes!$A$54:$E$60,5,FALSE))),(Forfaitaires!$E192*(VLOOKUP(Forfaitaires!$D192,Listes!$A$54:$E$60,3,FALSE)))+(VLOOKUP(Forfaitaires!$D192,Listes!$A$54:$E$60,4,FALSE))))))</f>
        <v/>
      </c>
      <c r="K192" s="123" t="str">
        <f>IF($G192="","",IF($C192=Listes!$B$31,IF(Forfaitaires!$E192&lt;=Listes!$B$42,(Forfaitaires!$E192*(VLOOKUP(Forfaitaires!$D192,Listes!$A$43:$E$49,2,FALSE))),IF(Forfaitaires!$E192&gt;Listes!$D$42,(Forfaitaires!$E192*(VLOOKUP(Forfaitaires!$D192,Listes!$A$43:$E$49,5,FALSE))),(Forfaitaires!$E192*(VLOOKUP(Forfaitaires!$D192,Listes!$A$43:$E$49,3,FALSE)))+(VLOOKUP(Forfaitaires!$D192,Listes!$A$43:$E$49,4,FALSE))))))</f>
        <v/>
      </c>
      <c r="L192" s="123" t="str">
        <f>IF($G192="","",IF($C192=Listes!$B$34,Listes!$I$31,IF($C192=Listes!$B$35,(VLOOKUP(Forfaitaires!$F192,Listes!$E$31:$F$36,2,FALSE)),IF($C192=Listes!$B$33,IF(Forfaitaires!$E192&lt;=Listes!$A$64,Forfaitaires!$E192*Listes!$A$65,IF(Forfaitaires!$E192&gt;Listes!$D$64,Forfaitaires!$E192*Listes!$D$65,((Forfaitaires!$E192*Listes!$B$65)+Listes!$C$65)))))))</f>
        <v/>
      </c>
      <c r="M192" s="124" t="str">
        <f t="shared" si="6"/>
        <v/>
      </c>
      <c r="N192" s="313"/>
    </row>
    <row r="193" spans="1:14" ht="20.100000000000001" customHeight="1" x14ac:dyDescent="0.25">
      <c r="A193" s="57">
        <v>188</v>
      </c>
      <c r="B193" s="28"/>
      <c r="C193" s="28"/>
      <c r="D193" s="28"/>
      <c r="E193" s="28"/>
      <c r="F193" s="28"/>
      <c r="G193" s="146" t="str">
        <f>IF(C193="","",IF(C193="","",(VLOOKUP(C193,Listes!$B$31:$C$35,2,FALSE))))</f>
        <v/>
      </c>
      <c r="H193" s="313" t="str">
        <f t="shared" si="5"/>
        <v/>
      </c>
      <c r="I193" s="124" t="str">
        <f>IF(G193="","",IF(G193="","",(VLOOKUP(G193,Listes!$C$31:$D$35,2,FALSE))))</f>
        <v/>
      </c>
      <c r="J193" s="123" t="str">
        <f>IF($G193="","",IF($C193=Listes!$B$32,IF(Forfaitaires!$E193&lt;=Listes!$B$53,(Forfaitaires!$E193*(VLOOKUP(Forfaitaires!$D193,Listes!$A$54:$E$60,2,FALSE))),IF(Forfaitaires!$E193&gt;Listes!$E$53,(Forfaitaires!$E193*(VLOOKUP(Forfaitaires!$D193,Listes!$A$54:$E$60,5,FALSE))),(Forfaitaires!$E193*(VLOOKUP(Forfaitaires!$D193,Listes!$A$54:$E$60,3,FALSE)))+(VLOOKUP(Forfaitaires!$D193,Listes!$A$54:$E$60,4,FALSE))))))</f>
        <v/>
      </c>
      <c r="K193" s="123" t="str">
        <f>IF($G193="","",IF($C193=Listes!$B$31,IF(Forfaitaires!$E193&lt;=Listes!$B$42,(Forfaitaires!$E193*(VLOOKUP(Forfaitaires!$D193,Listes!$A$43:$E$49,2,FALSE))),IF(Forfaitaires!$E193&gt;Listes!$D$42,(Forfaitaires!$E193*(VLOOKUP(Forfaitaires!$D193,Listes!$A$43:$E$49,5,FALSE))),(Forfaitaires!$E193*(VLOOKUP(Forfaitaires!$D193,Listes!$A$43:$E$49,3,FALSE)))+(VLOOKUP(Forfaitaires!$D193,Listes!$A$43:$E$49,4,FALSE))))))</f>
        <v/>
      </c>
      <c r="L193" s="123" t="str">
        <f>IF($G193="","",IF($C193=Listes!$B$34,Listes!$I$31,IF($C193=Listes!$B$35,(VLOOKUP(Forfaitaires!$F193,Listes!$E$31:$F$36,2,FALSE)),IF($C193=Listes!$B$33,IF(Forfaitaires!$E193&lt;=Listes!$A$64,Forfaitaires!$E193*Listes!$A$65,IF(Forfaitaires!$E193&gt;Listes!$D$64,Forfaitaires!$E193*Listes!$D$65,((Forfaitaires!$E193*Listes!$B$65)+Listes!$C$65)))))))</f>
        <v/>
      </c>
      <c r="M193" s="124" t="str">
        <f t="shared" si="6"/>
        <v/>
      </c>
      <c r="N193" s="313"/>
    </row>
    <row r="194" spans="1:14" ht="20.100000000000001" customHeight="1" x14ac:dyDescent="0.25">
      <c r="A194" s="57">
        <v>189</v>
      </c>
      <c r="B194" s="28"/>
      <c r="C194" s="28"/>
      <c r="D194" s="28"/>
      <c r="E194" s="28"/>
      <c r="F194" s="28"/>
      <c r="G194" s="146" t="str">
        <f>IF(C194="","",IF(C194="","",(VLOOKUP(C194,Listes!$B$31:$C$35,2,FALSE))))</f>
        <v/>
      </c>
      <c r="H194" s="313" t="str">
        <f t="shared" si="5"/>
        <v/>
      </c>
      <c r="I194" s="124" t="str">
        <f>IF(G194="","",IF(G194="","",(VLOOKUP(G194,Listes!$C$31:$D$35,2,FALSE))))</f>
        <v/>
      </c>
      <c r="J194" s="123" t="str">
        <f>IF($G194="","",IF($C194=Listes!$B$32,IF(Forfaitaires!$E194&lt;=Listes!$B$53,(Forfaitaires!$E194*(VLOOKUP(Forfaitaires!$D194,Listes!$A$54:$E$60,2,FALSE))),IF(Forfaitaires!$E194&gt;Listes!$E$53,(Forfaitaires!$E194*(VLOOKUP(Forfaitaires!$D194,Listes!$A$54:$E$60,5,FALSE))),(Forfaitaires!$E194*(VLOOKUP(Forfaitaires!$D194,Listes!$A$54:$E$60,3,FALSE)))+(VLOOKUP(Forfaitaires!$D194,Listes!$A$54:$E$60,4,FALSE))))))</f>
        <v/>
      </c>
      <c r="K194" s="123" t="str">
        <f>IF($G194="","",IF($C194=Listes!$B$31,IF(Forfaitaires!$E194&lt;=Listes!$B$42,(Forfaitaires!$E194*(VLOOKUP(Forfaitaires!$D194,Listes!$A$43:$E$49,2,FALSE))),IF(Forfaitaires!$E194&gt;Listes!$D$42,(Forfaitaires!$E194*(VLOOKUP(Forfaitaires!$D194,Listes!$A$43:$E$49,5,FALSE))),(Forfaitaires!$E194*(VLOOKUP(Forfaitaires!$D194,Listes!$A$43:$E$49,3,FALSE)))+(VLOOKUP(Forfaitaires!$D194,Listes!$A$43:$E$49,4,FALSE))))))</f>
        <v/>
      </c>
      <c r="L194" s="123" t="str">
        <f>IF($G194="","",IF($C194=Listes!$B$34,Listes!$I$31,IF($C194=Listes!$B$35,(VLOOKUP(Forfaitaires!$F194,Listes!$E$31:$F$36,2,FALSE)),IF($C194=Listes!$B$33,IF(Forfaitaires!$E194&lt;=Listes!$A$64,Forfaitaires!$E194*Listes!$A$65,IF(Forfaitaires!$E194&gt;Listes!$D$64,Forfaitaires!$E194*Listes!$D$65,((Forfaitaires!$E194*Listes!$B$65)+Listes!$C$65)))))))</f>
        <v/>
      </c>
      <c r="M194" s="124" t="str">
        <f t="shared" si="6"/>
        <v/>
      </c>
      <c r="N194" s="313"/>
    </row>
    <row r="195" spans="1:14" ht="20.100000000000001" customHeight="1" x14ac:dyDescent="0.25">
      <c r="A195" s="57">
        <v>190</v>
      </c>
      <c r="B195" s="28"/>
      <c r="C195" s="28"/>
      <c r="D195" s="28"/>
      <c r="E195" s="28"/>
      <c r="F195" s="28"/>
      <c r="G195" s="146" t="str">
        <f>IF(C195="","",IF(C195="","",(VLOOKUP(C195,Listes!$B$31:$C$35,2,FALSE))))</f>
        <v/>
      </c>
      <c r="H195" s="313" t="str">
        <f t="shared" si="5"/>
        <v/>
      </c>
      <c r="I195" s="124" t="str">
        <f>IF(G195="","",IF(G195="","",(VLOOKUP(G195,Listes!$C$31:$D$35,2,FALSE))))</f>
        <v/>
      </c>
      <c r="J195" s="123" t="str">
        <f>IF($G195="","",IF($C195=Listes!$B$32,IF(Forfaitaires!$E195&lt;=Listes!$B$53,(Forfaitaires!$E195*(VLOOKUP(Forfaitaires!$D195,Listes!$A$54:$E$60,2,FALSE))),IF(Forfaitaires!$E195&gt;Listes!$E$53,(Forfaitaires!$E195*(VLOOKUP(Forfaitaires!$D195,Listes!$A$54:$E$60,5,FALSE))),(Forfaitaires!$E195*(VLOOKUP(Forfaitaires!$D195,Listes!$A$54:$E$60,3,FALSE)))+(VLOOKUP(Forfaitaires!$D195,Listes!$A$54:$E$60,4,FALSE))))))</f>
        <v/>
      </c>
      <c r="K195" s="123" t="str">
        <f>IF($G195="","",IF($C195=Listes!$B$31,IF(Forfaitaires!$E195&lt;=Listes!$B$42,(Forfaitaires!$E195*(VLOOKUP(Forfaitaires!$D195,Listes!$A$43:$E$49,2,FALSE))),IF(Forfaitaires!$E195&gt;Listes!$D$42,(Forfaitaires!$E195*(VLOOKUP(Forfaitaires!$D195,Listes!$A$43:$E$49,5,FALSE))),(Forfaitaires!$E195*(VLOOKUP(Forfaitaires!$D195,Listes!$A$43:$E$49,3,FALSE)))+(VLOOKUP(Forfaitaires!$D195,Listes!$A$43:$E$49,4,FALSE))))))</f>
        <v/>
      </c>
      <c r="L195" s="123" t="str">
        <f>IF($G195="","",IF($C195=Listes!$B$34,Listes!$I$31,IF($C195=Listes!$B$35,(VLOOKUP(Forfaitaires!$F195,Listes!$E$31:$F$36,2,FALSE)),IF($C195=Listes!$B$33,IF(Forfaitaires!$E195&lt;=Listes!$A$64,Forfaitaires!$E195*Listes!$A$65,IF(Forfaitaires!$E195&gt;Listes!$D$64,Forfaitaires!$E195*Listes!$D$65,((Forfaitaires!$E195*Listes!$B$65)+Listes!$C$65)))))))</f>
        <v/>
      </c>
      <c r="M195" s="124" t="str">
        <f t="shared" si="6"/>
        <v/>
      </c>
      <c r="N195" s="313"/>
    </row>
    <row r="196" spans="1:14" ht="20.100000000000001" customHeight="1" x14ac:dyDescent="0.25">
      <c r="A196" s="57">
        <v>191</v>
      </c>
      <c r="B196" s="28"/>
      <c r="C196" s="28"/>
      <c r="D196" s="28"/>
      <c r="E196" s="28"/>
      <c r="F196" s="28"/>
      <c r="G196" s="146" t="str">
        <f>IF(C196="","",IF(C196="","",(VLOOKUP(C196,Listes!$B$31:$C$35,2,FALSE))))</f>
        <v/>
      </c>
      <c r="H196" s="313" t="str">
        <f t="shared" si="5"/>
        <v/>
      </c>
      <c r="I196" s="124" t="str">
        <f>IF(G196="","",IF(G196="","",(VLOOKUP(G196,Listes!$C$31:$D$35,2,FALSE))))</f>
        <v/>
      </c>
      <c r="J196" s="123" t="str">
        <f>IF($G196="","",IF($C196=Listes!$B$32,IF(Forfaitaires!$E196&lt;=Listes!$B$53,(Forfaitaires!$E196*(VLOOKUP(Forfaitaires!$D196,Listes!$A$54:$E$60,2,FALSE))),IF(Forfaitaires!$E196&gt;Listes!$E$53,(Forfaitaires!$E196*(VLOOKUP(Forfaitaires!$D196,Listes!$A$54:$E$60,5,FALSE))),(Forfaitaires!$E196*(VLOOKUP(Forfaitaires!$D196,Listes!$A$54:$E$60,3,FALSE)))+(VLOOKUP(Forfaitaires!$D196,Listes!$A$54:$E$60,4,FALSE))))))</f>
        <v/>
      </c>
      <c r="K196" s="123" t="str">
        <f>IF($G196="","",IF($C196=Listes!$B$31,IF(Forfaitaires!$E196&lt;=Listes!$B$42,(Forfaitaires!$E196*(VLOOKUP(Forfaitaires!$D196,Listes!$A$43:$E$49,2,FALSE))),IF(Forfaitaires!$E196&gt;Listes!$D$42,(Forfaitaires!$E196*(VLOOKUP(Forfaitaires!$D196,Listes!$A$43:$E$49,5,FALSE))),(Forfaitaires!$E196*(VLOOKUP(Forfaitaires!$D196,Listes!$A$43:$E$49,3,FALSE)))+(VLOOKUP(Forfaitaires!$D196,Listes!$A$43:$E$49,4,FALSE))))))</f>
        <v/>
      </c>
      <c r="L196" s="123" t="str">
        <f>IF($G196="","",IF($C196=Listes!$B$34,Listes!$I$31,IF($C196=Listes!$B$35,(VLOOKUP(Forfaitaires!$F196,Listes!$E$31:$F$36,2,FALSE)),IF($C196=Listes!$B$33,IF(Forfaitaires!$E196&lt;=Listes!$A$64,Forfaitaires!$E196*Listes!$A$65,IF(Forfaitaires!$E196&gt;Listes!$D$64,Forfaitaires!$E196*Listes!$D$65,((Forfaitaires!$E196*Listes!$B$65)+Listes!$C$65)))))))</f>
        <v/>
      </c>
      <c r="M196" s="124" t="str">
        <f t="shared" si="6"/>
        <v/>
      </c>
      <c r="N196" s="313"/>
    </row>
    <row r="197" spans="1:14" ht="20.100000000000001" customHeight="1" x14ac:dyDescent="0.25">
      <c r="A197" s="57">
        <v>192</v>
      </c>
      <c r="B197" s="28"/>
      <c r="C197" s="28"/>
      <c r="D197" s="28"/>
      <c r="E197" s="28"/>
      <c r="F197" s="28"/>
      <c r="G197" s="146" t="str">
        <f>IF(C197="","",IF(C197="","",(VLOOKUP(C197,Listes!$B$31:$C$35,2,FALSE))))</f>
        <v/>
      </c>
      <c r="H197" s="313" t="str">
        <f t="shared" si="5"/>
        <v/>
      </c>
      <c r="I197" s="124" t="str">
        <f>IF(G197="","",IF(G197="","",(VLOOKUP(G197,Listes!$C$31:$D$35,2,FALSE))))</f>
        <v/>
      </c>
      <c r="J197" s="123" t="str">
        <f>IF($G197="","",IF($C197=Listes!$B$32,IF(Forfaitaires!$E197&lt;=Listes!$B$53,(Forfaitaires!$E197*(VLOOKUP(Forfaitaires!$D197,Listes!$A$54:$E$60,2,FALSE))),IF(Forfaitaires!$E197&gt;Listes!$E$53,(Forfaitaires!$E197*(VLOOKUP(Forfaitaires!$D197,Listes!$A$54:$E$60,5,FALSE))),(Forfaitaires!$E197*(VLOOKUP(Forfaitaires!$D197,Listes!$A$54:$E$60,3,FALSE)))+(VLOOKUP(Forfaitaires!$D197,Listes!$A$54:$E$60,4,FALSE))))))</f>
        <v/>
      </c>
      <c r="K197" s="123" t="str">
        <f>IF($G197="","",IF($C197=Listes!$B$31,IF(Forfaitaires!$E197&lt;=Listes!$B$42,(Forfaitaires!$E197*(VLOOKUP(Forfaitaires!$D197,Listes!$A$43:$E$49,2,FALSE))),IF(Forfaitaires!$E197&gt;Listes!$D$42,(Forfaitaires!$E197*(VLOOKUP(Forfaitaires!$D197,Listes!$A$43:$E$49,5,FALSE))),(Forfaitaires!$E197*(VLOOKUP(Forfaitaires!$D197,Listes!$A$43:$E$49,3,FALSE)))+(VLOOKUP(Forfaitaires!$D197,Listes!$A$43:$E$49,4,FALSE))))))</f>
        <v/>
      </c>
      <c r="L197" s="123" t="str">
        <f>IF($G197="","",IF($C197=Listes!$B$34,Listes!$I$31,IF($C197=Listes!$B$35,(VLOOKUP(Forfaitaires!$F197,Listes!$E$31:$F$36,2,FALSE)),IF($C197=Listes!$B$33,IF(Forfaitaires!$E197&lt;=Listes!$A$64,Forfaitaires!$E197*Listes!$A$65,IF(Forfaitaires!$E197&gt;Listes!$D$64,Forfaitaires!$E197*Listes!$D$65,((Forfaitaires!$E197*Listes!$B$65)+Listes!$C$65)))))))</f>
        <v/>
      </c>
      <c r="M197" s="124" t="str">
        <f t="shared" si="6"/>
        <v/>
      </c>
      <c r="N197" s="313"/>
    </row>
    <row r="198" spans="1:14" ht="20.100000000000001" customHeight="1" x14ac:dyDescent="0.25">
      <c r="A198" s="57">
        <v>193</v>
      </c>
      <c r="B198" s="28"/>
      <c r="C198" s="28"/>
      <c r="D198" s="28"/>
      <c r="E198" s="28"/>
      <c r="F198" s="28"/>
      <c r="G198" s="146" t="str">
        <f>IF(C198="","",IF(C198="","",(VLOOKUP(C198,Listes!$B$31:$C$35,2,FALSE))))</f>
        <v/>
      </c>
      <c r="H198" s="313" t="str">
        <f t="shared" si="5"/>
        <v/>
      </c>
      <c r="I198" s="124" t="str">
        <f>IF(G198="","",IF(G198="","",(VLOOKUP(G198,Listes!$C$31:$D$35,2,FALSE))))</f>
        <v/>
      </c>
      <c r="J198" s="123" t="str">
        <f>IF($G198="","",IF($C198=Listes!$B$32,IF(Forfaitaires!$E198&lt;=Listes!$B$53,(Forfaitaires!$E198*(VLOOKUP(Forfaitaires!$D198,Listes!$A$54:$E$60,2,FALSE))),IF(Forfaitaires!$E198&gt;Listes!$E$53,(Forfaitaires!$E198*(VLOOKUP(Forfaitaires!$D198,Listes!$A$54:$E$60,5,FALSE))),(Forfaitaires!$E198*(VLOOKUP(Forfaitaires!$D198,Listes!$A$54:$E$60,3,FALSE)))+(VLOOKUP(Forfaitaires!$D198,Listes!$A$54:$E$60,4,FALSE))))))</f>
        <v/>
      </c>
      <c r="K198" s="123" t="str">
        <f>IF($G198="","",IF($C198=Listes!$B$31,IF(Forfaitaires!$E198&lt;=Listes!$B$42,(Forfaitaires!$E198*(VLOOKUP(Forfaitaires!$D198,Listes!$A$43:$E$49,2,FALSE))),IF(Forfaitaires!$E198&gt;Listes!$D$42,(Forfaitaires!$E198*(VLOOKUP(Forfaitaires!$D198,Listes!$A$43:$E$49,5,FALSE))),(Forfaitaires!$E198*(VLOOKUP(Forfaitaires!$D198,Listes!$A$43:$E$49,3,FALSE)))+(VLOOKUP(Forfaitaires!$D198,Listes!$A$43:$E$49,4,FALSE))))))</f>
        <v/>
      </c>
      <c r="L198" s="123" t="str">
        <f>IF($G198="","",IF($C198=Listes!$B$34,Listes!$I$31,IF($C198=Listes!$B$35,(VLOOKUP(Forfaitaires!$F198,Listes!$E$31:$F$36,2,FALSE)),IF($C198=Listes!$B$33,IF(Forfaitaires!$E198&lt;=Listes!$A$64,Forfaitaires!$E198*Listes!$A$65,IF(Forfaitaires!$E198&gt;Listes!$D$64,Forfaitaires!$E198*Listes!$D$65,((Forfaitaires!$E198*Listes!$B$65)+Listes!$C$65)))))))</f>
        <v/>
      </c>
      <c r="M198" s="124" t="str">
        <f t="shared" si="6"/>
        <v/>
      </c>
      <c r="N198" s="313"/>
    </row>
    <row r="199" spans="1:14" ht="20.100000000000001" customHeight="1" x14ac:dyDescent="0.25">
      <c r="A199" s="57">
        <v>194</v>
      </c>
      <c r="B199" s="28"/>
      <c r="C199" s="28"/>
      <c r="D199" s="28"/>
      <c r="E199" s="28"/>
      <c r="F199" s="28"/>
      <c r="G199" s="146" t="str">
        <f>IF(C199="","",IF(C199="","",(VLOOKUP(C199,Listes!$B$31:$C$35,2,FALSE))))</f>
        <v/>
      </c>
      <c r="H199" s="313" t="str">
        <f t="shared" ref="H199:H262" si="7">IF(G199="Frais de déplacement (barèmes kilométriques) ",1,"")</f>
        <v/>
      </c>
      <c r="I199" s="124" t="str">
        <f>IF(G199="","",IF(G199="","",(VLOOKUP(G199,Listes!$C$31:$D$35,2,FALSE))))</f>
        <v/>
      </c>
      <c r="J199" s="123" t="str">
        <f>IF($G199="","",IF($C199=Listes!$B$32,IF(Forfaitaires!$E199&lt;=Listes!$B$53,(Forfaitaires!$E199*(VLOOKUP(Forfaitaires!$D199,Listes!$A$54:$E$60,2,FALSE))),IF(Forfaitaires!$E199&gt;Listes!$E$53,(Forfaitaires!$E199*(VLOOKUP(Forfaitaires!$D199,Listes!$A$54:$E$60,5,FALSE))),(Forfaitaires!$E199*(VLOOKUP(Forfaitaires!$D199,Listes!$A$54:$E$60,3,FALSE)))+(VLOOKUP(Forfaitaires!$D199,Listes!$A$54:$E$60,4,FALSE))))))</f>
        <v/>
      </c>
      <c r="K199" s="123" t="str">
        <f>IF($G199="","",IF($C199=Listes!$B$31,IF(Forfaitaires!$E199&lt;=Listes!$B$42,(Forfaitaires!$E199*(VLOOKUP(Forfaitaires!$D199,Listes!$A$43:$E$49,2,FALSE))),IF(Forfaitaires!$E199&gt;Listes!$D$42,(Forfaitaires!$E199*(VLOOKUP(Forfaitaires!$D199,Listes!$A$43:$E$49,5,FALSE))),(Forfaitaires!$E199*(VLOOKUP(Forfaitaires!$D199,Listes!$A$43:$E$49,3,FALSE)))+(VLOOKUP(Forfaitaires!$D199,Listes!$A$43:$E$49,4,FALSE))))))</f>
        <v/>
      </c>
      <c r="L199" s="123" t="str">
        <f>IF($G199="","",IF($C199=Listes!$B$34,Listes!$I$31,IF($C199=Listes!$B$35,(VLOOKUP(Forfaitaires!$F199,Listes!$E$31:$F$36,2,FALSE)),IF($C199=Listes!$B$33,IF(Forfaitaires!$E199&lt;=Listes!$A$64,Forfaitaires!$E199*Listes!$A$65,IF(Forfaitaires!$E199&gt;Listes!$D$64,Forfaitaires!$E199*Listes!$D$65,((Forfaitaires!$E199*Listes!$B$65)+Listes!$C$65)))))))</f>
        <v/>
      </c>
      <c r="M199" s="124" t="str">
        <f t="shared" ref="M199:M262" si="8">IF($H199="","",($L199+$K199+$J199)*$H199)</f>
        <v/>
      </c>
      <c r="N199" s="313"/>
    </row>
    <row r="200" spans="1:14" ht="20.100000000000001" customHeight="1" x14ac:dyDescent="0.25">
      <c r="A200" s="57">
        <v>195</v>
      </c>
      <c r="B200" s="28"/>
      <c r="C200" s="28"/>
      <c r="D200" s="28"/>
      <c r="E200" s="28"/>
      <c r="F200" s="28"/>
      <c r="G200" s="146" t="str">
        <f>IF(C200="","",IF(C200="","",(VLOOKUP(C200,Listes!$B$31:$C$35,2,FALSE))))</f>
        <v/>
      </c>
      <c r="H200" s="313" t="str">
        <f t="shared" si="7"/>
        <v/>
      </c>
      <c r="I200" s="124" t="str">
        <f>IF(G200="","",IF(G200="","",(VLOOKUP(G200,Listes!$C$31:$D$35,2,FALSE))))</f>
        <v/>
      </c>
      <c r="J200" s="123" t="str">
        <f>IF($G200="","",IF($C200=Listes!$B$32,IF(Forfaitaires!$E200&lt;=Listes!$B$53,(Forfaitaires!$E200*(VLOOKUP(Forfaitaires!$D200,Listes!$A$54:$E$60,2,FALSE))),IF(Forfaitaires!$E200&gt;Listes!$E$53,(Forfaitaires!$E200*(VLOOKUP(Forfaitaires!$D200,Listes!$A$54:$E$60,5,FALSE))),(Forfaitaires!$E200*(VLOOKUP(Forfaitaires!$D200,Listes!$A$54:$E$60,3,FALSE)))+(VLOOKUP(Forfaitaires!$D200,Listes!$A$54:$E$60,4,FALSE))))))</f>
        <v/>
      </c>
      <c r="K200" s="123" t="str">
        <f>IF($G200="","",IF($C200=Listes!$B$31,IF(Forfaitaires!$E200&lt;=Listes!$B$42,(Forfaitaires!$E200*(VLOOKUP(Forfaitaires!$D200,Listes!$A$43:$E$49,2,FALSE))),IF(Forfaitaires!$E200&gt;Listes!$D$42,(Forfaitaires!$E200*(VLOOKUP(Forfaitaires!$D200,Listes!$A$43:$E$49,5,FALSE))),(Forfaitaires!$E200*(VLOOKUP(Forfaitaires!$D200,Listes!$A$43:$E$49,3,FALSE)))+(VLOOKUP(Forfaitaires!$D200,Listes!$A$43:$E$49,4,FALSE))))))</f>
        <v/>
      </c>
      <c r="L200" s="123" t="str">
        <f>IF($G200="","",IF($C200=Listes!$B$34,Listes!$I$31,IF($C200=Listes!$B$35,(VLOOKUP(Forfaitaires!$F200,Listes!$E$31:$F$36,2,FALSE)),IF($C200=Listes!$B$33,IF(Forfaitaires!$E200&lt;=Listes!$A$64,Forfaitaires!$E200*Listes!$A$65,IF(Forfaitaires!$E200&gt;Listes!$D$64,Forfaitaires!$E200*Listes!$D$65,((Forfaitaires!$E200*Listes!$B$65)+Listes!$C$65)))))))</f>
        <v/>
      </c>
      <c r="M200" s="124" t="str">
        <f t="shared" si="8"/>
        <v/>
      </c>
      <c r="N200" s="313"/>
    </row>
    <row r="201" spans="1:14" ht="20.100000000000001" customHeight="1" x14ac:dyDescent="0.25">
      <c r="A201" s="57">
        <v>196</v>
      </c>
      <c r="B201" s="28"/>
      <c r="C201" s="28"/>
      <c r="D201" s="28"/>
      <c r="E201" s="28"/>
      <c r="F201" s="28"/>
      <c r="G201" s="146" t="str">
        <f>IF(C201="","",IF(C201="","",(VLOOKUP(C201,Listes!$B$31:$C$35,2,FALSE))))</f>
        <v/>
      </c>
      <c r="H201" s="313" t="str">
        <f t="shared" si="7"/>
        <v/>
      </c>
      <c r="I201" s="124" t="str">
        <f>IF(G201="","",IF(G201="","",(VLOOKUP(G201,Listes!$C$31:$D$35,2,FALSE))))</f>
        <v/>
      </c>
      <c r="J201" s="123" t="str">
        <f>IF($G201="","",IF($C201=Listes!$B$32,IF(Forfaitaires!$E201&lt;=Listes!$B$53,(Forfaitaires!$E201*(VLOOKUP(Forfaitaires!$D201,Listes!$A$54:$E$60,2,FALSE))),IF(Forfaitaires!$E201&gt;Listes!$E$53,(Forfaitaires!$E201*(VLOOKUP(Forfaitaires!$D201,Listes!$A$54:$E$60,5,FALSE))),(Forfaitaires!$E201*(VLOOKUP(Forfaitaires!$D201,Listes!$A$54:$E$60,3,FALSE)))+(VLOOKUP(Forfaitaires!$D201,Listes!$A$54:$E$60,4,FALSE))))))</f>
        <v/>
      </c>
      <c r="K201" s="123" t="str">
        <f>IF($G201="","",IF($C201=Listes!$B$31,IF(Forfaitaires!$E201&lt;=Listes!$B$42,(Forfaitaires!$E201*(VLOOKUP(Forfaitaires!$D201,Listes!$A$43:$E$49,2,FALSE))),IF(Forfaitaires!$E201&gt;Listes!$D$42,(Forfaitaires!$E201*(VLOOKUP(Forfaitaires!$D201,Listes!$A$43:$E$49,5,FALSE))),(Forfaitaires!$E201*(VLOOKUP(Forfaitaires!$D201,Listes!$A$43:$E$49,3,FALSE)))+(VLOOKUP(Forfaitaires!$D201,Listes!$A$43:$E$49,4,FALSE))))))</f>
        <v/>
      </c>
      <c r="L201" s="123" t="str">
        <f>IF($G201="","",IF($C201=Listes!$B$34,Listes!$I$31,IF($C201=Listes!$B$35,(VLOOKUP(Forfaitaires!$F201,Listes!$E$31:$F$36,2,FALSE)),IF($C201=Listes!$B$33,IF(Forfaitaires!$E201&lt;=Listes!$A$64,Forfaitaires!$E201*Listes!$A$65,IF(Forfaitaires!$E201&gt;Listes!$D$64,Forfaitaires!$E201*Listes!$D$65,((Forfaitaires!$E201*Listes!$B$65)+Listes!$C$65)))))))</f>
        <v/>
      </c>
      <c r="M201" s="124" t="str">
        <f t="shared" si="8"/>
        <v/>
      </c>
      <c r="N201" s="313"/>
    </row>
    <row r="202" spans="1:14" ht="20.100000000000001" customHeight="1" x14ac:dyDescent="0.25">
      <c r="A202" s="57">
        <v>197</v>
      </c>
      <c r="B202" s="28"/>
      <c r="C202" s="28"/>
      <c r="D202" s="28"/>
      <c r="E202" s="28"/>
      <c r="F202" s="28"/>
      <c r="G202" s="146" t="str">
        <f>IF(C202="","",IF(C202="","",(VLOOKUP(C202,Listes!$B$31:$C$35,2,FALSE))))</f>
        <v/>
      </c>
      <c r="H202" s="313" t="str">
        <f t="shared" si="7"/>
        <v/>
      </c>
      <c r="I202" s="124" t="str">
        <f>IF(G202="","",IF(G202="","",(VLOOKUP(G202,Listes!$C$31:$D$35,2,FALSE))))</f>
        <v/>
      </c>
      <c r="J202" s="123" t="str">
        <f>IF($G202="","",IF($C202=Listes!$B$32,IF(Forfaitaires!$E202&lt;=Listes!$B$53,(Forfaitaires!$E202*(VLOOKUP(Forfaitaires!$D202,Listes!$A$54:$E$60,2,FALSE))),IF(Forfaitaires!$E202&gt;Listes!$E$53,(Forfaitaires!$E202*(VLOOKUP(Forfaitaires!$D202,Listes!$A$54:$E$60,5,FALSE))),(Forfaitaires!$E202*(VLOOKUP(Forfaitaires!$D202,Listes!$A$54:$E$60,3,FALSE)))+(VLOOKUP(Forfaitaires!$D202,Listes!$A$54:$E$60,4,FALSE))))))</f>
        <v/>
      </c>
      <c r="K202" s="123" t="str">
        <f>IF($G202="","",IF($C202=Listes!$B$31,IF(Forfaitaires!$E202&lt;=Listes!$B$42,(Forfaitaires!$E202*(VLOOKUP(Forfaitaires!$D202,Listes!$A$43:$E$49,2,FALSE))),IF(Forfaitaires!$E202&gt;Listes!$D$42,(Forfaitaires!$E202*(VLOOKUP(Forfaitaires!$D202,Listes!$A$43:$E$49,5,FALSE))),(Forfaitaires!$E202*(VLOOKUP(Forfaitaires!$D202,Listes!$A$43:$E$49,3,FALSE)))+(VLOOKUP(Forfaitaires!$D202,Listes!$A$43:$E$49,4,FALSE))))))</f>
        <v/>
      </c>
      <c r="L202" s="123" t="str">
        <f>IF($G202="","",IF($C202=Listes!$B$34,Listes!$I$31,IF($C202=Listes!$B$35,(VLOOKUP(Forfaitaires!$F202,Listes!$E$31:$F$36,2,FALSE)),IF($C202=Listes!$B$33,IF(Forfaitaires!$E202&lt;=Listes!$A$64,Forfaitaires!$E202*Listes!$A$65,IF(Forfaitaires!$E202&gt;Listes!$D$64,Forfaitaires!$E202*Listes!$D$65,((Forfaitaires!$E202*Listes!$B$65)+Listes!$C$65)))))))</f>
        <v/>
      </c>
      <c r="M202" s="124" t="str">
        <f t="shared" si="8"/>
        <v/>
      </c>
      <c r="N202" s="313"/>
    </row>
    <row r="203" spans="1:14" ht="20.100000000000001" customHeight="1" x14ac:dyDescent="0.25">
      <c r="A203" s="57">
        <v>198</v>
      </c>
      <c r="B203" s="28"/>
      <c r="C203" s="28"/>
      <c r="D203" s="28"/>
      <c r="E203" s="28"/>
      <c r="F203" s="28"/>
      <c r="G203" s="146" t="str">
        <f>IF(C203="","",IF(C203="","",(VLOOKUP(C203,Listes!$B$31:$C$35,2,FALSE))))</f>
        <v/>
      </c>
      <c r="H203" s="313" t="str">
        <f t="shared" si="7"/>
        <v/>
      </c>
      <c r="I203" s="124" t="str">
        <f>IF(G203="","",IF(G203="","",(VLOOKUP(G203,Listes!$C$31:$D$35,2,FALSE))))</f>
        <v/>
      </c>
      <c r="J203" s="123" t="str">
        <f>IF($G203="","",IF($C203=Listes!$B$32,IF(Forfaitaires!$E203&lt;=Listes!$B$53,(Forfaitaires!$E203*(VLOOKUP(Forfaitaires!$D203,Listes!$A$54:$E$60,2,FALSE))),IF(Forfaitaires!$E203&gt;Listes!$E$53,(Forfaitaires!$E203*(VLOOKUP(Forfaitaires!$D203,Listes!$A$54:$E$60,5,FALSE))),(Forfaitaires!$E203*(VLOOKUP(Forfaitaires!$D203,Listes!$A$54:$E$60,3,FALSE)))+(VLOOKUP(Forfaitaires!$D203,Listes!$A$54:$E$60,4,FALSE))))))</f>
        <v/>
      </c>
      <c r="K203" s="123" t="str">
        <f>IF($G203="","",IF($C203=Listes!$B$31,IF(Forfaitaires!$E203&lt;=Listes!$B$42,(Forfaitaires!$E203*(VLOOKUP(Forfaitaires!$D203,Listes!$A$43:$E$49,2,FALSE))),IF(Forfaitaires!$E203&gt;Listes!$D$42,(Forfaitaires!$E203*(VLOOKUP(Forfaitaires!$D203,Listes!$A$43:$E$49,5,FALSE))),(Forfaitaires!$E203*(VLOOKUP(Forfaitaires!$D203,Listes!$A$43:$E$49,3,FALSE)))+(VLOOKUP(Forfaitaires!$D203,Listes!$A$43:$E$49,4,FALSE))))))</f>
        <v/>
      </c>
      <c r="L203" s="123" t="str">
        <f>IF($G203="","",IF($C203=Listes!$B$34,Listes!$I$31,IF($C203=Listes!$B$35,(VLOOKUP(Forfaitaires!$F203,Listes!$E$31:$F$36,2,FALSE)),IF($C203=Listes!$B$33,IF(Forfaitaires!$E203&lt;=Listes!$A$64,Forfaitaires!$E203*Listes!$A$65,IF(Forfaitaires!$E203&gt;Listes!$D$64,Forfaitaires!$E203*Listes!$D$65,((Forfaitaires!$E203*Listes!$B$65)+Listes!$C$65)))))))</f>
        <v/>
      </c>
      <c r="M203" s="124" t="str">
        <f t="shared" si="8"/>
        <v/>
      </c>
      <c r="N203" s="313"/>
    </row>
    <row r="204" spans="1:14" ht="20.100000000000001" customHeight="1" x14ac:dyDescent="0.25">
      <c r="A204" s="57">
        <v>199</v>
      </c>
      <c r="B204" s="28"/>
      <c r="C204" s="28"/>
      <c r="D204" s="28"/>
      <c r="E204" s="28"/>
      <c r="F204" s="28"/>
      <c r="G204" s="146" t="str">
        <f>IF(C204="","",IF(C204="","",(VLOOKUP(C204,Listes!$B$31:$C$35,2,FALSE))))</f>
        <v/>
      </c>
      <c r="H204" s="313" t="str">
        <f t="shared" si="7"/>
        <v/>
      </c>
      <c r="I204" s="124" t="str">
        <f>IF(G204="","",IF(G204="","",(VLOOKUP(G204,Listes!$C$31:$D$35,2,FALSE))))</f>
        <v/>
      </c>
      <c r="J204" s="123" t="str">
        <f>IF($G204="","",IF($C204=Listes!$B$32,IF(Forfaitaires!$E204&lt;=Listes!$B$53,(Forfaitaires!$E204*(VLOOKUP(Forfaitaires!$D204,Listes!$A$54:$E$60,2,FALSE))),IF(Forfaitaires!$E204&gt;Listes!$E$53,(Forfaitaires!$E204*(VLOOKUP(Forfaitaires!$D204,Listes!$A$54:$E$60,5,FALSE))),(Forfaitaires!$E204*(VLOOKUP(Forfaitaires!$D204,Listes!$A$54:$E$60,3,FALSE)))+(VLOOKUP(Forfaitaires!$D204,Listes!$A$54:$E$60,4,FALSE))))))</f>
        <v/>
      </c>
      <c r="K204" s="123" t="str">
        <f>IF($G204="","",IF($C204=Listes!$B$31,IF(Forfaitaires!$E204&lt;=Listes!$B$42,(Forfaitaires!$E204*(VLOOKUP(Forfaitaires!$D204,Listes!$A$43:$E$49,2,FALSE))),IF(Forfaitaires!$E204&gt;Listes!$D$42,(Forfaitaires!$E204*(VLOOKUP(Forfaitaires!$D204,Listes!$A$43:$E$49,5,FALSE))),(Forfaitaires!$E204*(VLOOKUP(Forfaitaires!$D204,Listes!$A$43:$E$49,3,FALSE)))+(VLOOKUP(Forfaitaires!$D204,Listes!$A$43:$E$49,4,FALSE))))))</f>
        <v/>
      </c>
      <c r="L204" s="123" t="str">
        <f>IF($G204="","",IF($C204=Listes!$B$34,Listes!$I$31,IF($C204=Listes!$B$35,(VLOOKUP(Forfaitaires!$F204,Listes!$E$31:$F$36,2,FALSE)),IF($C204=Listes!$B$33,IF(Forfaitaires!$E204&lt;=Listes!$A$64,Forfaitaires!$E204*Listes!$A$65,IF(Forfaitaires!$E204&gt;Listes!$D$64,Forfaitaires!$E204*Listes!$D$65,((Forfaitaires!$E204*Listes!$B$65)+Listes!$C$65)))))))</f>
        <v/>
      </c>
      <c r="M204" s="124" t="str">
        <f t="shared" si="8"/>
        <v/>
      </c>
      <c r="N204" s="313"/>
    </row>
    <row r="205" spans="1:14" ht="20.100000000000001" customHeight="1" x14ac:dyDescent="0.25">
      <c r="A205" s="57">
        <v>200</v>
      </c>
      <c r="B205" s="28"/>
      <c r="C205" s="28"/>
      <c r="D205" s="28"/>
      <c r="E205" s="28"/>
      <c r="F205" s="28"/>
      <c r="G205" s="146" t="str">
        <f>IF(C205="","",IF(C205="","",(VLOOKUP(C205,Listes!$B$31:$C$35,2,FALSE))))</f>
        <v/>
      </c>
      <c r="H205" s="313" t="str">
        <f t="shared" si="7"/>
        <v/>
      </c>
      <c r="I205" s="124" t="str">
        <f>IF(G205="","",IF(G205="","",(VLOOKUP(G205,Listes!$C$31:$D$35,2,FALSE))))</f>
        <v/>
      </c>
      <c r="J205" s="123" t="str">
        <f>IF($G205="","",IF($C205=Listes!$B$32,IF(Forfaitaires!$E205&lt;=Listes!$B$53,(Forfaitaires!$E205*(VLOOKUP(Forfaitaires!$D205,Listes!$A$54:$E$60,2,FALSE))),IF(Forfaitaires!$E205&gt;Listes!$E$53,(Forfaitaires!$E205*(VLOOKUP(Forfaitaires!$D205,Listes!$A$54:$E$60,5,FALSE))),(Forfaitaires!$E205*(VLOOKUP(Forfaitaires!$D205,Listes!$A$54:$E$60,3,FALSE)))+(VLOOKUP(Forfaitaires!$D205,Listes!$A$54:$E$60,4,FALSE))))))</f>
        <v/>
      </c>
      <c r="K205" s="123" t="str">
        <f>IF($G205="","",IF($C205=Listes!$B$31,IF(Forfaitaires!$E205&lt;=Listes!$B$42,(Forfaitaires!$E205*(VLOOKUP(Forfaitaires!$D205,Listes!$A$43:$E$49,2,FALSE))),IF(Forfaitaires!$E205&gt;Listes!$D$42,(Forfaitaires!$E205*(VLOOKUP(Forfaitaires!$D205,Listes!$A$43:$E$49,5,FALSE))),(Forfaitaires!$E205*(VLOOKUP(Forfaitaires!$D205,Listes!$A$43:$E$49,3,FALSE)))+(VLOOKUP(Forfaitaires!$D205,Listes!$A$43:$E$49,4,FALSE))))))</f>
        <v/>
      </c>
      <c r="L205" s="123" t="str">
        <f>IF($G205="","",IF($C205=Listes!$B$34,Listes!$I$31,IF($C205=Listes!$B$35,(VLOOKUP(Forfaitaires!$F205,Listes!$E$31:$F$36,2,FALSE)),IF($C205=Listes!$B$33,IF(Forfaitaires!$E205&lt;=Listes!$A$64,Forfaitaires!$E205*Listes!$A$65,IF(Forfaitaires!$E205&gt;Listes!$D$64,Forfaitaires!$E205*Listes!$D$65,((Forfaitaires!$E205*Listes!$B$65)+Listes!$C$65)))))))</f>
        <v/>
      </c>
      <c r="M205" s="124" t="str">
        <f t="shared" si="8"/>
        <v/>
      </c>
      <c r="N205" s="313"/>
    </row>
    <row r="206" spans="1:14" ht="20.100000000000001" customHeight="1" x14ac:dyDescent="0.25">
      <c r="A206" s="57">
        <v>201</v>
      </c>
      <c r="B206" s="28"/>
      <c r="C206" s="28"/>
      <c r="D206" s="28"/>
      <c r="E206" s="28"/>
      <c r="F206" s="28"/>
      <c r="G206" s="146" t="str">
        <f>IF(C206="","",IF(C206="","",(VLOOKUP(C206,Listes!$B$31:$C$35,2,FALSE))))</f>
        <v/>
      </c>
      <c r="H206" s="313" t="str">
        <f t="shared" si="7"/>
        <v/>
      </c>
      <c r="I206" s="124" t="str">
        <f>IF(G206="","",IF(G206="","",(VLOOKUP(G206,Listes!$C$31:$D$35,2,FALSE))))</f>
        <v/>
      </c>
      <c r="J206" s="123" t="str">
        <f>IF($G206="","",IF($C206=Listes!$B$32,IF(Forfaitaires!$E206&lt;=Listes!$B$53,(Forfaitaires!$E206*(VLOOKUP(Forfaitaires!$D206,Listes!$A$54:$E$60,2,FALSE))),IF(Forfaitaires!$E206&gt;Listes!$E$53,(Forfaitaires!$E206*(VLOOKUP(Forfaitaires!$D206,Listes!$A$54:$E$60,5,FALSE))),(Forfaitaires!$E206*(VLOOKUP(Forfaitaires!$D206,Listes!$A$54:$E$60,3,FALSE)))+(VLOOKUP(Forfaitaires!$D206,Listes!$A$54:$E$60,4,FALSE))))))</f>
        <v/>
      </c>
      <c r="K206" s="123" t="str">
        <f>IF($G206="","",IF($C206=Listes!$B$31,IF(Forfaitaires!$E206&lt;=Listes!$B$42,(Forfaitaires!$E206*(VLOOKUP(Forfaitaires!$D206,Listes!$A$43:$E$49,2,FALSE))),IF(Forfaitaires!$E206&gt;Listes!$D$42,(Forfaitaires!$E206*(VLOOKUP(Forfaitaires!$D206,Listes!$A$43:$E$49,5,FALSE))),(Forfaitaires!$E206*(VLOOKUP(Forfaitaires!$D206,Listes!$A$43:$E$49,3,FALSE)))+(VLOOKUP(Forfaitaires!$D206,Listes!$A$43:$E$49,4,FALSE))))))</f>
        <v/>
      </c>
      <c r="L206" s="123" t="str">
        <f>IF($G206="","",IF($C206=Listes!$B$34,Listes!$I$31,IF($C206=Listes!$B$35,(VLOOKUP(Forfaitaires!$F206,Listes!$E$31:$F$36,2,FALSE)),IF($C206=Listes!$B$33,IF(Forfaitaires!$E206&lt;=Listes!$A$64,Forfaitaires!$E206*Listes!$A$65,IF(Forfaitaires!$E206&gt;Listes!$D$64,Forfaitaires!$E206*Listes!$D$65,((Forfaitaires!$E206*Listes!$B$65)+Listes!$C$65)))))))</f>
        <v/>
      </c>
      <c r="M206" s="124" t="str">
        <f t="shared" si="8"/>
        <v/>
      </c>
      <c r="N206" s="313"/>
    </row>
    <row r="207" spans="1:14" ht="20.100000000000001" customHeight="1" x14ac:dyDescent="0.25">
      <c r="A207" s="57">
        <v>202</v>
      </c>
      <c r="B207" s="28"/>
      <c r="C207" s="28"/>
      <c r="D207" s="28"/>
      <c r="E207" s="28"/>
      <c r="F207" s="28"/>
      <c r="G207" s="146" t="str">
        <f>IF(C207="","",IF(C207="","",(VLOOKUP(C207,Listes!$B$31:$C$35,2,FALSE))))</f>
        <v/>
      </c>
      <c r="H207" s="313" t="str">
        <f t="shared" si="7"/>
        <v/>
      </c>
      <c r="I207" s="124" t="str">
        <f>IF(G207="","",IF(G207="","",(VLOOKUP(G207,Listes!$C$31:$D$35,2,FALSE))))</f>
        <v/>
      </c>
      <c r="J207" s="123" t="str">
        <f>IF($G207="","",IF($C207=Listes!$B$32,IF(Forfaitaires!$E207&lt;=Listes!$B$53,(Forfaitaires!$E207*(VLOOKUP(Forfaitaires!$D207,Listes!$A$54:$E$60,2,FALSE))),IF(Forfaitaires!$E207&gt;Listes!$E$53,(Forfaitaires!$E207*(VLOOKUP(Forfaitaires!$D207,Listes!$A$54:$E$60,5,FALSE))),(Forfaitaires!$E207*(VLOOKUP(Forfaitaires!$D207,Listes!$A$54:$E$60,3,FALSE)))+(VLOOKUP(Forfaitaires!$D207,Listes!$A$54:$E$60,4,FALSE))))))</f>
        <v/>
      </c>
      <c r="K207" s="123" t="str">
        <f>IF($G207="","",IF($C207=Listes!$B$31,IF(Forfaitaires!$E207&lt;=Listes!$B$42,(Forfaitaires!$E207*(VLOOKUP(Forfaitaires!$D207,Listes!$A$43:$E$49,2,FALSE))),IF(Forfaitaires!$E207&gt;Listes!$D$42,(Forfaitaires!$E207*(VLOOKUP(Forfaitaires!$D207,Listes!$A$43:$E$49,5,FALSE))),(Forfaitaires!$E207*(VLOOKUP(Forfaitaires!$D207,Listes!$A$43:$E$49,3,FALSE)))+(VLOOKUP(Forfaitaires!$D207,Listes!$A$43:$E$49,4,FALSE))))))</f>
        <v/>
      </c>
      <c r="L207" s="123" t="str">
        <f>IF($G207="","",IF($C207=Listes!$B$34,Listes!$I$31,IF($C207=Listes!$B$35,(VLOOKUP(Forfaitaires!$F207,Listes!$E$31:$F$36,2,FALSE)),IF($C207=Listes!$B$33,IF(Forfaitaires!$E207&lt;=Listes!$A$64,Forfaitaires!$E207*Listes!$A$65,IF(Forfaitaires!$E207&gt;Listes!$D$64,Forfaitaires!$E207*Listes!$D$65,((Forfaitaires!$E207*Listes!$B$65)+Listes!$C$65)))))))</f>
        <v/>
      </c>
      <c r="M207" s="124" t="str">
        <f t="shared" si="8"/>
        <v/>
      </c>
      <c r="N207" s="313"/>
    </row>
    <row r="208" spans="1:14" ht="20.100000000000001" customHeight="1" x14ac:dyDescent="0.25">
      <c r="A208" s="57">
        <v>203</v>
      </c>
      <c r="B208" s="28"/>
      <c r="C208" s="28"/>
      <c r="D208" s="28"/>
      <c r="E208" s="28"/>
      <c r="F208" s="28"/>
      <c r="G208" s="146" t="str">
        <f>IF(C208="","",IF(C208="","",(VLOOKUP(C208,Listes!$B$31:$C$35,2,FALSE))))</f>
        <v/>
      </c>
      <c r="H208" s="313" t="str">
        <f t="shared" si="7"/>
        <v/>
      </c>
      <c r="I208" s="124" t="str">
        <f>IF(G208="","",IF(G208="","",(VLOOKUP(G208,Listes!$C$31:$D$35,2,FALSE))))</f>
        <v/>
      </c>
      <c r="J208" s="123" t="str">
        <f>IF($G208="","",IF($C208=Listes!$B$32,IF(Forfaitaires!$E208&lt;=Listes!$B$53,(Forfaitaires!$E208*(VLOOKUP(Forfaitaires!$D208,Listes!$A$54:$E$60,2,FALSE))),IF(Forfaitaires!$E208&gt;Listes!$E$53,(Forfaitaires!$E208*(VLOOKUP(Forfaitaires!$D208,Listes!$A$54:$E$60,5,FALSE))),(Forfaitaires!$E208*(VLOOKUP(Forfaitaires!$D208,Listes!$A$54:$E$60,3,FALSE)))+(VLOOKUP(Forfaitaires!$D208,Listes!$A$54:$E$60,4,FALSE))))))</f>
        <v/>
      </c>
      <c r="K208" s="123" t="str">
        <f>IF($G208="","",IF($C208=Listes!$B$31,IF(Forfaitaires!$E208&lt;=Listes!$B$42,(Forfaitaires!$E208*(VLOOKUP(Forfaitaires!$D208,Listes!$A$43:$E$49,2,FALSE))),IF(Forfaitaires!$E208&gt;Listes!$D$42,(Forfaitaires!$E208*(VLOOKUP(Forfaitaires!$D208,Listes!$A$43:$E$49,5,FALSE))),(Forfaitaires!$E208*(VLOOKUP(Forfaitaires!$D208,Listes!$A$43:$E$49,3,FALSE)))+(VLOOKUP(Forfaitaires!$D208,Listes!$A$43:$E$49,4,FALSE))))))</f>
        <v/>
      </c>
      <c r="L208" s="123" t="str">
        <f>IF($G208="","",IF($C208=Listes!$B$34,Listes!$I$31,IF($C208=Listes!$B$35,(VLOOKUP(Forfaitaires!$F208,Listes!$E$31:$F$36,2,FALSE)),IF($C208=Listes!$B$33,IF(Forfaitaires!$E208&lt;=Listes!$A$64,Forfaitaires!$E208*Listes!$A$65,IF(Forfaitaires!$E208&gt;Listes!$D$64,Forfaitaires!$E208*Listes!$D$65,((Forfaitaires!$E208*Listes!$B$65)+Listes!$C$65)))))))</f>
        <v/>
      </c>
      <c r="M208" s="124" t="str">
        <f t="shared" si="8"/>
        <v/>
      </c>
      <c r="N208" s="313"/>
    </row>
    <row r="209" spans="1:14" ht="20.100000000000001" customHeight="1" x14ac:dyDescent="0.25">
      <c r="A209" s="57">
        <v>204</v>
      </c>
      <c r="B209" s="28"/>
      <c r="C209" s="28"/>
      <c r="D209" s="28"/>
      <c r="E209" s="28"/>
      <c r="F209" s="28"/>
      <c r="G209" s="146" t="str">
        <f>IF(C209="","",IF(C209="","",(VLOOKUP(C209,Listes!$B$31:$C$35,2,FALSE))))</f>
        <v/>
      </c>
      <c r="H209" s="313" t="str">
        <f t="shared" si="7"/>
        <v/>
      </c>
      <c r="I209" s="124" t="str">
        <f>IF(G209="","",IF(G209="","",(VLOOKUP(G209,Listes!$C$31:$D$35,2,FALSE))))</f>
        <v/>
      </c>
      <c r="J209" s="123" t="str">
        <f>IF($G209="","",IF($C209=Listes!$B$32,IF(Forfaitaires!$E209&lt;=Listes!$B$53,(Forfaitaires!$E209*(VLOOKUP(Forfaitaires!$D209,Listes!$A$54:$E$60,2,FALSE))),IF(Forfaitaires!$E209&gt;Listes!$E$53,(Forfaitaires!$E209*(VLOOKUP(Forfaitaires!$D209,Listes!$A$54:$E$60,5,FALSE))),(Forfaitaires!$E209*(VLOOKUP(Forfaitaires!$D209,Listes!$A$54:$E$60,3,FALSE)))+(VLOOKUP(Forfaitaires!$D209,Listes!$A$54:$E$60,4,FALSE))))))</f>
        <v/>
      </c>
      <c r="K209" s="123" t="str">
        <f>IF($G209="","",IF($C209=Listes!$B$31,IF(Forfaitaires!$E209&lt;=Listes!$B$42,(Forfaitaires!$E209*(VLOOKUP(Forfaitaires!$D209,Listes!$A$43:$E$49,2,FALSE))),IF(Forfaitaires!$E209&gt;Listes!$D$42,(Forfaitaires!$E209*(VLOOKUP(Forfaitaires!$D209,Listes!$A$43:$E$49,5,FALSE))),(Forfaitaires!$E209*(VLOOKUP(Forfaitaires!$D209,Listes!$A$43:$E$49,3,FALSE)))+(VLOOKUP(Forfaitaires!$D209,Listes!$A$43:$E$49,4,FALSE))))))</f>
        <v/>
      </c>
      <c r="L209" s="123" t="str">
        <f>IF($G209="","",IF($C209=Listes!$B$34,Listes!$I$31,IF($C209=Listes!$B$35,(VLOOKUP(Forfaitaires!$F209,Listes!$E$31:$F$36,2,FALSE)),IF($C209=Listes!$B$33,IF(Forfaitaires!$E209&lt;=Listes!$A$64,Forfaitaires!$E209*Listes!$A$65,IF(Forfaitaires!$E209&gt;Listes!$D$64,Forfaitaires!$E209*Listes!$D$65,((Forfaitaires!$E209*Listes!$B$65)+Listes!$C$65)))))))</f>
        <v/>
      </c>
      <c r="M209" s="124" t="str">
        <f t="shared" si="8"/>
        <v/>
      </c>
      <c r="N209" s="313"/>
    </row>
    <row r="210" spans="1:14" ht="20.100000000000001" customHeight="1" x14ac:dyDescent="0.25">
      <c r="A210" s="57">
        <v>205</v>
      </c>
      <c r="B210" s="28"/>
      <c r="C210" s="28"/>
      <c r="D210" s="28"/>
      <c r="E210" s="28"/>
      <c r="F210" s="28"/>
      <c r="G210" s="146" t="str">
        <f>IF(C210="","",IF(C210="","",(VLOOKUP(C210,Listes!$B$31:$C$35,2,FALSE))))</f>
        <v/>
      </c>
      <c r="H210" s="313" t="str">
        <f t="shared" si="7"/>
        <v/>
      </c>
      <c r="I210" s="124" t="str">
        <f>IF(G210="","",IF(G210="","",(VLOOKUP(G210,Listes!$C$31:$D$35,2,FALSE))))</f>
        <v/>
      </c>
      <c r="J210" s="123" t="str">
        <f>IF($G210="","",IF($C210=Listes!$B$32,IF(Forfaitaires!$E210&lt;=Listes!$B$53,(Forfaitaires!$E210*(VLOOKUP(Forfaitaires!$D210,Listes!$A$54:$E$60,2,FALSE))),IF(Forfaitaires!$E210&gt;Listes!$E$53,(Forfaitaires!$E210*(VLOOKUP(Forfaitaires!$D210,Listes!$A$54:$E$60,5,FALSE))),(Forfaitaires!$E210*(VLOOKUP(Forfaitaires!$D210,Listes!$A$54:$E$60,3,FALSE)))+(VLOOKUP(Forfaitaires!$D210,Listes!$A$54:$E$60,4,FALSE))))))</f>
        <v/>
      </c>
      <c r="K210" s="123" t="str">
        <f>IF($G210="","",IF($C210=Listes!$B$31,IF(Forfaitaires!$E210&lt;=Listes!$B$42,(Forfaitaires!$E210*(VLOOKUP(Forfaitaires!$D210,Listes!$A$43:$E$49,2,FALSE))),IF(Forfaitaires!$E210&gt;Listes!$D$42,(Forfaitaires!$E210*(VLOOKUP(Forfaitaires!$D210,Listes!$A$43:$E$49,5,FALSE))),(Forfaitaires!$E210*(VLOOKUP(Forfaitaires!$D210,Listes!$A$43:$E$49,3,FALSE)))+(VLOOKUP(Forfaitaires!$D210,Listes!$A$43:$E$49,4,FALSE))))))</f>
        <v/>
      </c>
      <c r="L210" s="123" t="str">
        <f>IF($G210="","",IF($C210=Listes!$B$34,Listes!$I$31,IF($C210=Listes!$B$35,(VLOOKUP(Forfaitaires!$F210,Listes!$E$31:$F$36,2,FALSE)),IF($C210=Listes!$B$33,IF(Forfaitaires!$E210&lt;=Listes!$A$64,Forfaitaires!$E210*Listes!$A$65,IF(Forfaitaires!$E210&gt;Listes!$D$64,Forfaitaires!$E210*Listes!$D$65,((Forfaitaires!$E210*Listes!$B$65)+Listes!$C$65)))))))</f>
        <v/>
      </c>
      <c r="M210" s="124" t="str">
        <f t="shared" si="8"/>
        <v/>
      </c>
      <c r="N210" s="313"/>
    </row>
    <row r="211" spans="1:14" ht="20.100000000000001" customHeight="1" x14ac:dyDescent="0.25">
      <c r="A211" s="57">
        <v>206</v>
      </c>
      <c r="B211" s="28"/>
      <c r="C211" s="28"/>
      <c r="D211" s="28"/>
      <c r="E211" s="28"/>
      <c r="F211" s="28"/>
      <c r="G211" s="146" t="str">
        <f>IF(C211="","",IF(C211="","",(VLOOKUP(C211,Listes!$B$31:$C$35,2,FALSE))))</f>
        <v/>
      </c>
      <c r="H211" s="313" t="str">
        <f t="shared" si="7"/>
        <v/>
      </c>
      <c r="I211" s="124" t="str">
        <f>IF(G211="","",IF(G211="","",(VLOOKUP(G211,Listes!$C$31:$D$35,2,FALSE))))</f>
        <v/>
      </c>
      <c r="J211" s="123" t="str">
        <f>IF($G211="","",IF($C211=Listes!$B$32,IF(Forfaitaires!$E211&lt;=Listes!$B$53,(Forfaitaires!$E211*(VLOOKUP(Forfaitaires!$D211,Listes!$A$54:$E$60,2,FALSE))),IF(Forfaitaires!$E211&gt;Listes!$E$53,(Forfaitaires!$E211*(VLOOKUP(Forfaitaires!$D211,Listes!$A$54:$E$60,5,FALSE))),(Forfaitaires!$E211*(VLOOKUP(Forfaitaires!$D211,Listes!$A$54:$E$60,3,FALSE)))+(VLOOKUP(Forfaitaires!$D211,Listes!$A$54:$E$60,4,FALSE))))))</f>
        <v/>
      </c>
      <c r="K211" s="123" t="str">
        <f>IF($G211="","",IF($C211=Listes!$B$31,IF(Forfaitaires!$E211&lt;=Listes!$B$42,(Forfaitaires!$E211*(VLOOKUP(Forfaitaires!$D211,Listes!$A$43:$E$49,2,FALSE))),IF(Forfaitaires!$E211&gt;Listes!$D$42,(Forfaitaires!$E211*(VLOOKUP(Forfaitaires!$D211,Listes!$A$43:$E$49,5,FALSE))),(Forfaitaires!$E211*(VLOOKUP(Forfaitaires!$D211,Listes!$A$43:$E$49,3,FALSE)))+(VLOOKUP(Forfaitaires!$D211,Listes!$A$43:$E$49,4,FALSE))))))</f>
        <v/>
      </c>
      <c r="L211" s="123" t="str">
        <f>IF($G211="","",IF($C211=Listes!$B$34,Listes!$I$31,IF($C211=Listes!$B$35,(VLOOKUP(Forfaitaires!$F211,Listes!$E$31:$F$36,2,FALSE)),IF($C211=Listes!$B$33,IF(Forfaitaires!$E211&lt;=Listes!$A$64,Forfaitaires!$E211*Listes!$A$65,IF(Forfaitaires!$E211&gt;Listes!$D$64,Forfaitaires!$E211*Listes!$D$65,((Forfaitaires!$E211*Listes!$B$65)+Listes!$C$65)))))))</f>
        <v/>
      </c>
      <c r="M211" s="124" t="str">
        <f t="shared" si="8"/>
        <v/>
      </c>
      <c r="N211" s="313"/>
    </row>
    <row r="212" spans="1:14" ht="20.100000000000001" customHeight="1" x14ac:dyDescent="0.25">
      <c r="A212" s="57">
        <v>207</v>
      </c>
      <c r="B212" s="28"/>
      <c r="C212" s="28"/>
      <c r="D212" s="28"/>
      <c r="E212" s="28"/>
      <c r="F212" s="28"/>
      <c r="G212" s="146" t="str">
        <f>IF(C212="","",IF(C212="","",(VLOOKUP(C212,Listes!$B$31:$C$35,2,FALSE))))</f>
        <v/>
      </c>
      <c r="H212" s="313" t="str">
        <f t="shared" si="7"/>
        <v/>
      </c>
      <c r="I212" s="124" t="str">
        <f>IF(G212="","",IF(G212="","",(VLOOKUP(G212,Listes!$C$31:$D$35,2,FALSE))))</f>
        <v/>
      </c>
      <c r="J212" s="123" t="str">
        <f>IF($G212="","",IF($C212=Listes!$B$32,IF(Forfaitaires!$E212&lt;=Listes!$B$53,(Forfaitaires!$E212*(VLOOKUP(Forfaitaires!$D212,Listes!$A$54:$E$60,2,FALSE))),IF(Forfaitaires!$E212&gt;Listes!$E$53,(Forfaitaires!$E212*(VLOOKUP(Forfaitaires!$D212,Listes!$A$54:$E$60,5,FALSE))),(Forfaitaires!$E212*(VLOOKUP(Forfaitaires!$D212,Listes!$A$54:$E$60,3,FALSE)))+(VLOOKUP(Forfaitaires!$D212,Listes!$A$54:$E$60,4,FALSE))))))</f>
        <v/>
      </c>
      <c r="K212" s="123" t="str">
        <f>IF($G212="","",IF($C212=Listes!$B$31,IF(Forfaitaires!$E212&lt;=Listes!$B$42,(Forfaitaires!$E212*(VLOOKUP(Forfaitaires!$D212,Listes!$A$43:$E$49,2,FALSE))),IF(Forfaitaires!$E212&gt;Listes!$D$42,(Forfaitaires!$E212*(VLOOKUP(Forfaitaires!$D212,Listes!$A$43:$E$49,5,FALSE))),(Forfaitaires!$E212*(VLOOKUP(Forfaitaires!$D212,Listes!$A$43:$E$49,3,FALSE)))+(VLOOKUP(Forfaitaires!$D212,Listes!$A$43:$E$49,4,FALSE))))))</f>
        <v/>
      </c>
      <c r="L212" s="123" t="str">
        <f>IF($G212="","",IF($C212=Listes!$B$34,Listes!$I$31,IF($C212=Listes!$B$35,(VLOOKUP(Forfaitaires!$F212,Listes!$E$31:$F$36,2,FALSE)),IF($C212=Listes!$B$33,IF(Forfaitaires!$E212&lt;=Listes!$A$64,Forfaitaires!$E212*Listes!$A$65,IF(Forfaitaires!$E212&gt;Listes!$D$64,Forfaitaires!$E212*Listes!$D$65,((Forfaitaires!$E212*Listes!$B$65)+Listes!$C$65)))))))</f>
        <v/>
      </c>
      <c r="M212" s="124" t="str">
        <f t="shared" si="8"/>
        <v/>
      </c>
      <c r="N212" s="313"/>
    </row>
    <row r="213" spans="1:14" ht="20.100000000000001" customHeight="1" x14ac:dyDescent="0.25">
      <c r="A213" s="57">
        <v>208</v>
      </c>
      <c r="B213" s="28"/>
      <c r="C213" s="28"/>
      <c r="D213" s="28"/>
      <c r="E213" s="28"/>
      <c r="F213" s="28"/>
      <c r="G213" s="146" t="str">
        <f>IF(C213="","",IF(C213="","",(VLOOKUP(C213,Listes!$B$31:$C$35,2,FALSE))))</f>
        <v/>
      </c>
      <c r="H213" s="313" t="str">
        <f t="shared" si="7"/>
        <v/>
      </c>
      <c r="I213" s="124" t="str">
        <f>IF(G213="","",IF(G213="","",(VLOOKUP(G213,Listes!$C$31:$D$35,2,FALSE))))</f>
        <v/>
      </c>
      <c r="J213" s="123" t="str">
        <f>IF($G213="","",IF($C213=Listes!$B$32,IF(Forfaitaires!$E213&lt;=Listes!$B$53,(Forfaitaires!$E213*(VLOOKUP(Forfaitaires!$D213,Listes!$A$54:$E$60,2,FALSE))),IF(Forfaitaires!$E213&gt;Listes!$E$53,(Forfaitaires!$E213*(VLOOKUP(Forfaitaires!$D213,Listes!$A$54:$E$60,5,FALSE))),(Forfaitaires!$E213*(VLOOKUP(Forfaitaires!$D213,Listes!$A$54:$E$60,3,FALSE)))+(VLOOKUP(Forfaitaires!$D213,Listes!$A$54:$E$60,4,FALSE))))))</f>
        <v/>
      </c>
      <c r="K213" s="123" t="str">
        <f>IF($G213="","",IF($C213=Listes!$B$31,IF(Forfaitaires!$E213&lt;=Listes!$B$42,(Forfaitaires!$E213*(VLOOKUP(Forfaitaires!$D213,Listes!$A$43:$E$49,2,FALSE))),IF(Forfaitaires!$E213&gt;Listes!$D$42,(Forfaitaires!$E213*(VLOOKUP(Forfaitaires!$D213,Listes!$A$43:$E$49,5,FALSE))),(Forfaitaires!$E213*(VLOOKUP(Forfaitaires!$D213,Listes!$A$43:$E$49,3,FALSE)))+(VLOOKUP(Forfaitaires!$D213,Listes!$A$43:$E$49,4,FALSE))))))</f>
        <v/>
      </c>
      <c r="L213" s="123" t="str">
        <f>IF($G213="","",IF($C213=Listes!$B$34,Listes!$I$31,IF($C213=Listes!$B$35,(VLOOKUP(Forfaitaires!$F213,Listes!$E$31:$F$36,2,FALSE)),IF($C213=Listes!$B$33,IF(Forfaitaires!$E213&lt;=Listes!$A$64,Forfaitaires!$E213*Listes!$A$65,IF(Forfaitaires!$E213&gt;Listes!$D$64,Forfaitaires!$E213*Listes!$D$65,((Forfaitaires!$E213*Listes!$B$65)+Listes!$C$65)))))))</f>
        <v/>
      </c>
      <c r="M213" s="124" t="str">
        <f t="shared" si="8"/>
        <v/>
      </c>
      <c r="N213" s="313"/>
    </row>
    <row r="214" spans="1:14" ht="20.100000000000001" customHeight="1" x14ac:dyDescent="0.25">
      <c r="A214" s="57">
        <v>209</v>
      </c>
      <c r="B214" s="28"/>
      <c r="C214" s="28"/>
      <c r="D214" s="28"/>
      <c r="E214" s="28"/>
      <c r="F214" s="28"/>
      <c r="G214" s="146" t="str">
        <f>IF(C214="","",IF(C214="","",(VLOOKUP(C214,Listes!$B$31:$C$35,2,FALSE))))</f>
        <v/>
      </c>
      <c r="H214" s="313" t="str">
        <f t="shared" si="7"/>
        <v/>
      </c>
      <c r="I214" s="124" t="str">
        <f>IF(G214="","",IF(G214="","",(VLOOKUP(G214,Listes!$C$31:$D$35,2,FALSE))))</f>
        <v/>
      </c>
      <c r="J214" s="123" t="str">
        <f>IF($G214="","",IF($C214=Listes!$B$32,IF(Forfaitaires!$E214&lt;=Listes!$B$53,(Forfaitaires!$E214*(VLOOKUP(Forfaitaires!$D214,Listes!$A$54:$E$60,2,FALSE))),IF(Forfaitaires!$E214&gt;Listes!$E$53,(Forfaitaires!$E214*(VLOOKUP(Forfaitaires!$D214,Listes!$A$54:$E$60,5,FALSE))),(Forfaitaires!$E214*(VLOOKUP(Forfaitaires!$D214,Listes!$A$54:$E$60,3,FALSE)))+(VLOOKUP(Forfaitaires!$D214,Listes!$A$54:$E$60,4,FALSE))))))</f>
        <v/>
      </c>
      <c r="K214" s="123" t="str">
        <f>IF($G214="","",IF($C214=Listes!$B$31,IF(Forfaitaires!$E214&lt;=Listes!$B$42,(Forfaitaires!$E214*(VLOOKUP(Forfaitaires!$D214,Listes!$A$43:$E$49,2,FALSE))),IF(Forfaitaires!$E214&gt;Listes!$D$42,(Forfaitaires!$E214*(VLOOKUP(Forfaitaires!$D214,Listes!$A$43:$E$49,5,FALSE))),(Forfaitaires!$E214*(VLOOKUP(Forfaitaires!$D214,Listes!$A$43:$E$49,3,FALSE)))+(VLOOKUP(Forfaitaires!$D214,Listes!$A$43:$E$49,4,FALSE))))))</f>
        <v/>
      </c>
      <c r="L214" s="123" t="str">
        <f>IF($G214="","",IF($C214=Listes!$B$34,Listes!$I$31,IF($C214=Listes!$B$35,(VLOOKUP(Forfaitaires!$F214,Listes!$E$31:$F$36,2,FALSE)),IF($C214=Listes!$B$33,IF(Forfaitaires!$E214&lt;=Listes!$A$64,Forfaitaires!$E214*Listes!$A$65,IF(Forfaitaires!$E214&gt;Listes!$D$64,Forfaitaires!$E214*Listes!$D$65,((Forfaitaires!$E214*Listes!$B$65)+Listes!$C$65)))))))</f>
        <v/>
      </c>
      <c r="M214" s="124" t="str">
        <f t="shared" si="8"/>
        <v/>
      </c>
      <c r="N214" s="313"/>
    </row>
    <row r="215" spans="1:14" ht="20.100000000000001" customHeight="1" x14ac:dyDescent="0.25">
      <c r="A215" s="57">
        <v>210</v>
      </c>
      <c r="B215" s="28"/>
      <c r="C215" s="28"/>
      <c r="D215" s="28"/>
      <c r="E215" s="28"/>
      <c r="F215" s="28"/>
      <c r="G215" s="146" t="str">
        <f>IF(C215="","",IF(C215="","",(VLOOKUP(C215,Listes!$B$31:$C$35,2,FALSE))))</f>
        <v/>
      </c>
      <c r="H215" s="313" t="str">
        <f t="shared" si="7"/>
        <v/>
      </c>
      <c r="I215" s="124" t="str">
        <f>IF(G215="","",IF(G215="","",(VLOOKUP(G215,Listes!$C$31:$D$35,2,FALSE))))</f>
        <v/>
      </c>
      <c r="J215" s="123" t="str">
        <f>IF($G215="","",IF($C215=Listes!$B$32,IF(Forfaitaires!$E215&lt;=Listes!$B$53,(Forfaitaires!$E215*(VLOOKUP(Forfaitaires!$D215,Listes!$A$54:$E$60,2,FALSE))),IF(Forfaitaires!$E215&gt;Listes!$E$53,(Forfaitaires!$E215*(VLOOKUP(Forfaitaires!$D215,Listes!$A$54:$E$60,5,FALSE))),(Forfaitaires!$E215*(VLOOKUP(Forfaitaires!$D215,Listes!$A$54:$E$60,3,FALSE)))+(VLOOKUP(Forfaitaires!$D215,Listes!$A$54:$E$60,4,FALSE))))))</f>
        <v/>
      </c>
      <c r="K215" s="123" t="str">
        <f>IF($G215="","",IF($C215=Listes!$B$31,IF(Forfaitaires!$E215&lt;=Listes!$B$42,(Forfaitaires!$E215*(VLOOKUP(Forfaitaires!$D215,Listes!$A$43:$E$49,2,FALSE))),IF(Forfaitaires!$E215&gt;Listes!$D$42,(Forfaitaires!$E215*(VLOOKUP(Forfaitaires!$D215,Listes!$A$43:$E$49,5,FALSE))),(Forfaitaires!$E215*(VLOOKUP(Forfaitaires!$D215,Listes!$A$43:$E$49,3,FALSE)))+(VLOOKUP(Forfaitaires!$D215,Listes!$A$43:$E$49,4,FALSE))))))</f>
        <v/>
      </c>
      <c r="L215" s="123" t="str">
        <f>IF($G215="","",IF($C215=Listes!$B$34,Listes!$I$31,IF($C215=Listes!$B$35,(VLOOKUP(Forfaitaires!$F215,Listes!$E$31:$F$36,2,FALSE)),IF($C215=Listes!$B$33,IF(Forfaitaires!$E215&lt;=Listes!$A$64,Forfaitaires!$E215*Listes!$A$65,IF(Forfaitaires!$E215&gt;Listes!$D$64,Forfaitaires!$E215*Listes!$D$65,((Forfaitaires!$E215*Listes!$B$65)+Listes!$C$65)))))))</f>
        <v/>
      </c>
      <c r="M215" s="124" t="str">
        <f t="shared" si="8"/>
        <v/>
      </c>
      <c r="N215" s="313"/>
    </row>
    <row r="216" spans="1:14" ht="20.100000000000001" customHeight="1" x14ac:dyDescent="0.25">
      <c r="A216" s="57">
        <v>211</v>
      </c>
      <c r="B216" s="28"/>
      <c r="C216" s="28"/>
      <c r="D216" s="28"/>
      <c r="E216" s="28"/>
      <c r="F216" s="28"/>
      <c r="G216" s="146" t="str">
        <f>IF(C216="","",IF(C216="","",(VLOOKUP(C216,Listes!$B$31:$C$35,2,FALSE))))</f>
        <v/>
      </c>
      <c r="H216" s="313" t="str">
        <f t="shared" si="7"/>
        <v/>
      </c>
      <c r="I216" s="124" t="str">
        <f>IF(G216="","",IF(G216="","",(VLOOKUP(G216,Listes!$C$31:$D$35,2,FALSE))))</f>
        <v/>
      </c>
      <c r="J216" s="123" t="str">
        <f>IF($G216="","",IF($C216=Listes!$B$32,IF(Forfaitaires!$E216&lt;=Listes!$B$53,(Forfaitaires!$E216*(VLOOKUP(Forfaitaires!$D216,Listes!$A$54:$E$60,2,FALSE))),IF(Forfaitaires!$E216&gt;Listes!$E$53,(Forfaitaires!$E216*(VLOOKUP(Forfaitaires!$D216,Listes!$A$54:$E$60,5,FALSE))),(Forfaitaires!$E216*(VLOOKUP(Forfaitaires!$D216,Listes!$A$54:$E$60,3,FALSE)))+(VLOOKUP(Forfaitaires!$D216,Listes!$A$54:$E$60,4,FALSE))))))</f>
        <v/>
      </c>
      <c r="K216" s="123" t="str">
        <f>IF($G216="","",IF($C216=Listes!$B$31,IF(Forfaitaires!$E216&lt;=Listes!$B$42,(Forfaitaires!$E216*(VLOOKUP(Forfaitaires!$D216,Listes!$A$43:$E$49,2,FALSE))),IF(Forfaitaires!$E216&gt;Listes!$D$42,(Forfaitaires!$E216*(VLOOKUP(Forfaitaires!$D216,Listes!$A$43:$E$49,5,FALSE))),(Forfaitaires!$E216*(VLOOKUP(Forfaitaires!$D216,Listes!$A$43:$E$49,3,FALSE)))+(VLOOKUP(Forfaitaires!$D216,Listes!$A$43:$E$49,4,FALSE))))))</f>
        <v/>
      </c>
      <c r="L216" s="123" t="str">
        <f>IF($G216="","",IF($C216=Listes!$B$34,Listes!$I$31,IF($C216=Listes!$B$35,(VLOOKUP(Forfaitaires!$F216,Listes!$E$31:$F$36,2,FALSE)),IF($C216=Listes!$B$33,IF(Forfaitaires!$E216&lt;=Listes!$A$64,Forfaitaires!$E216*Listes!$A$65,IF(Forfaitaires!$E216&gt;Listes!$D$64,Forfaitaires!$E216*Listes!$D$65,((Forfaitaires!$E216*Listes!$B$65)+Listes!$C$65)))))))</f>
        <v/>
      </c>
      <c r="M216" s="124" t="str">
        <f t="shared" si="8"/>
        <v/>
      </c>
      <c r="N216" s="313"/>
    </row>
    <row r="217" spans="1:14" ht="20.100000000000001" customHeight="1" x14ac:dyDescent="0.25">
      <c r="A217" s="57">
        <v>212</v>
      </c>
      <c r="B217" s="28"/>
      <c r="C217" s="28"/>
      <c r="D217" s="28"/>
      <c r="E217" s="28"/>
      <c r="F217" s="28"/>
      <c r="G217" s="146" t="str">
        <f>IF(C217="","",IF(C217="","",(VLOOKUP(C217,Listes!$B$31:$C$35,2,FALSE))))</f>
        <v/>
      </c>
      <c r="H217" s="313" t="str">
        <f t="shared" si="7"/>
        <v/>
      </c>
      <c r="I217" s="124" t="str">
        <f>IF(G217="","",IF(G217="","",(VLOOKUP(G217,Listes!$C$31:$D$35,2,FALSE))))</f>
        <v/>
      </c>
      <c r="J217" s="123" t="str">
        <f>IF($G217="","",IF($C217=Listes!$B$32,IF(Forfaitaires!$E217&lt;=Listes!$B$53,(Forfaitaires!$E217*(VLOOKUP(Forfaitaires!$D217,Listes!$A$54:$E$60,2,FALSE))),IF(Forfaitaires!$E217&gt;Listes!$E$53,(Forfaitaires!$E217*(VLOOKUP(Forfaitaires!$D217,Listes!$A$54:$E$60,5,FALSE))),(Forfaitaires!$E217*(VLOOKUP(Forfaitaires!$D217,Listes!$A$54:$E$60,3,FALSE)))+(VLOOKUP(Forfaitaires!$D217,Listes!$A$54:$E$60,4,FALSE))))))</f>
        <v/>
      </c>
      <c r="K217" s="123" t="str">
        <f>IF($G217="","",IF($C217=Listes!$B$31,IF(Forfaitaires!$E217&lt;=Listes!$B$42,(Forfaitaires!$E217*(VLOOKUP(Forfaitaires!$D217,Listes!$A$43:$E$49,2,FALSE))),IF(Forfaitaires!$E217&gt;Listes!$D$42,(Forfaitaires!$E217*(VLOOKUP(Forfaitaires!$D217,Listes!$A$43:$E$49,5,FALSE))),(Forfaitaires!$E217*(VLOOKUP(Forfaitaires!$D217,Listes!$A$43:$E$49,3,FALSE)))+(VLOOKUP(Forfaitaires!$D217,Listes!$A$43:$E$49,4,FALSE))))))</f>
        <v/>
      </c>
      <c r="L217" s="123" t="str">
        <f>IF($G217="","",IF($C217=Listes!$B$34,Listes!$I$31,IF($C217=Listes!$B$35,(VLOOKUP(Forfaitaires!$F217,Listes!$E$31:$F$36,2,FALSE)),IF($C217=Listes!$B$33,IF(Forfaitaires!$E217&lt;=Listes!$A$64,Forfaitaires!$E217*Listes!$A$65,IF(Forfaitaires!$E217&gt;Listes!$D$64,Forfaitaires!$E217*Listes!$D$65,((Forfaitaires!$E217*Listes!$B$65)+Listes!$C$65)))))))</f>
        <v/>
      </c>
      <c r="M217" s="124" t="str">
        <f t="shared" si="8"/>
        <v/>
      </c>
      <c r="N217" s="313"/>
    </row>
    <row r="218" spans="1:14" ht="20.100000000000001" customHeight="1" x14ac:dyDescent="0.25">
      <c r="A218" s="57">
        <v>213</v>
      </c>
      <c r="B218" s="28"/>
      <c r="C218" s="28"/>
      <c r="D218" s="28"/>
      <c r="E218" s="28"/>
      <c r="F218" s="28"/>
      <c r="G218" s="146" t="str">
        <f>IF(C218="","",IF(C218="","",(VLOOKUP(C218,Listes!$B$31:$C$35,2,FALSE))))</f>
        <v/>
      </c>
      <c r="H218" s="313" t="str">
        <f t="shared" si="7"/>
        <v/>
      </c>
      <c r="I218" s="124" t="str">
        <f>IF(G218="","",IF(G218="","",(VLOOKUP(G218,Listes!$C$31:$D$35,2,FALSE))))</f>
        <v/>
      </c>
      <c r="J218" s="123" t="str">
        <f>IF($G218="","",IF($C218=Listes!$B$32,IF(Forfaitaires!$E218&lt;=Listes!$B$53,(Forfaitaires!$E218*(VLOOKUP(Forfaitaires!$D218,Listes!$A$54:$E$60,2,FALSE))),IF(Forfaitaires!$E218&gt;Listes!$E$53,(Forfaitaires!$E218*(VLOOKUP(Forfaitaires!$D218,Listes!$A$54:$E$60,5,FALSE))),(Forfaitaires!$E218*(VLOOKUP(Forfaitaires!$D218,Listes!$A$54:$E$60,3,FALSE)))+(VLOOKUP(Forfaitaires!$D218,Listes!$A$54:$E$60,4,FALSE))))))</f>
        <v/>
      </c>
      <c r="K218" s="123" t="str">
        <f>IF($G218="","",IF($C218=Listes!$B$31,IF(Forfaitaires!$E218&lt;=Listes!$B$42,(Forfaitaires!$E218*(VLOOKUP(Forfaitaires!$D218,Listes!$A$43:$E$49,2,FALSE))),IF(Forfaitaires!$E218&gt;Listes!$D$42,(Forfaitaires!$E218*(VLOOKUP(Forfaitaires!$D218,Listes!$A$43:$E$49,5,FALSE))),(Forfaitaires!$E218*(VLOOKUP(Forfaitaires!$D218,Listes!$A$43:$E$49,3,FALSE)))+(VLOOKUP(Forfaitaires!$D218,Listes!$A$43:$E$49,4,FALSE))))))</f>
        <v/>
      </c>
      <c r="L218" s="123" t="str">
        <f>IF($G218="","",IF($C218=Listes!$B$34,Listes!$I$31,IF($C218=Listes!$B$35,(VLOOKUP(Forfaitaires!$F218,Listes!$E$31:$F$36,2,FALSE)),IF($C218=Listes!$B$33,IF(Forfaitaires!$E218&lt;=Listes!$A$64,Forfaitaires!$E218*Listes!$A$65,IF(Forfaitaires!$E218&gt;Listes!$D$64,Forfaitaires!$E218*Listes!$D$65,((Forfaitaires!$E218*Listes!$B$65)+Listes!$C$65)))))))</f>
        <v/>
      </c>
      <c r="M218" s="124" t="str">
        <f t="shared" si="8"/>
        <v/>
      </c>
      <c r="N218" s="313"/>
    </row>
    <row r="219" spans="1:14" ht="20.100000000000001" customHeight="1" x14ac:dyDescent="0.25">
      <c r="A219" s="57">
        <v>214</v>
      </c>
      <c r="B219" s="28"/>
      <c r="C219" s="28"/>
      <c r="D219" s="28"/>
      <c r="E219" s="28"/>
      <c r="F219" s="28"/>
      <c r="G219" s="146" t="str">
        <f>IF(C219="","",IF(C219="","",(VLOOKUP(C219,Listes!$B$31:$C$35,2,FALSE))))</f>
        <v/>
      </c>
      <c r="H219" s="313" t="str">
        <f t="shared" si="7"/>
        <v/>
      </c>
      <c r="I219" s="124" t="str">
        <f>IF(G219="","",IF(G219="","",(VLOOKUP(G219,Listes!$C$31:$D$35,2,FALSE))))</f>
        <v/>
      </c>
      <c r="J219" s="123" t="str">
        <f>IF($G219="","",IF($C219=Listes!$B$32,IF(Forfaitaires!$E219&lt;=Listes!$B$53,(Forfaitaires!$E219*(VLOOKUP(Forfaitaires!$D219,Listes!$A$54:$E$60,2,FALSE))),IF(Forfaitaires!$E219&gt;Listes!$E$53,(Forfaitaires!$E219*(VLOOKUP(Forfaitaires!$D219,Listes!$A$54:$E$60,5,FALSE))),(Forfaitaires!$E219*(VLOOKUP(Forfaitaires!$D219,Listes!$A$54:$E$60,3,FALSE)))+(VLOOKUP(Forfaitaires!$D219,Listes!$A$54:$E$60,4,FALSE))))))</f>
        <v/>
      </c>
      <c r="K219" s="123" t="str">
        <f>IF($G219="","",IF($C219=Listes!$B$31,IF(Forfaitaires!$E219&lt;=Listes!$B$42,(Forfaitaires!$E219*(VLOOKUP(Forfaitaires!$D219,Listes!$A$43:$E$49,2,FALSE))),IF(Forfaitaires!$E219&gt;Listes!$D$42,(Forfaitaires!$E219*(VLOOKUP(Forfaitaires!$D219,Listes!$A$43:$E$49,5,FALSE))),(Forfaitaires!$E219*(VLOOKUP(Forfaitaires!$D219,Listes!$A$43:$E$49,3,FALSE)))+(VLOOKUP(Forfaitaires!$D219,Listes!$A$43:$E$49,4,FALSE))))))</f>
        <v/>
      </c>
      <c r="L219" s="123" t="str">
        <f>IF($G219="","",IF($C219=Listes!$B$34,Listes!$I$31,IF($C219=Listes!$B$35,(VLOOKUP(Forfaitaires!$F219,Listes!$E$31:$F$36,2,FALSE)),IF($C219=Listes!$B$33,IF(Forfaitaires!$E219&lt;=Listes!$A$64,Forfaitaires!$E219*Listes!$A$65,IF(Forfaitaires!$E219&gt;Listes!$D$64,Forfaitaires!$E219*Listes!$D$65,((Forfaitaires!$E219*Listes!$B$65)+Listes!$C$65)))))))</f>
        <v/>
      </c>
      <c r="M219" s="124" t="str">
        <f t="shared" si="8"/>
        <v/>
      </c>
      <c r="N219" s="313"/>
    </row>
    <row r="220" spans="1:14" ht="20.100000000000001" customHeight="1" x14ac:dyDescent="0.25">
      <c r="A220" s="57">
        <v>215</v>
      </c>
      <c r="B220" s="28"/>
      <c r="C220" s="28"/>
      <c r="D220" s="28"/>
      <c r="E220" s="28"/>
      <c r="F220" s="28"/>
      <c r="G220" s="146" t="str">
        <f>IF(C220="","",IF(C220="","",(VLOOKUP(C220,Listes!$B$31:$C$35,2,FALSE))))</f>
        <v/>
      </c>
      <c r="H220" s="313" t="str">
        <f t="shared" si="7"/>
        <v/>
      </c>
      <c r="I220" s="124" t="str">
        <f>IF(G220="","",IF(G220="","",(VLOOKUP(G220,Listes!$C$31:$D$35,2,FALSE))))</f>
        <v/>
      </c>
      <c r="J220" s="123" t="str">
        <f>IF($G220="","",IF($C220=Listes!$B$32,IF(Forfaitaires!$E220&lt;=Listes!$B$53,(Forfaitaires!$E220*(VLOOKUP(Forfaitaires!$D220,Listes!$A$54:$E$60,2,FALSE))),IF(Forfaitaires!$E220&gt;Listes!$E$53,(Forfaitaires!$E220*(VLOOKUP(Forfaitaires!$D220,Listes!$A$54:$E$60,5,FALSE))),(Forfaitaires!$E220*(VLOOKUP(Forfaitaires!$D220,Listes!$A$54:$E$60,3,FALSE)))+(VLOOKUP(Forfaitaires!$D220,Listes!$A$54:$E$60,4,FALSE))))))</f>
        <v/>
      </c>
      <c r="K220" s="123" t="str">
        <f>IF($G220="","",IF($C220=Listes!$B$31,IF(Forfaitaires!$E220&lt;=Listes!$B$42,(Forfaitaires!$E220*(VLOOKUP(Forfaitaires!$D220,Listes!$A$43:$E$49,2,FALSE))),IF(Forfaitaires!$E220&gt;Listes!$D$42,(Forfaitaires!$E220*(VLOOKUP(Forfaitaires!$D220,Listes!$A$43:$E$49,5,FALSE))),(Forfaitaires!$E220*(VLOOKUP(Forfaitaires!$D220,Listes!$A$43:$E$49,3,FALSE)))+(VLOOKUP(Forfaitaires!$D220,Listes!$A$43:$E$49,4,FALSE))))))</f>
        <v/>
      </c>
      <c r="L220" s="123" t="str">
        <f>IF($G220="","",IF($C220=Listes!$B$34,Listes!$I$31,IF($C220=Listes!$B$35,(VLOOKUP(Forfaitaires!$F220,Listes!$E$31:$F$36,2,FALSE)),IF($C220=Listes!$B$33,IF(Forfaitaires!$E220&lt;=Listes!$A$64,Forfaitaires!$E220*Listes!$A$65,IF(Forfaitaires!$E220&gt;Listes!$D$64,Forfaitaires!$E220*Listes!$D$65,((Forfaitaires!$E220*Listes!$B$65)+Listes!$C$65)))))))</f>
        <v/>
      </c>
      <c r="M220" s="124" t="str">
        <f t="shared" si="8"/>
        <v/>
      </c>
      <c r="N220" s="313"/>
    </row>
    <row r="221" spans="1:14" ht="20.100000000000001" customHeight="1" x14ac:dyDescent="0.25">
      <c r="A221" s="57">
        <v>216</v>
      </c>
      <c r="B221" s="28"/>
      <c r="C221" s="28"/>
      <c r="D221" s="28"/>
      <c r="E221" s="28"/>
      <c r="F221" s="28"/>
      <c r="G221" s="146" t="str">
        <f>IF(C221="","",IF(C221="","",(VLOOKUP(C221,Listes!$B$31:$C$35,2,FALSE))))</f>
        <v/>
      </c>
      <c r="H221" s="313" t="str">
        <f t="shared" si="7"/>
        <v/>
      </c>
      <c r="I221" s="124" t="str">
        <f>IF(G221="","",IF(G221="","",(VLOOKUP(G221,Listes!$C$31:$D$35,2,FALSE))))</f>
        <v/>
      </c>
      <c r="J221" s="123" t="str">
        <f>IF($G221="","",IF($C221=Listes!$B$32,IF(Forfaitaires!$E221&lt;=Listes!$B$53,(Forfaitaires!$E221*(VLOOKUP(Forfaitaires!$D221,Listes!$A$54:$E$60,2,FALSE))),IF(Forfaitaires!$E221&gt;Listes!$E$53,(Forfaitaires!$E221*(VLOOKUP(Forfaitaires!$D221,Listes!$A$54:$E$60,5,FALSE))),(Forfaitaires!$E221*(VLOOKUP(Forfaitaires!$D221,Listes!$A$54:$E$60,3,FALSE)))+(VLOOKUP(Forfaitaires!$D221,Listes!$A$54:$E$60,4,FALSE))))))</f>
        <v/>
      </c>
      <c r="K221" s="123" t="str">
        <f>IF($G221="","",IF($C221=Listes!$B$31,IF(Forfaitaires!$E221&lt;=Listes!$B$42,(Forfaitaires!$E221*(VLOOKUP(Forfaitaires!$D221,Listes!$A$43:$E$49,2,FALSE))),IF(Forfaitaires!$E221&gt;Listes!$D$42,(Forfaitaires!$E221*(VLOOKUP(Forfaitaires!$D221,Listes!$A$43:$E$49,5,FALSE))),(Forfaitaires!$E221*(VLOOKUP(Forfaitaires!$D221,Listes!$A$43:$E$49,3,FALSE)))+(VLOOKUP(Forfaitaires!$D221,Listes!$A$43:$E$49,4,FALSE))))))</f>
        <v/>
      </c>
      <c r="L221" s="123" t="str">
        <f>IF($G221="","",IF($C221=Listes!$B$34,Listes!$I$31,IF($C221=Listes!$B$35,(VLOOKUP(Forfaitaires!$F221,Listes!$E$31:$F$36,2,FALSE)),IF($C221=Listes!$B$33,IF(Forfaitaires!$E221&lt;=Listes!$A$64,Forfaitaires!$E221*Listes!$A$65,IF(Forfaitaires!$E221&gt;Listes!$D$64,Forfaitaires!$E221*Listes!$D$65,((Forfaitaires!$E221*Listes!$B$65)+Listes!$C$65)))))))</f>
        <v/>
      </c>
      <c r="M221" s="124" t="str">
        <f t="shared" si="8"/>
        <v/>
      </c>
      <c r="N221" s="313"/>
    </row>
    <row r="222" spans="1:14" ht="20.100000000000001" customHeight="1" x14ac:dyDescent="0.25">
      <c r="A222" s="57">
        <v>217</v>
      </c>
      <c r="B222" s="28"/>
      <c r="C222" s="28"/>
      <c r="D222" s="28"/>
      <c r="E222" s="28"/>
      <c r="F222" s="28"/>
      <c r="G222" s="146" t="str">
        <f>IF(C222="","",IF(C222="","",(VLOOKUP(C222,Listes!$B$31:$C$35,2,FALSE))))</f>
        <v/>
      </c>
      <c r="H222" s="313" t="str">
        <f t="shared" si="7"/>
        <v/>
      </c>
      <c r="I222" s="124" t="str">
        <f>IF(G222="","",IF(G222="","",(VLOOKUP(G222,Listes!$C$31:$D$35,2,FALSE))))</f>
        <v/>
      </c>
      <c r="J222" s="123" t="str">
        <f>IF($G222="","",IF($C222=Listes!$B$32,IF(Forfaitaires!$E222&lt;=Listes!$B$53,(Forfaitaires!$E222*(VLOOKUP(Forfaitaires!$D222,Listes!$A$54:$E$60,2,FALSE))),IF(Forfaitaires!$E222&gt;Listes!$E$53,(Forfaitaires!$E222*(VLOOKUP(Forfaitaires!$D222,Listes!$A$54:$E$60,5,FALSE))),(Forfaitaires!$E222*(VLOOKUP(Forfaitaires!$D222,Listes!$A$54:$E$60,3,FALSE)))+(VLOOKUP(Forfaitaires!$D222,Listes!$A$54:$E$60,4,FALSE))))))</f>
        <v/>
      </c>
      <c r="K222" s="123" t="str">
        <f>IF($G222="","",IF($C222=Listes!$B$31,IF(Forfaitaires!$E222&lt;=Listes!$B$42,(Forfaitaires!$E222*(VLOOKUP(Forfaitaires!$D222,Listes!$A$43:$E$49,2,FALSE))),IF(Forfaitaires!$E222&gt;Listes!$D$42,(Forfaitaires!$E222*(VLOOKUP(Forfaitaires!$D222,Listes!$A$43:$E$49,5,FALSE))),(Forfaitaires!$E222*(VLOOKUP(Forfaitaires!$D222,Listes!$A$43:$E$49,3,FALSE)))+(VLOOKUP(Forfaitaires!$D222,Listes!$A$43:$E$49,4,FALSE))))))</f>
        <v/>
      </c>
      <c r="L222" s="123" t="str">
        <f>IF($G222="","",IF($C222=Listes!$B$34,Listes!$I$31,IF($C222=Listes!$B$35,(VLOOKUP(Forfaitaires!$F222,Listes!$E$31:$F$36,2,FALSE)),IF($C222=Listes!$B$33,IF(Forfaitaires!$E222&lt;=Listes!$A$64,Forfaitaires!$E222*Listes!$A$65,IF(Forfaitaires!$E222&gt;Listes!$D$64,Forfaitaires!$E222*Listes!$D$65,((Forfaitaires!$E222*Listes!$B$65)+Listes!$C$65)))))))</f>
        <v/>
      </c>
      <c r="M222" s="124" t="str">
        <f t="shared" si="8"/>
        <v/>
      </c>
      <c r="N222" s="313"/>
    </row>
    <row r="223" spans="1:14" ht="20.100000000000001" customHeight="1" x14ac:dyDescent="0.25">
      <c r="A223" s="57">
        <v>218</v>
      </c>
      <c r="B223" s="28"/>
      <c r="C223" s="28"/>
      <c r="D223" s="28"/>
      <c r="E223" s="28"/>
      <c r="F223" s="28"/>
      <c r="G223" s="146" t="str">
        <f>IF(C223="","",IF(C223="","",(VLOOKUP(C223,Listes!$B$31:$C$35,2,FALSE))))</f>
        <v/>
      </c>
      <c r="H223" s="313" t="str">
        <f t="shared" si="7"/>
        <v/>
      </c>
      <c r="I223" s="124" t="str">
        <f>IF(G223="","",IF(G223="","",(VLOOKUP(G223,Listes!$C$31:$D$35,2,FALSE))))</f>
        <v/>
      </c>
      <c r="J223" s="123" t="str">
        <f>IF($G223="","",IF($C223=Listes!$B$32,IF(Forfaitaires!$E223&lt;=Listes!$B$53,(Forfaitaires!$E223*(VLOOKUP(Forfaitaires!$D223,Listes!$A$54:$E$60,2,FALSE))),IF(Forfaitaires!$E223&gt;Listes!$E$53,(Forfaitaires!$E223*(VLOOKUP(Forfaitaires!$D223,Listes!$A$54:$E$60,5,FALSE))),(Forfaitaires!$E223*(VLOOKUP(Forfaitaires!$D223,Listes!$A$54:$E$60,3,FALSE)))+(VLOOKUP(Forfaitaires!$D223,Listes!$A$54:$E$60,4,FALSE))))))</f>
        <v/>
      </c>
      <c r="K223" s="123" t="str">
        <f>IF($G223="","",IF($C223=Listes!$B$31,IF(Forfaitaires!$E223&lt;=Listes!$B$42,(Forfaitaires!$E223*(VLOOKUP(Forfaitaires!$D223,Listes!$A$43:$E$49,2,FALSE))),IF(Forfaitaires!$E223&gt;Listes!$D$42,(Forfaitaires!$E223*(VLOOKUP(Forfaitaires!$D223,Listes!$A$43:$E$49,5,FALSE))),(Forfaitaires!$E223*(VLOOKUP(Forfaitaires!$D223,Listes!$A$43:$E$49,3,FALSE)))+(VLOOKUP(Forfaitaires!$D223,Listes!$A$43:$E$49,4,FALSE))))))</f>
        <v/>
      </c>
      <c r="L223" s="123" t="str">
        <f>IF($G223="","",IF($C223=Listes!$B$34,Listes!$I$31,IF($C223=Listes!$B$35,(VLOOKUP(Forfaitaires!$F223,Listes!$E$31:$F$36,2,FALSE)),IF($C223=Listes!$B$33,IF(Forfaitaires!$E223&lt;=Listes!$A$64,Forfaitaires!$E223*Listes!$A$65,IF(Forfaitaires!$E223&gt;Listes!$D$64,Forfaitaires!$E223*Listes!$D$65,((Forfaitaires!$E223*Listes!$B$65)+Listes!$C$65)))))))</f>
        <v/>
      </c>
      <c r="M223" s="124" t="str">
        <f t="shared" si="8"/>
        <v/>
      </c>
      <c r="N223" s="313"/>
    </row>
    <row r="224" spans="1:14" ht="20.100000000000001" customHeight="1" x14ac:dyDescent="0.25">
      <c r="A224" s="57">
        <v>219</v>
      </c>
      <c r="B224" s="28"/>
      <c r="C224" s="28"/>
      <c r="D224" s="28"/>
      <c r="E224" s="28"/>
      <c r="F224" s="28"/>
      <c r="G224" s="146" t="str">
        <f>IF(C224="","",IF(C224="","",(VLOOKUP(C224,Listes!$B$31:$C$35,2,FALSE))))</f>
        <v/>
      </c>
      <c r="H224" s="313" t="str">
        <f t="shared" si="7"/>
        <v/>
      </c>
      <c r="I224" s="124" t="str">
        <f>IF(G224="","",IF(G224="","",(VLOOKUP(G224,Listes!$C$31:$D$35,2,FALSE))))</f>
        <v/>
      </c>
      <c r="J224" s="123" t="str">
        <f>IF($G224="","",IF($C224=Listes!$B$32,IF(Forfaitaires!$E224&lt;=Listes!$B$53,(Forfaitaires!$E224*(VLOOKUP(Forfaitaires!$D224,Listes!$A$54:$E$60,2,FALSE))),IF(Forfaitaires!$E224&gt;Listes!$E$53,(Forfaitaires!$E224*(VLOOKUP(Forfaitaires!$D224,Listes!$A$54:$E$60,5,FALSE))),(Forfaitaires!$E224*(VLOOKUP(Forfaitaires!$D224,Listes!$A$54:$E$60,3,FALSE)))+(VLOOKUP(Forfaitaires!$D224,Listes!$A$54:$E$60,4,FALSE))))))</f>
        <v/>
      </c>
      <c r="K224" s="123" t="str">
        <f>IF($G224="","",IF($C224=Listes!$B$31,IF(Forfaitaires!$E224&lt;=Listes!$B$42,(Forfaitaires!$E224*(VLOOKUP(Forfaitaires!$D224,Listes!$A$43:$E$49,2,FALSE))),IF(Forfaitaires!$E224&gt;Listes!$D$42,(Forfaitaires!$E224*(VLOOKUP(Forfaitaires!$D224,Listes!$A$43:$E$49,5,FALSE))),(Forfaitaires!$E224*(VLOOKUP(Forfaitaires!$D224,Listes!$A$43:$E$49,3,FALSE)))+(VLOOKUP(Forfaitaires!$D224,Listes!$A$43:$E$49,4,FALSE))))))</f>
        <v/>
      </c>
      <c r="L224" s="123" t="str">
        <f>IF($G224="","",IF($C224=Listes!$B$34,Listes!$I$31,IF($C224=Listes!$B$35,(VLOOKUP(Forfaitaires!$F224,Listes!$E$31:$F$36,2,FALSE)),IF($C224=Listes!$B$33,IF(Forfaitaires!$E224&lt;=Listes!$A$64,Forfaitaires!$E224*Listes!$A$65,IF(Forfaitaires!$E224&gt;Listes!$D$64,Forfaitaires!$E224*Listes!$D$65,((Forfaitaires!$E224*Listes!$B$65)+Listes!$C$65)))))))</f>
        <v/>
      </c>
      <c r="M224" s="124" t="str">
        <f t="shared" si="8"/>
        <v/>
      </c>
      <c r="N224" s="313"/>
    </row>
    <row r="225" spans="1:14" ht="20.100000000000001" customHeight="1" x14ac:dyDescent="0.25">
      <c r="A225" s="57">
        <v>220</v>
      </c>
      <c r="B225" s="28"/>
      <c r="C225" s="28"/>
      <c r="D225" s="28"/>
      <c r="E225" s="28"/>
      <c r="F225" s="28"/>
      <c r="G225" s="146" t="str">
        <f>IF(C225="","",IF(C225="","",(VLOOKUP(C225,Listes!$B$31:$C$35,2,FALSE))))</f>
        <v/>
      </c>
      <c r="H225" s="313" t="str">
        <f t="shared" si="7"/>
        <v/>
      </c>
      <c r="I225" s="124" t="str">
        <f>IF(G225="","",IF(G225="","",(VLOOKUP(G225,Listes!$C$31:$D$35,2,FALSE))))</f>
        <v/>
      </c>
      <c r="J225" s="123" t="str">
        <f>IF($G225="","",IF($C225=Listes!$B$32,IF(Forfaitaires!$E225&lt;=Listes!$B$53,(Forfaitaires!$E225*(VLOOKUP(Forfaitaires!$D225,Listes!$A$54:$E$60,2,FALSE))),IF(Forfaitaires!$E225&gt;Listes!$E$53,(Forfaitaires!$E225*(VLOOKUP(Forfaitaires!$D225,Listes!$A$54:$E$60,5,FALSE))),(Forfaitaires!$E225*(VLOOKUP(Forfaitaires!$D225,Listes!$A$54:$E$60,3,FALSE)))+(VLOOKUP(Forfaitaires!$D225,Listes!$A$54:$E$60,4,FALSE))))))</f>
        <v/>
      </c>
      <c r="K225" s="123" t="str">
        <f>IF($G225="","",IF($C225=Listes!$B$31,IF(Forfaitaires!$E225&lt;=Listes!$B$42,(Forfaitaires!$E225*(VLOOKUP(Forfaitaires!$D225,Listes!$A$43:$E$49,2,FALSE))),IF(Forfaitaires!$E225&gt;Listes!$D$42,(Forfaitaires!$E225*(VLOOKUP(Forfaitaires!$D225,Listes!$A$43:$E$49,5,FALSE))),(Forfaitaires!$E225*(VLOOKUP(Forfaitaires!$D225,Listes!$A$43:$E$49,3,FALSE)))+(VLOOKUP(Forfaitaires!$D225,Listes!$A$43:$E$49,4,FALSE))))))</f>
        <v/>
      </c>
      <c r="L225" s="123" t="str">
        <f>IF($G225="","",IF($C225=Listes!$B$34,Listes!$I$31,IF($C225=Listes!$B$35,(VLOOKUP(Forfaitaires!$F225,Listes!$E$31:$F$36,2,FALSE)),IF($C225=Listes!$B$33,IF(Forfaitaires!$E225&lt;=Listes!$A$64,Forfaitaires!$E225*Listes!$A$65,IF(Forfaitaires!$E225&gt;Listes!$D$64,Forfaitaires!$E225*Listes!$D$65,((Forfaitaires!$E225*Listes!$B$65)+Listes!$C$65)))))))</f>
        <v/>
      </c>
      <c r="M225" s="124" t="str">
        <f t="shared" si="8"/>
        <v/>
      </c>
      <c r="N225" s="313"/>
    </row>
    <row r="226" spans="1:14" ht="20.100000000000001" customHeight="1" x14ac:dyDescent="0.25">
      <c r="A226" s="57">
        <v>221</v>
      </c>
      <c r="B226" s="28"/>
      <c r="C226" s="28"/>
      <c r="D226" s="28"/>
      <c r="E226" s="28"/>
      <c r="F226" s="28"/>
      <c r="G226" s="146" t="str">
        <f>IF(C226="","",IF(C226="","",(VLOOKUP(C226,Listes!$B$31:$C$35,2,FALSE))))</f>
        <v/>
      </c>
      <c r="H226" s="313" t="str">
        <f t="shared" si="7"/>
        <v/>
      </c>
      <c r="I226" s="124" t="str">
        <f>IF(G226="","",IF(G226="","",(VLOOKUP(G226,Listes!$C$31:$D$35,2,FALSE))))</f>
        <v/>
      </c>
      <c r="J226" s="123" t="str">
        <f>IF($G226="","",IF($C226=Listes!$B$32,IF(Forfaitaires!$E226&lt;=Listes!$B$53,(Forfaitaires!$E226*(VLOOKUP(Forfaitaires!$D226,Listes!$A$54:$E$60,2,FALSE))),IF(Forfaitaires!$E226&gt;Listes!$E$53,(Forfaitaires!$E226*(VLOOKUP(Forfaitaires!$D226,Listes!$A$54:$E$60,5,FALSE))),(Forfaitaires!$E226*(VLOOKUP(Forfaitaires!$D226,Listes!$A$54:$E$60,3,FALSE)))+(VLOOKUP(Forfaitaires!$D226,Listes!$A$54:$E$60,4,FALSE))))))</f>
        <v/>
      </c>
      <c r="K226" s="123" t="str">
        <f>IF($G226="","",IF($C226=Listes!$B$31,IF(Forfaitaires!$E226&lt;=Listes!$B$42,(Forfaitaires!$E226*(VLOOKUP(Forfaitaires!$D226,Listes!$A$43:$E$49,2,FALSE))),IF(Forfaitaires!$E226&gt;Listes!$D$42,(Forfaitaires!$E226*(VLOOKUP(Forfaitaires!$D226,Listes!$A$43:$E$49,5,FALSE))),(Forfaitaires!$E226*(VLOOKUP(Forfaitaires!$D226,Listes!$A$43:$E$49,3,FALSE)))+(VLOOKUP(Forfaitaires!$D226,Listes!$A$43:$E$49,4,FALSE))))))</f>
        <v/>
      </c>
      <c r="L226" s="123" t="str">
        <f>IF($G226="","",IF($C226=Listes!$B$34,Listes!$I$31,IF($C226=Listes!$B$35,(VLOOKUP(Forfaitaires!$F226,Listes!$E$31:$F$36,2,FALSE)),IF($C226=Listes!$B$33,IF(Forfaitaires!$E226&lt;=Listes!$A$64,Forfaitaires!$E226*Listes!$A$65,IF(Forfaitaires!$E226&gt;Listes!$D$64,Forfaitaires!$E226*Listes!$D$65,((Forfaitaires!$E226*Listes!$B$65)+Listes!$C$65)))))))</f>
        <v/>
      </c>
      <c r="M226" s="124" t="str">
        <f t="shared" si="8"/>
        <v/>
      </c>
      <c r="N226" s="313"/>
    </row>
    <row r="227" spans="1:14" ht="20.100000000000001" customHeight="1" x14ac:dyDescent="0.25">
      <c r="A227" s="57">
        <v>222</v>
      </c>
      <c r="B227" s="28"/>
      <c r="C227" s="28"/>
      <c r="D227" s="28"/>
      <c r="E227" s="28"/>
      <c r="F227" s="28"/>
      <c r="G227" s="146" t="str">
        <f>IF(C227="","",IF(C227="","",(VLOOKUP(C227,Listes!$B$31:$C$35,2,FALSE))))</f>
        <v/>
      </c>
      <c r="H227" s="313" t="str">
        <f t="shared" si="7"/>
        <v/>
      </c>
      <c r="I227" s="124" t="str">
        <f>IF(G227="","",IF(G227="","",(VLOOKUP(G227,Listes!$C$31:$D$35,2,FALSE))))</f>
        <v/>
      </c>
      <c r="J227" s="123" t="str">
        <f>IF($G227="","",IF($C227=Listes!$B$32,IF(Forfaitaires!$E227&lt;=Listes!$B$53,(Forfaitaires!$E227*(VLOOKUP(Forfaitaires!$D227,Listes!$A$54:$E$60,2,FALSE))),IF(Forfaitaires!$E227&gt;Listes!$E$53,(Forfaitaires!$E227*(VLOOKUP(Forfaitaires!$D227,Listes!$A$54:$E$60,5,FALSE))),(Forfaitaires!$E227*(VLOOKUP(Forfaitaires!$D227,Listes!$A$54:$E$60,3,FALSE)))+(VLOOKUP(Forfaitaires!$D227,Listes!$A$54:$E$60,4,FALSE))))))</f>
        <v/>
      </c>
      <c r="K227" s="123" t="str">
        <f>IF($G227="","",IF($C227=Listes!$B$31,IF(Forfaitaires!$E227&lt;=Listes!$B$42,(Forfaitaires!$E227*(VLOOKUP(Forfaitaires!$D227,Listes!$A$43:$E$49,2,FALSE))),IF(Forfaitaires!$E227&gt;Listes!$D$42,(Forfaitaires!$E227*(VLOOKUP(Forfaitaires!$D227,Listes!$A$43:$E$49,5,FALSE))),(Forfaitaires!$E227*(VLOOKUP(Forfaitaires!$D227,Listes!$A$43:$E$49,3,FALSE)))+(VLOOKUP(Forfaitaires!$D227,Listes!$A$43:$E$49,4,FALSE))))))</f>
        <v/>
      </c>
      <c r="L227" s="123" t="str">
        <f>IF($G227="","",IF($C227=Listes!$B$34,Listes!$I$31,IF($C227=Listes!$B$35,(VLOOKUP(Forfaitaires!$F227,Listes!$E$31:$F$36,2,FALSE)),IF($C227=Listes!$B$33,IF(Forfaitaires!$E227&lt;=Listes!$A$64,Forfaitaires!$E227*Listes!$A$65,IF(Forfaitaires!$E227&gt;Listes!$D$64,Forfaitaires!$E227*Listes!$D$65,((Forfaitaires!$E227*Listes!$B$65)+Listes!$C$65)))))))</f>
        <v/>
      </c>
      <c r="M227" s="124" t="str">
        <f t="shared" si="8"/>
        <v/>
      </c>
      <c r="N227" s="313"/>
    </row>
    <row r="228" spans="1:14" ht="20.100000000000001" customHeight="1" x14ac:dyDescent="0.25">
      <c r="A228" s="57">
        <v>223</v>
      </c>
      <c r="B228" s="28"/>
      <c r="C228" s="28"/>
      <c r="D228" s="28"/>
      <c r="E228" s="28"/>
      <c r="F228" s="28"/>
      <c r="G228" s="146" t="str">
        <f>IF(C228="","",IF(C228="","",(VLOOKUP(C228,Listes!$B$31:$C$35,2,FALSE))))</f>
        <v/>
      </c>
      <c r="H228" s="313" t="str">
        <f t="shared" si="7"/>
        <v/>
      </c>
      <c r="I228" s="124" t="str">
        <f>IF(G228="","",IF(G228="","",(VLOOKUP(G228,Listes!$C$31:$D$35,2,FALSE))))</f>
        <v/>
      </c>
      <c r="J228" s="123" t="str">
        <f>IF($G228="","",IF($C228=Listes!$B$32,IF(Forfaitaires!$E228&lt;=Listes!$B$53,(Forfaitaires!$E228*(VLOOKUP(Forfaitaires!$D228,Listes!$A$54:$E$60,2,FALSE))),IF(Forfaitaires!$E228&gt;Listes!$E$53,(Forfaitaires!$E228*(VLOOKUP(Forfaitaires!$D228,Listes!$A$54:$E$60,5,FALSE))),(Forfaitaires!$E228*(VLOOKUP(Forfaitaires!$D228,Listes!$A$54:$E$60,3,FALSE)))+(VLOOKUP(Forfaitaires!$D228,Listes!$A$54:$E$60,4,FALSE))))))</f>
        <v/>
      </c>
      <c r="K228" s="123" t="str">
        <f>IF($G228="","",IF($C228=Listes!$B$31,IF(Forfaitaires!$E228&lt;=Listes!$B$42,(Forfaitaires!$E228*(VLOOKUP(Forfaitaires!$D228,Listes!$A$43:$E$49,2,FALSE))),IF(Forfaitaires!$E228&gt;Listes!$D$42,(Forfaitaires!$E228*(VLOOKUP(Forfaitaires!$D228,Listes!$A$43:$E$49,5,FALSE))),(Forfaitaires!$E228*(VLOOKUP(Forfaitaires!$D228,Listes!$A$43:$E$49,3,FALSE)))+(VLOOKUP(Forfaitaires!$D228,Listes!$A$43:$E$49,4,FALSE))))))</f>
        <v/>
      </c>
      <c r="L228" s="123" t="str">
        <f>IF($G228="","",IF($C228=Listes!$B$34,Listes!$I$31,IF($C228=Listes!$B$35,(VLOOKUP(Forfaitaires!$F228,Listes!$E$31:$F$36,2,FALSE)),IF($C228=Listes!$B$33,IF(Forfaitaires!$E228&lt;=Listes!$A$64,Forfaitaires!$E228*Listes!$A$65,IF(Forfaitaires!$E228&gt;Listes!$D$64,Forfaitaires!$E228*Listes!$D$65,((Forfaitaires!$E228*Listes!$B$65)+Listes!$C$65)))))))</f>
        <v/>
      </c>
      <c r="M228" s="124" t="str">
        <f t="shared" si="8"/>
        <v/>
      </c>
      <c r="N228" s="313"/>
    </row>
    <row r="229" spans="1:14" ht="20.100000000000001" customHeight="1" x14ac:dyDescent="0.25">
      <c r="A229" s="57">
        <v>224</v>
      </c>
      <c r="B229" s="28"/>
      <c r="C229" s="28"/>
      <c r="D229" s="28"/>
      <c r="E229" s="28"/>
      <c r="F229" s="28"/>
      <c r="G229" s="146" t="str">
        <f>IF(C229="","",IF(C229="","",(VLOOKUP(C229,Listes!$B$31:$C$35,2,FALSE))))</f>
        <v/>
      </c>
      <c r="H229" s="313" t="str">
        <f t="shared" si="7"/>
        <v/>
      </c>
      <c r="I229" s="124" t="str">
        <f>IF(G229="","",IF(G229="","",(VLOOKUP(G229,Listes!$C$31:$D$35,2,FALSE))))</f>
        <v/>
      </c>
      <c r="J229" s="123" t="str">
        <f>IF($G229="","",IF($C229=Listes!$B$32,IF(Forfaitaires!$E229&lt;=Listes!$B$53,(Forfaitaires!$E229*(VLOOKUP(Forfaitaires!$D229,Listes!$A$54:$E$60,2,FALSE))),IF(Forfaitaires!$E229&gt;Listes!$E$53,(Forfaitaires!$E229*(VLOOKUP(Forfaitaires!$D229,Listes!$A$54:$E$60,5,FALSE))),(Forfaitaires!$E229*(VLOOKUP(Forfaitaires!$D229,Listes!$A$54:$E$60,3,FALSE)))+(VLOOKUP(Forfaitaires!$D229,Listes!$A$54:$E$60,4,FALSE))))))</f>
        <v/>
      </c>
      <c r="K229" s="123" t="str">
        <f>IF($G229="","",IF($C229=Listes!$B$31,IF(Forfaitaires!$E229&lt;=Listes!$B$42,(Forfaitaires!$E229*(VLOOKUP(Forfaitaires!$D229,Listes!$A$43:$E$49,2,FALSE))),IF(Forfaitaires!$E229&gt;Listes!$D$42,(Forfaitaires!$E229*(VLOOKUP(Forfaitaires!$D229,Listes!$A$43:$E$49,5,FALSE))),(Forfaitaires!$E229*(VLOOKUP(Forfaitaires!$D229,Listes!$A$43:$E$49,3,FALSE)))+(VLOOKUP(Forfaitaires!$D229,Listes!$A$43:$E$49,4,FALSE))))))</f>
        <v/>
      </c>
      <c r="L229" s="123" t="str">
        <f>IF($G229="","",IF($C229=Listes!$B$34,Listes!$I$31,IF($C229=Listes!$B$35,(VLOOKUP(Forfaitaires!$F229,Listes!$E$31:$F$36,2,FALSE)),IF($C229=Listes!$B$33,IF(Forfaitaires!$E229&lt;=Listes!$A$64,Forfaitaires!$E229*Listes!$A$65,IF(Forfaitaires!$E229&gt;Listes!$D$64,Forfaitaires!$E229*Listes!$D$65,((Forfaitaires!$E229*Listes!$B$65)+Listes!$C$65)))))))</f>
        <v/>
      </c>
      <c r="M229" s="124" t="str">
        <f t="shared" si="8"/>
        <v/>
      </c>
      <c r="N229" s="313"/>
    </row>
    <row r="230" spans="1:14" ht="20.100000000000001" customHeight="1" x14ac:dyDescent="0.25">
      <c r="A230" s="57">
        <v>225</v>
      </c>
      <c r="B230" s="28"/>
      <c r="C230" s="28"/>
      <c r="D230" s="28"/>
      <c r="E230" s="28"/>
      <c r="F230" s="28"/>
      <c r="G230" s="146" t="str">
        <f>IF(C230="","",IF(C230="","",(VLOOKUP(C230,Listes!$B$31:$C$35,2,FALSE))))</f>
        <v/>
      </c>
      <c r="H230" s="313" t="str">
        <f t="shared" si="7"/>
        <v/>
      </c>
      <c r="I230" s="124" t="str">
        <f>IF(G230="","",IF(G230="","",(VLOOKUP(G230,Listes!$C$31:$D$35,2,FALSE))))</f>
        <v/>
      </c>
      <c r="J230" s="123" t="str">
        <f>IF($G230="","",IF($C230=Listes!$B$32,IF(Forfaitaires!$E230&lt;=Listes!$B$53,(Forfaitaires!$E230*(VLOOKUP(Forfaitaires!$D230,Listes!$A$54:$E$60,2,FALSE))),IF(Forfaitaires!$E230&gt;Listes!$E$53,(Forfaitaires!$E230*(VLOOKUP(Forfaitaires!$D230,Listes!$A$54:$E$60,5,FALSE))),(Forfaitaires!$E230*(VLOOKUP(Forfaitaires!$D230,Listes!$A$54:$E$60,3,FALSE)))+(VLOOKUP(Forfaitaires!$D230,Listes!$A$54:$E$60,4,FALSE))))))</f>
        <v/>
      </c>
      <c r="K230" s="123" t="str">
        <f>IF($G230="","",IF($C230=Listes!$B$31,IF(Forfaitaires!$E230&lt;=Listes!$B$42,(Forfaitaires!$E230*(VLOOKUP(Forfaitaires!$D230,Listes!$A$43:$E$49,2,FALSE))),IF(Forfaitaires!$E230&gt;Listes!$D$42,(Forfaitaires!$E230*(VLOOKUP(Forfaitaires!$D230,Listes!$A$43:$E$49,5,FALSE))),(Forfaitaires!$E230*(VLOOKUP(Forfaitaires!$D230,Listes!$A$43:$E$49,3,FALSE)))+(VLOOKUP(Forfaitaires!$D230,Listes!$A$43:$E$49,4,FALSE))))))</f>
        <v/>
      </c>
      <c r="L230" s="123" t="str">
        <f>IF($G230="","",IF($C230=Listes!$B$34,Listes!$I$31,IF($C230=Listes!$B$35,(VLOOKUP(Forfaitaires!$F230,Listes!$E$31:$F$36,2,FALSE)),IF($C230=Listes!$B$33,IF(Forfaitaires!$E230&lt;=Listes!$A$64,Forfaitaires!$E230*Listes!$A$65,IF(Forfaitaires!$E230&gt;Listes!$D$64,Forfaitaires!$E230*Listes!$D$65,((Forfaitaires!$E230*Listes!$B$65)+Listes!$C$65)))))))</f>
        <v/>
      </c>
      <c r="M230" s="124" t="str">
        <f t="shared" si="8"/>
        <v/>
      </c>
      <c r="N230" s="313"/>
    </row>
    <row r="231" spans="1:14" ht="20.100000000000001" customHeight="1" x14ac:dyDescent="0.25">
      <c r="A231" s="57">
        <v>226</v>
      </c>
      <c r="B231" s="28"/>
      <c r="C231" s="28"/>
      <c r="D231" s="28"/>
      <c r="E231" s="28"/>
      <c r="F231" s="28"/>
      <c r="G231" s="146" t="str">
        <f>IF(C231="","",IF(C231="","",(VLOOKUP(C231,Listes!$B$31:$C$35,2,FALSE))))</f>
        <v/>
      </c>
      <c r="H231" s="313" t="str">
        <f t="shared" si="7"/>
        <v/>
      </c>
      <c r="I231" s="124" t="str">
        <f>IF(G231="","",IF(G231="","",(VLOOKUP(G231,Listes!$C$31:$D$35,2,FALSE))))</f>
        <v/>
      </c>
      <c r="J231" s="123" t="str">
        <f>IF($G231="","",IF($C231=Listes!$B$32,IF(Forfaitaires!$E231&lt;=Listes!$B$53,(Forfaitaires!$E231*(VLOOKUP(Forfaitaires!$D231,Listes!$A$54:$E$60,2,FALSE))),IF(Forfaitaires!$E231&gt;Listes!$E$53,(Forfaitaires!$E231*(VLOOKUP(Forfaitaires!$D231,Listes!$A$54:$E$60,5,FALSE))),(Forfaitaires!$E231*(VLOOKUP(Forfaitaires!$D231,Listes!$A$54:$E$60,3,FALSE)))+(VLOOKUP(Forfaitaires!$D231,Listes!$A$54:$E$60,4,FALSE))))))</f>
        <v/>
      </c>
      <c r="K231" s="123" t="str">
        <f>IF($G231="","",IF($C231=Listes!$B$31,IF(Forfaitaires!$E231&lt;=Listes!$B$42,(Forfaitaires!$E231*(VLOOKUP(Forfaitaires!$D231,Listes!$A$43:$E$49,2,FALSE))),IF(Forfaitaires!$E231&gt;Listes!$D$42,(Forfaitaires!$E231*(VLOOKUP(Forfaitaires!$D231,Listes!$A$43:$E$49,5,FALSE))),(Forfaitaires!$E231*(VLOOKUP(Forfaitaires!$D231,Listes!$A$43:$E$49,3,FALSE)))+(VLOOKUP(Forfaitaires!$D231,Listes!$A$43:$E$49,4,FALSE))))))</f>
        <v/>
      </c>
      <c r="L231" s="123" t="str">
        <f>IF($G231="","",IF($C231=Listes!$B$34,Listes!$I$31,IF($C231=Listes!$B$35,(VLOOKUP(Forfaitaires!$F231,Listes!$E$31:$F$36,2,FALSE)),IF($C231=Listes!$B$33,IF(Forfaitaires!$E231&lt;=Listes!$A$64,Forfaitaires!$E231*Listes!$A$65,IF(Forfaitaires!$E231&gt;Listes!$D$64,Forfaitaires!$E231*Listes!$D$65,((Forfaitaires!$E231*Listes!$B$65)+Listes!$C$65)))))))</f>
        <v/>
      </c>
      <c r="M231" s="124" t="str">
        <f t="shared" si="8"/>
        <v/>
      </c>
      <c r="N231" s="313"/>
    </row>
    <row r="232" spans="1:14" ht="20.100000000000001" customHeight="1" x14ac:dyDescent="0.25">
      <c r="A232" s="57">
        <v>227</v>
      </c>
      <c r="B232" s="28"/>
      <c r="C232" s="28"/>
      <c r="D232" s="28"/>
      <c r="E232" s="28"/>
      <c r="F232" s="28"/>
      <c r="G232" s="146" t="str">
        <f>IF(C232="","",IF(C232="","",(VLOOKUP(C232,Listes!$B$31:$C$35,2,FALSE))))</f>
        <v/>
      </c>
      <c r="H232" s="313" t="str">
        <f t="shared" si="7"/>
        <v/>
      </c>
      <c r="I232" s="124" t="str">
        <f>IF(G232="","",IF(G232="","",(VLOOKUP(G232,Listes!$C$31:$D$35,2,FALSE))))</f>
        <v/>
      </c>
      <c r="J232" s="123" t="str">
        <f>IF($G232="","",IF($C232=Listes!$B$32,IF(Forfaitaires!$E232&lt;=Listes!$B$53,(Forfaitaires!$E232*(VLOOKUP(Forfaitaires!$D232,Listes!$A$54:$E$60,2,FALSE))),IF(Forfaitaires!$E232&gt;Listes!$E$53,(Forfaitaires!$E232*(VLOOKUP(Forfaitaires!$D232,Listes!$A$54:$E$60,5,FALSE))),(Forfaitaires!$E232*(VLOOKUP(Forfaitaires!$D232,Listes!$A$54:$E$60,3,FALSE)))+(VLOOKUP(Forfaitaires!$D232,Listes!$A$54:$E$60,4,FALSE))))))</f>
        <v/>
      </c>
      <c r="K232" s="123" t="str">
        <f>IF($G232="","",IF($C232=Listes!$B$31,IF(Forfaitaires!$E232&lt;=Listes!$B$42,(Forfaitaires!$E232*(VLOOKUP(Forfaitaires!$D232,Listes!$A$43:$E$49,2,FALSE))),IF(Forfaitaires!$E232&gt;Listes!$D$42,(Forfaitaires!$E232*(VLOOKUP(Forfaitaires!$D232,Listes!$A$43:$E$49,5,FALSE))),(Forfaitaires!$E232*(VLOOKUP(Forfaitaires!$D232,Listes!$A$43:$E$49,3,FALSE)))+(VLOOKUP(Forfaitaires!$D232,Listes!$A$43:$E$49,4,FALSE))))))</f>
        <v/>
      </c>
      <c r="L232" s="123" t="str">
        <f>IF($G232="","",IF($C232=Listes!$B$34,Listes!$I$31,IF($C232=Listes!$B$35,(VLOOKUP(Forfaitaires!$F232,Listes!$E$31:$F$36,2,FALSE)),IF($C232=Listes!$B$33,IF(Forfaitaires!$E232&lt;=Listes!$A$64,Forfaitaires!$E232*Listes!$A$65,IF(Forfaitaires!$E232&gt;Listes!$D$64,Forfaitaires!$E232*Listes!$D$65,((Forfaitaires!$E232*Listes!$B$65)+Listes!$C$65)))))))</f>
        <v/>
      </c>
      <c r="M232" s="124" t="str">
        <f t="shared" si="8"/>
        <v/>
      </c>
      <c r="N232" s="313"/>
    </row>
    <row r="233" spans="1:14" ht="20.100000000000001" customHeight="1" x14ac:dyDescent="0.25">
      <c r="A233" s="57">
        <v>228</v>
      </c>
      <c r="B233" s="28"/>
      <c r="C233" s="28"/>
      <c r="D233" s="28"/>
      <c r="E233" s="28"/>
      <c r="F233" s="28"/>
      <c r="G233" s="146" t="str">
        <f>IF(C233="","",IF(C233="","",(VLOOKUP(C233,Listes!$B$31:$C$35,2,FALSE))))</f>
        <v/>
      </c>
      <c r="H233" s="313" t="str">
        <f t="shared" si="7"/>
        <v/>
      </c>
      <c r="I233" s="124" t="str">
        <f>IF(G233="","",IF(G233="","",(VLOOKUP(G233,Listes!$C$31:$D$35,2,FALSE))))</f>
        <v/>
      </c>
      <c r="J233" s="123" t="str">
        <f>IF($G233="","",IF($C233=Listes!$B$32,IF(Forfaitaires!$E233&lt;=Listes!$B$53,(Forfaitaires!$E233*(VLOOKUP(Forfaitaires!$D233,Listes!$A$54:$E$60,2,FALSE))),IF(Forfaitaires!$E233&gt;Listes!$E$53,(Forfaitaires!$E233*(VLOOKUP(Forfaitaires!$D233,Listes!$A$54:$E$60,5,FALSE))),(Forfaitaires!$E233*(VLOOKUP(Forfaitaires!$D233,Listes!$A$54:$E$60,3,FALSE)))+(VLOOKUP(Forfaitaires!$D233,Listes!$A$54:$E$60,4,FALSE))))))</f>
        <v/>
      </c>
      <c r="K233" s="123" t="str">
        <f>IF($G233="","",IF($C233=Listes!$B$31,IF(Forfaitaires!$E233&lt;=Listes!$B$42,(Forfaitaires!$E233*(VLOOKUP(Forfaitaires!$D233,Listes!$A$43:$E$49,2,FALSE))),IF(Forfaitaires!$E233&gt;Listes!$D$42,(Forfaitaires!$E233*(VLOOKUP(Forfaitaires!$D233,Listes!$A$43:$E$49,5,FALSE))),(Forfaitaires!$E233*(VLOOKUP(Forfaitaires!$D233,Listes!$A$43:$E$49,3,FALSE)))+(VLOOKUP(Forfaitaires!$D233,Listes!$A$43:$E$49,4,FALSE))))))</f>
        <v/>
      </c>
      <c r="L233" s="123" t="str">
        <f>IF($G233="","",IF($C233=Listes!$B$34,Listes!$I$31,IF($C233=Listes!$B$35,(VLOOKUP(Forfaitaires!$F233,Listes!$E$31:$F$36,2,FALSE)),IF($C233=Listes!$B$33,IF(Forfaitaires!$E233&lt;=Listes!$A$64,Forfaitaires!$E233*Listes!$A$65,IF(Forfaitaires!$E233&gt;Listes!$D$64,Forfaitaires!$E233*Listes!$D$65,((Forfaitaires!$E233*Listes!$B$65)+Listes!$C$65)))))))</f>
        <v/>
      </c>
      <c r="M233" s="124" t="str">
        <f t="shared" si="8"/>
        <v/>
      </c>
      <c r="N233" s="313"/>
    </row>
    <row r="234" spans="1:14" ht="20.100000000000001" customHeight="1" x14ac:dyDescent="0.25">
      <c r="A234" s="57">
        <v>229</v>
      </c>
      <c r="B234" s="28"/>
      <c r="C234" s="28"/>
      <c r="D234" s="28"/>
      <c r="E234" s="28"/>
      <c r="F234" s="28"/>
      <c r="G234" s="146" t="str">
        <f>IF(C234="","",IF(C234="","",(VLOOKUP(C234,Listes!$B$31:$C$35,2,FALSE))))</f>
        <v/>
      </c>
      <c r="H234" s="313" t="str">
        <f t="shared" si="7"/>
        <v/>
      </c>
      <c r="I234" s="124" t="str">
        <f>IF(G234="","",IF(G234="","",(VLOOKUP(G234,Listes!$C$31:$D$35,2,FALSE))))</f>
        <v/>
      </c>
      <c r="J234" s="123" t="str">
        <f>IF($G234="","",IF($C234=Listes!$B$32,IF(Forfaitaires!$E234&lt;=Listes!$B$53,(Forfaitaires!$E234*(VLOOKUP(Forfaitaires!$D234,Listes!$A$54:$E$60,2,FALSE))),IF(Forfaitaires!$E234&gt;Listes!$E$53,(Forfaitaires!$E234*(VLOOKUP(Forfaitaires!$D234,Listes!$A$54:$E$60,5,FALSE))),(Forfaitaires!$E234*(VLOOKUP(Forfaitaires!$D234,Listes!$A$54:$E$60,3,FALSE)))+(VLOOKUP(Forfaitaires!$D234,Listes!$A$54:$E$60,4,FALSE))))))</f>
        <v/>
      </c>
      <c r="K234" s="123" t="str">
        <f>IF($G234="","",IF($C234=Listes!$B$31,IF(Forfaitaires!$E234&lt;=Listes!$B$42,(Forfaitaires!$E234*(VLOOKUP(Forfaitaires!$D234,Listes!$A$43:$E$49,2,FALSE))),IF(Forfaitaires!$E234&gt;Listes!$D$42,(Forfaitaires!$E234*(VLOOKUP(Forfaitaires!$D234,Listes!$A$43:$E$49,5,FALSE))),(Forfaitaires!$E234*(VLOOKUP(Forfaitaires!$D234,Listes!$A$43:$E$49,3,FALSE)))+(VLOOKUP(Forfaitaires!$D234,Listes!$A$43:$E$49,4,FALSE))))))</f>
        <v/>
      </c>
      <c r="L234" s="123" t="str">
        <f>IF($G234="","",IF($C234=Listes!$B$34,Listes!$I$31,IF($C234=Listes!$B$35,(VLOOKUP(Forfaitaires!$F234,Listes!$E$31:$F$36,2,FALSE)),IF($C234=Listes!$B$33,IF(Forfaitaires!$E234&lt;=Listes!$A$64,Forfaitaires!$E234*Listes!$A$65,IF(Forfaitaires!$E234&gt;Listes!$D$64,Forfaitaires!$E234*Listes!$D$65,((Forfaitaires!$E234*Listes!$B$65)+Listes!$C$65)))))))</f>
        <v/>
      </c>
      <c r="M234" s="124" t="str">
        <f t="shared" si="8"/>
        <v/>
      </c>
      <c r="N234" s="313"/>
    </row>
    <row r="235" spans="1:14" ht="20.100000000000001" customHeight="1" x14ac:dyDescent="0.25">
      <c r="A235" s="57">
        <v>230</v>
      </c>
      <c r="B235" s="28"/>
      <c r="C235" s="28"/>
      <c r="D235" s="28"/>
      <c r="E235" s="28"/>
      <c r="F235" s="28"/>
      <c r="G235" s="146" t="str">
        <f>IF(C235="","",IF(C235="","",(VLOOKUP(C235,Listes!$B$31:$C$35,2,FALSE))))</f>
        <v/>
      </c>
      <c r="H235" s="313" t="str">
        <f t="shared" si="7"/>
        <v/>
      </c>
      <c r="I235" s="124" t="str">
        <f>IF(G235="","",IF(G235="","",(VLOOKUP(G235,Listes!$C$31:$D$35,2,FALSE))))</f>
        <v/>
      </c>
      <c r="J235" s="123" t="str">
        <f>IF($G235="","",IF($C235=Listes!$B$32,IF(Forfaitaires!$E235&lt;=Listes!$B$53,(Forfaitaires!$E235*(VLOOKUP(Forfaitaires!$D235,Listes!$A$54:$E$60,2,FALSE))),IF(Forfaitaires!$E235&gt;Listes!$E$53,(Forfaitaires!$E235*(VLOOKUP(Forfaitaires!$D235,Listes!$A$54:$E$60,5,FALSE))),(Forfaitaires!$E235*(VLOOKUP(Forfaitaires!$D235,Listes!$A$54:$E$60,3,FALSE)))+(VLOOKUP(Forfaitaires!$D235,Listes!$A$54:$E$60,4,FALSE))))))</f>
        <v/>
      </c>
      <c r="K235" s="123" t="str">
        <f>IF($G235="","",IF($C235=Listes!$B$31,IF(Forfaitaires!$E235&lt;=Listes!$B$42,(Forfaitaires!$E235*(VLOOKUP(Forfaitaires!$D235,Listes!$A$43:$E$49,2,FALSE))),IF(Forfaitaires!$E235&gt;Listes!$D$42,(Forfaitaires!$E235*(VLOOKUP(Forfaitaires!$D235,Listes!$A$43:$E$49,5,FALSE))),(Forfaitaires!$E235*(VLOOKUP(Forfaitaires!$D235,Listes!$A$43:$E$49,3,FALSE)))+(VLOOKUP(Forfaitaires!$D235,Listes!$A$43:$E$49,4,FALSE))))))</f>
        <v/>
      </c>
      <c r="L235" s="123" t="str">
        <f>IF($G235="","",IF($C235=Listes!$B$34,Listes!$I$31,IF($C235=Listes!$B$35,(VLOOKUP(Forfaitaires!$F235,Listes!$E$31:$F$36,2,FALSE)),IF($C235=Listes!$B$33,IF(Forfaitaires!$E235&lt;=Listes!$A$64,Forfaitaires!$E235*Listes!$A$65,IF(Forfaitaires!$E235&gt;Listes!$D$64,Forfaitaires!$E235*Listes!$D$65,((Forfaitaires!$E235*Listes!$B$65)+Listes!$C$65)))))))</f>
        <v/>
      </c>
      <c r="M235" s="124" t="str">
        <f t="shared" si="8"/>
        <v/>
      </c>
      <c r="N235" s="313"/>
    </row>
    <row r="236" spans="1:14" ht="20.100000000000001" customHeight="1" x14ac:dyDescent="0.25">
      <c r="A236" s="57">
        <v>231</v>
      </c>
      <c r="B236" s="28"/>
      <c r="C236" s="28"/>
      <c r="D236" s="28"/>
      <c r="E236" s="28"/>
      <c r="F236" s="28"/>
      <c r="G236" s="146" t="str">
        <f>IF(C236="","",IF(C236="","",(VLOOKUP(C236,Listes!$B$31:$C$35,2,FALSE))))</f>
        <v/>
      </c>
      <c r="H236" s="313" t="str">
        <f t="shared" si="7"/>
        <v/>
      </c>
      <c r="I236" s="124" t="str">
        <f>IF(G236="","",IF(G236="","",(VLOOKUP(G236,Listes!$C$31:$D$35,2,FALSE))))</f>
        <v/>
      </c>
      <c r="J236" s="123" t="str">
        <f>IF($G236="","",IF($C236=Listes!$B$32,IF(Forfaitaires!$E236&lt;=Listes!$B$53,(Forfaitaires!$E236*(VLOOKUP(Forfaitaires!$D236,Listes!$A$54:$E$60,2,FALSE))),IF(Forfaitaires!$E236&gt;Listes!$E$53,(Forfaitaires!$E236*(VLOOKUP(Forfaitaires!$D236,Listes!$A$54:$E$60,5,FALSE))),(Forfaitaires!$E236*(VLOOKUP(Forfaitaires!$D236,Listes!$A$54:$E$60,3,FALSE)))+(VLOOKUP(Forfaitaires!$D236,Listes!$A$54:$E$60,4,FALSE))))))</f>
        <v/>
      </c>
      <c r="K236" s="123" t="str">
        <f>IF($G236="","",IF($C236=Listes!$B$31,IF(Forfaitaires!$E236&lt;=Listes!$B$42,(Forfaitaires!$E236*(VLOOKUP(Forfaitaires!$D236,Listes!$A$43:$E$49,2,FALSE))),IF(Forfaitaires!$E236&gt;Listes!$D$42,(Forfaitaires!$E236*(VLOOKUP(Forfaitaires!$D236,Listes!$A$43:$E$49,5,FALSE))),(Forfaitaires!$E236*(VLOOKUP(Forfaitaires!$D236,Listes!$A$43:$E$49,3,FALSE)))+(VLOOKUP(Forfaitaires!$D236,Listes!$A$43:$E$49,4,FALSE))))))</f>
        <v/>
      </c>
      <c r="L236" s="123" t="str">
        <f>IF($G236="","",IF($C236=Listes!$B$34,Listes!$I$31,IF($C236=Listes!$B$35,(VLOOKUP(Forfaitaires!$F236,Listes!$E$31:$F$36,2,FALSE)),IF($C236=Listes!$B$33,IF(Forfaitaires!$E236&lt;=Listes!$A$64,Forfaitaires!$E236*Listes!$A$65,IF(Forfaitaires!$E236&gt;Listes!$D$64,Forfaitaires!$E236*Listes!$D$65,((Forfaitaires!$E236*Listes!$B$65)+Listes!$C$65)))))))</f>
        <v/>
      </c>
      <c r="M236" s="124" t="str">
        <f t="shared" si="8"/>
        <v/>
      </c>
      <c r="N236" s="313"/>
    </row>
    <row r="237" spans="1:14" ht="20.100000000000001" customHeight="1" x14ac:dyDescent="0.25">
      <c r="A237" s="57">
        <v>232</v>
      </c>
      <c r="B237" s="28"/>
      <c r="C237" s="28"/>
      <c r="D237" s="28"/>
      <c r="E237" s="28"/>
      <c r="F237" s="28"/>
      <c r="G237" s="146" t="str">
        <f>IF(C237="","",IF(C237="","",(VLOOKUP(C237,Listes!$B$31:$C$35,2,FALSE))))</f>
        <v/>
      </c>
      <c r="H237" s="313" t="str">
        <f t="shared" si="7"/>
        <v/>
      </c>
      <c r="I237" s="124" t="str">
        <f>IF(G237="","",IF(G237="","",(VLOOKUP(G237,Listes!$C$31:$D$35,2,FALSE))))</f>
        <v/>
      </c>
      <c r="J237" s="123" t="str">
        <f>IF($G237="","",IF($C237=Listes!$B$32,IF(Forfaitaires!$E237&lt;=Listes!$B$53,(Forfaitaires!$E237*(VLOOKUP(Forfaitaires!$D237,Listes!$A$54:$E$60,2,FALSE))),IF(Forfaitaires!$E237&gt;Listes!$E$53,(Forfaitaires!$E237*(VLOOKUP(Forfaitaires!$D237,Listes!$A$54:$E$60,5,FALSE))),(Forfaitaires!$E237*(VLOOKUP(Forfaitaires!$D237,Listes!$A$54:$E$60,3,FALSE)))+(VLOOKUP(Forfaitaires!$D237,Listes!$A$54:$E$60,4,FALSE))))))</f>
        <v/>
      </c>
      <c r="K237" s="123" t="str">
        <f>IF($G237="","",IF($C237=Listes!$B$31,IF(Forfaitaires!$E237&lt;=Listes!$B$42,(Forfaitaires!$E237*(VLOOKUP(Forfaitaires!$D237,Listes!$A$43:$E$49,2,FALSE))),IF(Forfaitaires!$E237&gt;Listes!$D$42,(Forfaitaires!$E237*(VLOOKUP(Forfaitaires!$D237,Listes!$A$43:$E$49,5,FALSE))),(Forfaitaires!$E237*(VLOOKUP(Forfaitaires!$D237,Listes!$A$43:$E$49,3,FALSE)))+(VLOOKUP(Forfaitaires!$D237,Listes!$A$43:$E$49,4,FALSE))))))</f>
        <v/>
      </c>
      <c r="L237" s="123" t="str">
        <f>IF($G237="","",IF($C237=Listes!$B$34,Listes!$I$31,IF($C237=Listes!$B$35,(VLOOKUP(Forfaitaires!$F237,Listes!$E$31:$F$36,2,FALSE)),IF($C237=Listes!$B$33,IF(Forfaitaires!$E237&lt;=Listes!$A$64,Forfaitaires!$E237*Listes!$A$65,IF(Forfaitaires!$E237&gt;Listes!$D$64,Forfaitaires!$E237*Listes!$D$65,((Forfaitaires!$E237*Listes!$B$65)+Listes!$C$65)))))))</f>
        <v/>
      </c>
      <c r="M237" s="124" t="str">
        <f t="shared" si="8"/>
        <v/>
      </c>
      <c r="N237" s="313"/>
    </row>
    <row r="238" spans="1:14" ht="20.100000000000001" customHeight="1" x14ac:dyDescent="0.25">
      <c r="A238" s="57">
        <v>233</v>
      </c>
      <c r="B238" s="28"/>
      <c r="C238" s="28"/>
      <c r="D238" s="28"/>
      <c r="E238" s="28"/>
      <c r="F238" s="28"/>
      <c r="G238" s="146" t="str">
        <f>IF(C238="","",IF(C238="","",(VLOOKUP(C238,Listes!$B$31:$C$35,2,FALSE))))</f>
        <v/>
      </c>
      <c r="H238" s="313" t="str">
        <f t="shared" si="7"/>
        <v/>
      </c>
      <c r="I238" s="124" t="str">
        <f>IF(G238="","",IF(G238="","",(VLOOKUP(G238,Listes!$C$31:$D$35,2,FALSE))))</f>
        <v/>
      </c>
      <c r="J238" s="123" t="str">
        <f>IF($G238="","",IF($C238=Listes!$B$32,IF(Forfaitaires!$E238&lt;=Listes!$B$53,(Forfaitaires!$E238*(VLOOKUP(Forfaitaires!$D238,Listes!$A$54:$E$60,2,FALSE))),IF(Forfaitaires!$E238&gt;Listes!$E$53,(Forfaitaires!$E238*(VLOOKUP(Forfaitaires!$D238,Listes!$A$54:$E$60,5,FALSE))),(Forfaitaires!$E238*(VLOOKUP(Forfaitaires!$D238,Listes!$A$54:$E$60,3,FALSE)))+(VLOOKUP(Forfaitaires!$D238,Listes!$A$54:$E$60,4,FALSE))))))</f>
        <v/>
      </c>
      <c r="K238" s="123" t="str">
        <f>IF($G238="","",IF($C238=Listes!$B$31,IF(Forfaitaires!$E238&lt;=Listes!$B$42,(Forfaitaires!$E238*(VLOOKUP(Forfaitaires!$D238,Listes!$A$43:$E$49,2,FALSE))),IF(Forfaitaires!$E238&gt;Listes!$D$42,(Forfaitaires!$E238*(VLOOKUP(Forfaitaires!$D238,Listes!$A$43:$E$49,5,FALSE))),(Forfaitaires!$E238*(VLOOKUP(Forfaitaires!$D238,Listes!$A$43:$E$49,3,FALSE)))+(VLOOKUP(Forfaitaires!$D238,Listes!$A$43:$E$49,4,FALSE))))))</f>
        <v/>
      </c>
      <c r="L238" s="123" t="str">
        <f>IF($G238="","",IF($C238=Listes!$B$34,Listes!$I$31,IF($C238=Listes!$B$35,(VLOOKUP(Forfaitaires!$F238,Listes!$E$31:$F$36,2,FALSE)),IF($C238=Listes!$B$33,IF(Forfaitaires!$E238&lt;=Listes!$A$64,Forfaitaires!$E238*Listes!$A$65,IF(Forfaitaires!$E238&gt;Listes!$D$64,Forfaitaires!$E238*Listes!$D$65,((Forfaitaires!$E238*Listes!$B$65)+Listes!$C$65)))))))</f>
        <v/>
      </c>
      <c r="M238" s="124" t="str">
        <f t="shared" si="8"/>
        <v/>
      </c>
      <c r="N238" s="313"/>
    </row>
    <row r="239" spans="1:14" ht="20.100000000000001" customHeight="1" x14ac:dyDescent="0.25">
      <c r="A239" s="57">
        <v>234</v>
      </c>
      <c r="B239" s="28"/>
      <c r="C239" s="28"/>
      <c r="D239" s="28"/>
      <c r="E239" s="28"/>
      <c r="F239" s="28"/>
      <c r="G239" s="146" t="str">
        <f>IF(C239="","",IF(C239="","",(VLOOKUP(C239,Listes!$B$31:$C$35,2,FALSE))))</f>
        <v/>
      </c>
      <c r="H239" s="313" t="str">
        <f t="shared" si="7"/>
        <v/>
      </c>
      <c r="I239" s="124" t="str">
        <f>IF(G239="","",IF(G239="","",(VLOOKUP(G239,Listes!$C$31:$D$35,2,FALSE))))</f>
        <v/>
      </c>
      <c r="J239" s="123" t="str">
        <f>IF($G239="","",IF($C239=Listes!$B$32,IF(Forfaitaires!$E239&lt;=Listes!$B$53,(Forfaitaires!$E239*(VLOOKUP(Forfaitaires!$D239,Listes!$A$54:$E$60,2,FALSE))),IF(Forfaitaires!$E239&gt;Listes!$E$53,(Forfaitaires!$E239*(VLOOKUP(Forfaitaires!$D239,Listes!$A$54:$E$60,5,FALSE))),(Forfaitaires!$E239*(VLOOKUP(Forfaitaires!$D239,Listes!$A$54:$E$60,3,FALSE)))+(VLOOKUP(Forfaitaires!$D239,Listes!$A$54:$E$60,4,FALSE))))))</f>
        <v/>
      </c>
      <c r="K239" s="123" t="str">
        <f>IF($G239="","",IF($C239=Listes!$B$31,IF(Forfaitaires!$E239&lt;=Listes!$B$42,(Forfaitaires!$E239*(VLOOKUP(Forfaitaires!$D239,Listes!$A$43:$E$49,2,FALSE))),IF(Forfaitaires!$E239&gt;Listes!$D$42,(Forfaitaires!$E239*(VLOOKUP(Forfaitaires!$D239,Listes!$A$43:$E$49,5,FALSE))),(Forfaitaires!$E239*(VLOOKUP(Forfaitaires!$D239,Listes!$A$43:$E$49,3,FALSE)))+(VLOOKUP(Forfaitaires!$D239,Listes!$A$43:$E$49,4,FALSE))))))</f>
        <v/>
      </c>
      <c r="L239" s="123" t="str">
        <f>IF($G239="","",IF($C239=Listes!$B$34,Listes!$I$31,IF($C239=Listes!$B$35,(VLOOKUP(Forfaitaires!$F239,Listes!$E$31:$F$36,2,FALSE)),IF($C239=Listes!$B$33,IF(Forfaitaires!$E239&lt;=Listes!$A$64,Forfaitaires!$E239*Listes!$A$65,IF(Forfaitaires!$E239&gt;Listes!$D$64,Forfaitaires!$E239*Listes!$D$65,((Forfaitaires!$E239*Listes!$B$65)+Listes!$C$65)))))))</f>
        <v/>
      </c>
      <c r="M239" s="124" t="str">
        <f t="shared" si="8"/>
        <v/>
      </c>
      <c r="N239" s="313"/>
    </row>
    <row r="240" spans="1:14" ht="20.100000000000001" customHeight="1" x14ac:dyDescent="0.25">
      <c r="A240" s="57">
        <v>235</v>
      </c>
      <c r="B240" s="28"/>
      <c r="C240" s="28"/>
      <c r="D240" s="28"/>
      <c r="E240" s="28"/>
      <c r="F240" s="28"/>
      <c r="G240" s="146" t="str">
        <f>IF(C240="","",IF(C240="","",(VLOOKUP(C240,Listes!$B$31:$C$35,2,FALSE))))</f>
        <v/>
      </c>
      <c r="H240" s="313" t="str">
        <f t="shared" si="7"/>
        <v/>
      </c>
      <c r="I240" s="124" t="str">
        <f>IF(G240="","",IF(G240="","",(VLOOKUP(G240,Listes!$C$31:$D$35,2,FALSE))))</f>
        <v/>
      </c>
      <c r="J240" s="123" t="str">
        <f>IF($G240="","",IF($C240=Listes!$B$32,IF(Forfaitaires!$E240&lt;=Listes!$B$53,(Forfaitaires!$E240*(VLOOKUP(Forfaitaires!$D240,Listes!$A$54:$E$60,2,FALSE))),IF(Forfaitaires!$E240&gt;Listes!$E$53,(Forfaitaires!$E240*(VLOOKUP(Forfaitaires!$D240,Listes!$A$54:$E$60,5,FALSE))),(Forfaitaires!$E240*(VLOOKUP(Forfaitaires!$D240,Listes!$A$54:$E$60,3,FALSE)))+(VLOOKUP(Forfaitaires!$D240,Listes!$A$54:$E$60,4,FALSE))))))</f>
        <v/>
      </c>
      <c r="K240" s="123" t="str">
        <f>IF($G240="","",IF($C240=Listes!$B$31,IF(Forfaitaires!$E240&lt;=Listes!$B$42,(Forfaitaires!$E240*(VLOOKUP(Forfaitaires!$D240,Listes!$A$43:$E$49,2,FALSE))),IF(Forfaitaires!$E240&gt;Listes!$D$42,(Forfaitaires!$E240*(VLOOKUP(Forfaitaires!$D240,Listes!$A$43:$E$49,5,FALSE))),(Forfaitaires!$E240*(VLOOKUP(Forfaitaires!$D240,Listes!$A$43:$E$49,3,FALSE)))+(VLOOKUP(Forfaitaires!$D240,Listes!$A$43:$E$49,4,FALSE))))))</f>
        <v/>
      </c>
      <c r="L240" s="123" t="str">
        <f>IF($G240="","",IF($C240=Listes!$B$34,Listes!$I$31,IF($C240=Listes!$B$35,(VLOOKUP(Forfaitaires!$F240,Listes!$E$31:$F$36,2,FALSE)),IF($C240=Listes!$B$33,IF(Forfaitaires!$E240&lt;=Listes!$A$64,Forfaitaires!$E240*Listes!$A$65,IF(Forfaitaires!$E240&gt;Listes!$D$64,Forfaitaires!$E240*Listes!$D$65,((Forfaitaires!$E240*Listes!$B$65)+Listes!$C$65)))))))</f>
        <v/>
      </c>
      <c r="M240" s="124" t="str">
        <f t="shared" si="8"/>
        <v/>
      </c>
      <c r="N240" s="313"/>
    </row>
    <row r="241" spans="1:14" ht="20.100000000000001" customHeight="1" x14ac:dyDescent="0.25">
      <c r="A241" s="57">
        <v>236</v>
      </c>
      <c r="B241" s="28"/>
      <c r="C241" s="28"/>
      <c r="D241" s="28"/>
      <c r="E241" s="28"/>
      <c r="F241" s="28"/>
      <c r="G241" s="146" t="str">
        <f>IF(C241="","",IF(C241="","",(VLOOKUP(C241,Listes!$B$31:$C$35,2,FALSE))))</f>
        <v/>
      </c>
      <c r="H241" s="313" t="str">
        <f t="shared" si="7"/>
        <v/>
      </c>
      <c r="I241" s="124" t="str">
        <f>IF(G241="","",IF(G241="","",(VLOOKUP(G241,Listes!$C$31:$D$35,2,FALSE))))</f>
        <v/>
      </c>
      <c r="J241" s="123" t="str">
        <f>IF($G241="","",IF($C241=Listes!$B$32,IF(Forfaitaires!$E241&lt;=Listes!$B$53,(Forfaitaires!$E241*(VLOOKUP(Forfaitaires!$D241,Listes!$A$54:$E$60,2,FALSE))),IF(Forfaitaires!$E241&gt;Listes!$E$53,(Forfaitaires!$E241*(VLOOKUP(Forfaitaires!$D241,Listes!$A$54:$E$60,5,FALSE))),(Forfaitaires!$E241*(VLOOKUP(Forfaitaires!$D241,Listes!$A$54:$E$60,3,FALSE)))+(VLOOKUP(Forfaitaires!$D241,Listes!$A$54:$E$60,4,FALSE))))))</f>
        <v/>
      </c>
      <c r="K241" s="123" t="str">
        <f>IF($G241="","",IF($C241=Listes!$B$31,IF(Forfaitaires!$E241&lt;=Listes!$B$42,(Forfaitaires!$E241*(VLOOKUP(Forfaitaires!$D241,Listes!$A$43:$E$49,2,FALSE))),IF(Forfaitaires!$E241&gt;Listes!$D$42,(Forfaitaires!$E241*(VLOOKUP(Forfaitaires!$D241,Listes!$A$43:$E$49,5,FALSE))),(Forfaitaires!$E241*(VLOOKUP(Forfaitaires!$D241,Listes!$A$43:$E$49,3,FALSE)))+(VLOOKUP(Forfaitaires!$D241,Listes!$A$43:$E$49,4,FALSE))))))</f>
        <v/>
      </c>
      <c r="L241" s="123" t="str">
        <f>IF($G241="","",IF($C241=Listes!$B$34,Listes!$I$31,IF($C241=Listes!$B$35,(VLOOKUP(Forfaitaires!$F241,Listes!$E$31:$F$36,2,FALSE)),IF($C241=Listes!$B$33,IF(Forfaitaires!$E241&lt;=Listes!$A$64,Forfaitaires!$E241*Listes!$A$65,IF(Forfaitaires!$E241&gt;Listes!$D$64,Forfaitaires!$E241*Listes!$D$65,((Forfaitaires!$E241*Listes!$B$65)+Listes!$C$65)))))))</f>
        <v/>
      </c>
      <c r="M241" s="124" t="str">
        <f t="shared" si="8"/>
        <v/>
      </c>
      <c r="N241" s="313"/>
    </row>
    <row r="242" spans="1:14" ht="20.100000000000001" customHeight="1" x14ac:dyDescent="0.25">
      <c r="A242" s="57">
        <v>237</v>
      </c>
      <c r="B242" s="28"/>
      <c r="C242" s="28"/>
      <c r="D242" s="28"/>
      <c r="E242" s="28"/>
      <c r="F242" s="28"/>
      <c r="G242" s="146" t="str">
        <f>IF(C242="","",IF(C242="","",(VLOOKUP(C242,Listes!$B$31:$C$35,2,FALSE))))</f>
        <v/>
      </c>
      <c r="H242" s="313" t="str">
        <f t="shared" si="7"/>
        <v/>
      </c>
      <c r="I242" s="124" t="str">
        <f>IF(G242="","",IF(G242="","",(VLOOKUP(G242,Listes!$C$31:$D$35,2,FALSE))))</f>
        <v/>
      </c>
      <c r="J242" s="123" t="str">
        <f>IF($G242="","",IF($C242=Listes!$B$32,IF(Forfaitaires!$E242&lt;=Listes!$B$53,(Forfaitaires!$E242*(VLOOKUP(Forfaitaires!$D242,Listes!$A$54:$E$60,2,FALSE))),IF(Forfaitaires!$E242&gt;Listes!$E$53,(Forfaitaires!$E242*(VLOOKUP(Forfaitaires!$D242,Listes!$A$54:$E$60,5,FALSE))),(Forfaitaires!$E242*(VLOOKUP(Forfaitaires!$D242,Listes!$A$54:$E$60,3,FALSE)))+(VLOOKUP(Forfaitaires!$D242,Listes!$A$54:$E$60,4,FALSE))))))</f>
        <v/>
      </c>
      <c r="K242" s="123" t="str">
        <f>IF($G242="","",IF($C242=Listes!$B$31,IF(Forfaitaires!$E242&lt;=Listes!$B$42,(Forfaitaires!$E242*(VLOOKUP(Forfaitaires!$D242,Listes!$A$43:$E$49,2,FALSE))),IF(Forfaitaires!$E242&gt;Listes!$D$42,(Forfaitaires!$E242*(VLOOKUP(Forfaitaires!$D242,Listes!$A$43:$E$49,5,FALSE))),(Forfaitaires!$E242*(VLOOKUP(Forfaitaires!$D242,Listes!$A$43:$E$49,3,FALSE)))+(VLOOKUP(Forfaitaires!$D242,Listes!$A$43:$E$49,4,FALSE))))))</f>
        <v/>
      </c>
      <c r="L242" s="123" t="str">
        <f>IF($G242="","",IF($C242=Listes!$B$34,Listes!$I$31,IF($C242=Listes!$B$35,(VLOOKUP(Forfaitaires!$F242,Listes!$E$31:$F$36,2,FALSE)),IF($C242=Listes!$B$33,IF(Forfaitaires!$E242&lt;=Listes!$A$64,Forfaitaires!$E242*Listes!$A$65,IF(Forfaitaires!$E242&gt;Listes!$D$64,Forfaitaires!$E242*Listes!$D$65,((Forfaitaires!$E242*Listes!$B$65)+Listes!$C$65)))))))</f>
        <v/>
      </c>
      <c r="M242" s="124" t="str">
        <f t="shared" si="8"/>
        <v/>
      </c>
      <c r="N242" s="313"/>
    </row>
    <row r="243" spans="1:14" ht="20.100000000000001" customHeight="1" x14ac:dyDescent="0.25">
      <c r="A243" s="57">
        <v>238</v>
      </c>
      <c r="B243" s="28"/>
      <c r="C243" s="28"/>
      <c r="D243" s="28"/>
      <c r="E243" s="28"/>
      <c r="F243" s="28"/>
      <c r="G243" s="146" t="str">
        <f>IF(C243="","",IF(C243="","",(VLOOKUP(C243,Listes!$B$31:$C$35,2,FALSE))))</f>
        <v/>
      </c>
      <c r="H243" s="313" t="str">
        <f t="shared" si="7"/>
        <v/>
      </c>
      <c r="I243" s="124" t="str">
        <f>IF(G243="","",IF(G243="","",(VLOOKUP(G243,Listes!$C$31:$D$35,2,FALSE))))</f>
        <v/>
      </c>
      <c r="J243" s="123" t="str">
        <f>IF($G243="","",IF($C243=Listes!$B$32,IF(Forfaitaires!$E243&lt;=Listes!$B$53,(Forfaitaires!$E243*(VLOOKUP(Forfaitaires!$D243,Listes!$A$54:$E$60,2,FALSE))),IF(Forfaitaires!$E243&gt;Listes!$E$53,(Forfaitaires!$E243*(VLOOKUP(Forfaitaires!$D243,Listes!$A$54:$E$60,5,FALSE))),(Forfaitaires!$E243*(VLOOKUP(Forfaitaires!$D243,Listes!$A$54:$E$60,3,FALSE)))+(VLOOKUP(Forfaitaires!$D243,Listes!$A$54:$E$60,4,FALSE))))))</f>
        <v/>
      </c>
      <c r="K243" s="123" t="str">
        <f>IF($G243="","",IF($C243=Listes!$B$31,IF(Forfaitaires!$E243&lt;=Listes!$B$42,(Forfaitaires!$E243*(VLOOKUP(Forfaitaires!$D243,Listes!$A$43:$E$49,2,FALSE))),IF(Forfaitaires!$E243&gt;Listes!$D$42,(Forfaitaires!$E243*(VLOOKUP(Forfaitaires!$D243,Listes!$A$43:$E$49,5,FALSE))),(Forfaitaires!$E243*(VLOOKUP(Forfaitaires!$D243,Listes!$A$43:$E$49,3,FALSE)))+(VLOOKUP(Forfaitaires!$D243,Listes!$A$43:$E$49,4,FALSE))))))</f>
        <v/>
      </c>
      <c r="L243" s="123" t="str">
        <f>IF($G243="","",IF($C243=Listes!$B$34,Listes!$I$31,IF($C243=Listes!$B$35,(VLOOKUP(Forfaitaires!$F243,Listes!$E$31:$F$36,2,FALSE)),IF($C243=Listes!$B$33,IF(Forfaitaires!$E243&lt;=Listes!$A$64,Forfaitaires!$E243*Listes!$A$65,IF(Forfaitaires!$E243&gt;Listes!$D$64,Forfaitaires!$E243*Listes!$D$65,((Forfaitaires!$E243*Listes!$B$65)+Listes!$C$65)))))))</f>
        <v/>
      </c>
      <c r="M243" s="124" t="str">
        <f t="shared" si="8"/>
        <v/>
      </c>
      <c r="N243" s="313"/>
    </row>
    <row r="244" spans="1:14" ht="20.100000000000001" customHeight="1" x14ac:dyDescent="0.25">
      <c r="A244" s="57">
        <v>239</v>
      </c>
      <c r="B244" s="28"/>
      <c r="C244" s="28"/>
      <c r="D244" s="28"/>
      <c r="E244" s="28"/>
      <c r="F244" s="28"/>
      <c r="G244" s="146" t="str">
        <f>IF(C244="","",IF(C244="","",(VLOOKUP(C244,Listes!$B$31:$C$35,2,FALSE))))</f>
        <v/>
      </c>
      <c r="H244" s="313" t="str">
        <f t="shared" si="7"/>
        <v/>
      </c>
      <c r="I244" s="124" t="str">
        <f>IF(G244="","",IF(G244="","",(VLOOKUP(G244,Listes!$C$31:$D$35,2,FALSE))))</f>
        <v/>
      </c>
      <c r="J244" s="123" t="str">
        <f>IF($G244="","",IF($C244=Listes!$B$32,IF(Forfaitaires!$E244&lt;=Listes!$B$53,(Forfaitaires!$E244*(VLOOKUP(Forfaitaires!$D244,Listes!$A$54:$E$60,2,FALSE))),IF(Forfaitaires!$E244&gt;Listes!$E$53,(Forfaitaires!$E244*(VLOOKUP(Forfaitaires!$D244,Listes!$A$54:$E$60,5,FALSE))),(Forfaitaires!$E244*(VLOOKUP(Forfaitaires!$D244,Listes!$A$54:$E$60,3,FALSE)))+(VLOOKUP(Forfaitaires!$D244,Listes!$A$54:$E$60,4,FALSE))))))</f>
        <v/>
      </c>
      <c r="K244" s="123" t="str">
        <f>IF($G244="","",IF($C244=Listes!$B$31,IF(Forfaitaires!$E244&lt;=Listes!$B$42,(Forfaitaires!$E244*(VLOOKUP(Forfaitaires!$D244,Listes!$A$43:$E$49,2,FALSE))),IF(Forfaitaires!$E244&gt;Listes!$D$42,(Forfaitaires!$E244*(VLOOKUP(Forfaitaires!$D244,Listes!$A$43:$E$49,5,FALSE))),(Forfaitaires!$E244*(VLOOKUP(Forfaitaires!$D244,Listes!$A$43:$E$49,3,FALSE)))+(VLOOKUP(Forfaitaires!$D244,Listes!$A$43:$E$49,4,FALSE))))))</f>
        <v/>
      </c>
      <c r="L244" s="123" t="str">
        <f>IF($G244="","",IF($C244=Listes!$B$34,Listes!$I$31,IF($C244=Listes!$B$35,(VLOOKUP(Forfaitaires!$F244,Listes!$E$31:$F$36,2,FALSE)),IF($C244=Listes!$B$33,IF(Forfaitaires!$E244&lt;=Listes!$A$64,Forfaitaires!$E244*Listes!$A$65,IF(Forfaitaires!$E244&gt;Listes!$D$64,Forfaitaires!$E244*Listes!$D$65,((Forfaitaires!$E244*Listes!$B$65)+Listes!$C$65)))))))</f>
        <v/>
      </c>
      <c r="M244" s="124" t="str">
        <f t="shared" si="8"/>
        <v/>
      </c>
      <c r="N244" s="313"/>
    </row>
    <row r="245" spans="1:14" ht="20.100000000000001" customHeight="1" x14ac:dyDescent="0.25">
      <c r="A245" s="57">
        <v>240</v>
      </c>
      <c r="B245" s="28"/>
      <c r="C245" s="28"/>
      <c r="D245" s="28"/>
      <c r="E245" s="28"/>
      <c r="F245" s="28"/>
      <c r="G245" s="146" t="str">
        <f>IF(C245="","",IF(C245="","",(VLOOKUP(C245,Listes!$B$31:$C$35,2,FALSE))))</f>
        <v/>
      </c>
      <c r="H245" s="313" t="str">
        <f t="shared" si="7"/>
        <v/>
      </c>
      <c r="I245" s="124" t="str">
        <f>IF(G245="","",IF(G245="","",(VLOOKUP(G245,Listes!$C$31:$D$35,2,FALSE))))</f>
        <v/>
      </c>
      <c r="J245" s="123" t="str">
        <f>IF($G245="","",IF($C245=Listes!$B$32,IF(Forfaitaires!$E245&lt;=Listes!$B$53,(Forfaitaires!$E245*(VLOOKUP(Forfaitaires!$D245,Listes!$A$54:$E$60,2,FALSE))),IF(Forfaitaires!$E245&gt;Listes!$E$53,(Forfaitaires!$E245*(VLOOKUP(Forfaitaires!$D245,Listes!$A$54:$E$60,5,FALSE))),(Forfaitaires!$E245*(VLOOKUP(Forfaitaires!$D245,Listes!$A$54:$E$60,3,FALSE)))+(VLOOKUP(Forfaitaires!$D245,Listes!$A$54:$E$60,4,FALSE))))))</f>
        <v/>
      </c>
      <c r="K245" s="123" t="str">
        <f>IF($G245="","",IF($C245=Listes!$B$31,IF(Forfaitaires!$E245&lt;=Listes!$B$42,(Forfaitaires!$E245*(VLOOKUP(Forfaitaires!$D245,Listes!$A$43:$E$49,2,FALSE))),IF(Forfaitaires!$E245&gt;Listes!$D$42,(Forfaitaires!$E245*(VLOOKUP(Forfaitaires!$D245,Listes!$A$43:$E$49,5,FALSE))),(Forfaitaires!$E245*(VLOOKUP(Forfaitaires!$D245,Listes!$A$43:$E$49,3,FALSE)))+(VLOOKUP(Forfaitaires!$D245,Listes!$A$43:$E$49,4,FALSE))))))</f>
        <v/>
      </c>
      <c r="L245" s="123" t="str">
        <f>IF($G245="","",IF($C245=Listes!$B$34,Listes!$I$31,IF($C245=Listes!$B$35,(VLOOKUP(Forfaitaires!$F245,Listes!$E$31:$F$36,2,FALSE)),IF($C245=Listes!$B$33,IF(Forfaitaires!$E245&lt;=Listes!$A$64,Forfaitaires!$E245*Listes!$A$65,IF(Forfaitaires!$E245&gt;Listes!$D$64,Forfaitaires!$E245*Listes!$D$65,((Forfaitaires!$E245*Listes!$B$65)+Listes!$C$65)))))))</f>
        <v/>
      </c>
      <c r="M245" s="124" t="str">
        <f t="shared" si="8"/>
        <v/>
      </c>
      <c r="N245" s="313"/>
    </row>
    <row r="246" spans="1:14" ht="20.100000000000001" customHeight="1" x14ac:dyDescent="0.25">
      <c r="A246" s="57">
        <v>241</v>
      </c>
      <c r="B246" s="28"/>
      <c r="C246" s="28"/>
      <c r="D246" s="28"/>
      <c r="E246" s="28"/>
      <c r="F246" s="28"/>
      <c r="G246" s="146" t="str">
        <f>IF(C246="","",IF(C246="","",(VLOOKUP(C246,Listes!$B$31:$C$35,2,FALSE))))</f>
        <v/>
      </c>
      <c r="H246" s="313" t="str">
        <f t="shared" si="7"/>
        <v/>
      </c>
      <c r="I246" s="124" t="str">
        <f>IF(G246="","",IF(G246="","",(VLOOKUP(G246,Listes!$C$31:$D$35,2,FALSE))))</f>
        <v/>
      </c>
      <c r="J246" s="123" t="str">
        <f>IF($G246="","",IF($C246=Listes!$B$32,IF(Forfaitaires!$E246&lt;=Listes!$B$53,(Forfaitaires!$E246*(VLOOKUP(Forfaitaires!$D246,Listes!$A$54:$E$60,2,FALSE))),IF(Forfaitaires!$E246&gt;Listes!$E$53,(Forfaitaires!$E246*(VLOOKUP(Forfaitaires!$D246,Listes!$A$54:$E$60,5,FALSE))),(Forfaitaires!$E246*(VLOOKUP(Forfaitaires!$D246,Listes!$A$54:$E$60,3,FALSE)))+(VLOOKUP(Forfaitaires!$D246,Listes!$A$54:$E$60,4,FALSE))))))</f>
        <v/>
      </c>
      <c r="K246" s="123" t="str">
        <f>IF($G246="","",IF($C246=Listes!$B$31,IF(Forfaitaires!$E246&lt;=Listes!$B$42,(Forfaitaires!$E246*(VLOOKUP(Forfaitaires!$D246,Listes!$A$43:$E$49,2,FALSE))),IF(Forfaitaires!$E246&gt;Listes!$D$42,(Forfaitaires!$E246*(VLOOKUP(Forfaitaires!$D246,Listes!$A$43:$E$49,5,FALSE))),(Forfaitaires!$E246*(VLOOKUP(Forfaitaires!$D246,Listes!$A$43:$E$49,3,FALSE)))+(VLOOKUP(Forfaitaires!$D246,Listes!$A$43:$E$49,4,FALSE))))))</f>
        <v/>
      </c>
      <c r="L246" s="123" t="str">
        <f>IF($G246="","",IF($C246=Listes!$B$34,Listes!$I$31,IF($C246=Listes!$B$35,(VLOOKUP(Forfaitaires!$F246,Listes!$E$31:$F$36,2,FALSE)),IF($C246=Listes!$B$33,IF(Forfaitaires!$E246&lt;=Listes!$A$64,Forfaitaires!$E246*Listes!$A$65,IF(Forfaitaires!$E246&gt;Listes!$D$64,Forfaitaires!$E246*Listes!$D$65,((Forfaitaires!$E246*Listes!$B$65)+Listes!$C$65)))))))</f>
        <v/>
      </c>
      <c r="M246" s="124" t="str">
        <f t="shared" si="8"/>
        <v/>
      </c>
      <c r="N246" s="313"/>
    </row>
    <row r="247" spans="1:14" ht="20.100000000000001" customHeight="1" x14ac:dyDescent="0.25">
      <c r="A247" s="57">
        <v>242</v>
      </c>
      <c r="B247" s="28"/>
      <c r="C247" s="28"/>
      <c r="D247" s="28"/>
      <c r="E247" s="28"/>
      <c r="F247" s="28"/>
      <c r="G247" s="146" t="str">
        <f>IF(C247="","",IF(C247="","",(VLOOKUP(C247,Listes!$B$31:$C$35,2,FALSE))))</f>
        <v/>
      </c>
      <c r="H247" s="313" t="str">
        <f t="shared" si="7"/>
        <v/>
      </c>
      <c r="I247" s="124" t="str">
        <f>IF(G247="","",IF(G247="","",(VLOOKUP(G247,Listes!$C$31:$D$35,2,FALSE))))</f>
        <v/>
      </c>
      <c r="J247" s="123" t="str">
        <f>IF($G247="","",IF($C247=Listes!$B$32,IF(Forfaitaires!$E247&lt;=Listes!$B$53,(Forfaitaires!$E247*(VLOOKUP(Forfaitaires!$D247,Listes!$A$54:$E$60,2,FALSE))),IF(Forfaitaires!$E247&gt;Listes!$E$53,(Forfaitaires!$E247*(VLOOKUP(Forfaitaires!$D247,Listes!$A$54:$E$60,5,FALSE))),(Forfaitaires!$E247*(VLOOKUP(Forfaitaires!$D247,Listes!$A$54:$E$60,3,FALSE)))+(VLOOKUP(Forfaitaires!$D247,Listes!$A$54:$E$60,4,FALSE))))))</f>
        <v/>
      </c>
      <c r="K247" s="123" t="str">
        <f>IF($G247="","",IF($C247=Listes!$B$31,IF(Forfaitaires!$E247&lt;=Listes!$B$42,(Forfaitaires!$E247*(VLOOKUP(Forfaitaires!$D247,Listes!$A$43:$E$49,2,FALSE))),IF(Forfaitaires!$E247&gt;Listes!$D$42,(Forfaitaires!$E247*(VLOOKUP(Forfaitaires!$D247,Listes!$A$43:$E$49,5,FALSE))),(Forfaitaires!$E247*(VLOOKUP(Forfaitaires!$D247,Listes!$A$43:$E$49,3,FALSE)))+(VLOOKUP(Forfaitaires!$D247,Listes!$A$43:$E$49,4,FALSE))))))</f>
        <v/>
      </c>
      <c r="L247" s="123" t="str">
        <f>IF($G247="","",IF($C247=Listes!$B$34,Listes!$I$31,IF($C247=Listes!$B$35,(VLOOKUP(Forfaitaires!$F247,Listes!$E$31:$F$36,2,FALSE)),IF($C247=Listes!$B$33,IF(Forfaitaires!$E247&lt;=Listes!$A$64,Forfaitaires!$E247*Listes!$A$65,IF(Forfaitaires!$E247&gt;Listes!$D$64,Forfaitaires!$E247*Listes!$D$65,((Forfaitaires!$E247*Listes!$B$65)+Listes!$C$65)))))))</f>
        <v/>
      </c>
      <c r="M247" s="124" t="str">
        <f t="shared" si="8"/>
        <v/>
      </c>
      <c r="N247" s="313"/>
    </row>
    <row r="248" spans="1:14" ht="20.100000000000001" customHeight="1" x14ac:dyDescent="0.25">
      <c r="A248" s="57">
        <v>243</v>
      </c>
      <c r="B248" s="28"/>
      <c r="C248" s="28"/>
      <c r="D248" s="28"/>
      <c r="E248" s="28"/>
      <c r="F248" s="28"/>
      <c r="G248" s="146" t="str">
        <f>IF(C248="","",IF(C248="","",(VLOOKUP(C248,Listes!$B$31:$C$35,2,FALSE))))</f>
        <v/>
      </c>
      <c r="H248" s="313" t="str">
        <f t="shared" si="7"/>
        <v/>
      </c>
      <c r="I248" s="124" t="str">
        <f>IF(G248="","",IF(G248="","",(VLOOKUP(G248,Listes!$C$31:$D$35,2,FALSE))))</f>
        <v/>
      </c>
      <c r="J248" s="123" t="str">
        <f>IF($G248="","",IF($C248=Listes!$B$32,IF(Forfaitaires!$E248&lt;=Listes!$B$53,(Forfaitaires!$E248*(VLOOKUP(Forfaitaires!$D248,Listes!$A$54:$E$60,2,FALSE))),IF(Forfaitaires!$E248&gt;Listes!$E$53,(Forfaitaires!$E248*(VLOOKUP(Forfaitaires!$D248,Listes!$A$54:$E$60,5,FALSE))),(Forfaitaires!$E248*(VLOOKUP(Forfaitaires!$D248,Listes!$A$54:$E$60,3,FALSE)))+(VLOOKUP(Forfaitaires!$D248,Listes!$A$54:$E$60,4,FALSE))))))</f>
        <v/>
      </c>
      <c r="K248" s="123" t="str">
        <f>IF($G248="","",IF($C248=Listes!$B$31,IF(Forfaitaires!$E248&lt;=Listes!$B$42,(Forfaitaires!$E248*(VLOOKUP(Forfaitaires!$D248,Listes!$A$43:$E$49,2,FALSE))),IF(Forfaitaires!$E248&gt;Listes!$D$42,(Forfaitaires!$E248*(VLOOKUP(Forfaitaires!$D248,Listes!$A$43:$E$49,5,FALSE))),(Forfaitaires!$E248*(VLOOKUP(Forfaitaires!$D248,Listes!$A$43:$E$49,3,FALSE)))+(VLOOKUP(Forfaitaires!$D248,Listes!$A$43:$E$49,4,FALSE))))))</f>
        <v/>
      </c>
      <c r="L248" s="123" t="str">
        <f>IF($G248="","",IF($C248=Listes!$B$34,Listes!$I$31,IF($C248=Listes!$B$35,(VLOOKUP(Forfaitaires!$F248,Listes!$E$31:$F$36,2,FALSE)),IF($C248=Listes!$B$33,IF(Forfaitaires!$E248&lt;=Listes!$A$64,Forfaitaires!$E248*Listes!$A$65,IF(Forfaitaires!$E248&gt;Listes!$D$64,Forfaitaires!$E248*Listes!$D$65,((Forfaitaires!$E248*Listes!$B$65)+Listes!$C$65)))))))</f>
        <v/>
      </c>
      <c r="M248" s="124" t="str">
        <f t="shared" si="8"/>
        <v/>
      </c>
      <c r="N248" s="313"/>
    </row>
    <row r="249" spans="1:14" ht="20.100000000000001" customHeight="1" x14ac:dyDescent="0.25">
      <c r="A249" s="57">
        <v>244</v>
      </c>
      <c r="B249" s="28"/>
      <c r="C249" s="28"/>
      <c r="D249" s="28"/>
      <c r="E249" s="28"/>
      <c r="F249" s="28"/>
      <c r="G249" s="146" t="str">
        <f>IF(C249="","",IF(C249="","",(VLOOKUP(C249,Listes!$B$31:$C$35,2,FALSE))))</f>
        <v/>
      </c>
      <c r="H249" s="313" t="str">
        <f t="shared" si="7"/>
        <v/>
      </c>
      <c r="I249" s="124" t="str">
        <f>IF(G249="","",IF(G249="","",(VLOOKUP(G249,Listes!$C$31:$D$35,2,FALSE))))</f>
        <v/>
      </c>
      <c r="J249" s="123" t="str">
        <f>IF($G249="","",IF($C249=Listes!$B$32,IF(Forfaitaires!$E249&lt;=Listes!$B$53,(Forfaitaires!$E249*(VLOOKUP(Forfaitaires!$D249,Listes!$A$54:$E$60,2,FALSE))),IF(Forfaitaires!$E249&gt;Listes!$E$53,(Forfaitaires!$E249*(VLOOKUP(Forfaitaires!$D249,Listes!$A$54:$E$60,5,FALSE))),(Forfaitaires!$E249*(VLOOKUP(Forfaitaires!$D249,Listes!$A$54:$E$60,3,FALSE)))+(VLOOKUP(Forfaitaires!$D249,Listes!$A$54:$E$60,4,FALSE))))))</f>
        <v/>
      </c>
      <c r="K249" s="123" t="str">
        <f>IF($G249="","",IF($C249=Listes!$B$31,IF(Forfaitaires!$E249&lt;=Listes!$B$42,(Forfaitaires!$E249*(VLOOKUP(Forfaitaires!$D249,Listes!$A$43:$E$49,2,FALSE))),IF(Forfaitaires!$E249&gt;Listes!$D$42,(Forfaitaires!$E249*(VLOOKUP(Forfaitaires!$D249,Listes!$A$43:$E$49,5,FALSE))),(Forfaitaires!$E249*(VLOOKUP(Forfaitaires!$D249,Listes!$A$43:$E$49,3,FALSE)))+(VLOOKUP(Forfaitaires!$D249,Listes!$A$43:$E$49,4,FALSE))))))</f>
        <v/>
      </c>
      <c r="L249" s="123" t="str">
        <f>IF($G249="","",IF($C249=Listes!$B$34,Listes!$I$31,IF($C249=Listes!$B$35,(VLOOKUP(Forfaitaires!$F249,Listes!$E$31:$F$36,2,FALSE)),IF($C249=Listes!$B$33,IF(Forfaitaires!$E249&lt;=Listes!$A$64,Forfaitaires!$E249*Listes!$A$65,IF(Forfaitaires!$E249&gt;Listes!$D$64,Forfaitaires!$E249*Listes!$D$65,((Forfaitaires!$E249*Listes!$B$65)+Listes!$C$65)))))))</f>
        <v/>
      </c>
      <c r="M249" s="124" t="str">
        <f t="shared" si="8"/>
        <v/>
      </c>
      <c r="N249" s="313"/>
    </row>
    <row r="250" spans="1:14" ht="20.100000000000001" customHeight="1" x14ac:dyDescent="0.25">
      <c r="A250" s="57">
        <v>245</v>
      </c>
      <c r="B250" s="28"/>
      <c r="C250" s="28"/>
      <c r="D250" s="28"/>
      <c r="E250" s="28"/>
      <c r="F250" s="28"/>
      <c r="G250" s="146" t="str">
        <f>IF(C250="","",IF(C250="","",(VLOOKUP(C250,Listes!$B$31:$C$35,2,FALSE))))</f>
        <v/>
      </c>
      <c r="H250" s="313" t="str">
        <f t="shared" si="7"/>
        <v/>
      </c>
      <c r="I250" s="124" t="str">
        <f>IF(G250="","",IF(G250="","",(VLOOKUP(G250,Listes!$C$31:$D$35,2,FALSE))))</f>
        <v/>
      </c>
      <c r="J250" s="123" t="str">
        <f>IF($G250="","",IF($C250=Listes!$B$32,IF(Forfaitaires!$E250&lt;=Listes!$B$53,(Forfaitaires!$E250*(VLOOKUP(Forfaitaires!$D250,Listes!$A$54:$E$60,2,FALSE))),IF(Forfaitaires!$E250&gt;Listes!$E$53,(Forfaitaires!$E250*(VLOOKUP(Forfaitaires!$D250,Listes!$A$54:$E$60,5,FALSE))),(Forfaitaires!$E250*(VLOOKUP(Forfaitaires!$D250,Listes!$A$54:$E$60,3,FALSE)))+(VLOOKUP(Forfaitaires!$D250,Listes!$A$54:$E$60,4,FALSE))))))</f>
        <v/>
      </c>
      <c r="K250" s="123" t="str">
        <f>IF($G250="","",IF($C250=Listes!$B$31,IF(Forfaitaires!$E250&lt;=Listes!$B$42,(Forfaitaires!$E250*(VLOOKUP(Forfaitaires!$D250,Listes!$A$43:$E$49,2,FALSE))),IF(Forfaitaires!$E250&gt;Listes!$D$42,(Forfaitaires!$E250*(VLOOKUP(Forfaitaires!$D250,Listes!$A$43:$E$49,5,FALSE))),(Forfaitaires!$E250*(VLOOKUP(Forfaitaires!$D250,Listes!$A$43:$E$49,3,FALSE)))+(VLOOKUP(Forfaitaires!$D250,Listes!$A$43:$E$49,4,FALSE))))))</f>
        <v/>
      </c>
      <c r="L250" s="123" t="str">
        <f>IF($G250="","",IF($C250=Listes!$B$34,Listes!$I$31,IF($C250=Listes!$B$35,(VLOOKUP(Forfaitaires!$F250,Listes!$E$31:$F$36,2,FALSE)),IF($C250=Listes!$B$33,IF(Forfaitaires!$E250&lt;=Listes!$A$64,Forfaitaires!$E250*Listes!$A$65,IF(Forfaitaires!$E250&gt;Listes!$D$64,Forfaitaires!$E250*Listes!$D$65,((Forfaitaires!$E250*Listes!$B$65)+Listes!$C$65)))))))</f>
        <v/>
      </c>
      <c r="M250" s="124" t="str">
        <f t="shared" si="8"/>
        <v/>
      </c>
      <c r="N250" s="313"/>
    </row>
    <row r="251" spans="1:14" ht="20.100000000000001" customHeight="1" x14ac:dyDescent="0.25">
      <c r="A251" s="57">
        <v>246</v>
      </c>
      <c r="B251" s="28"/>
      <c r="C251" s="28"/>
      <c r="D251" s="28"/>
      <c r="E251" s="28"/>
      <c r="F251" s="28"/>
      <c r="G251" s="146" t="str">
        <f>IF(C251="","",IF(C251="","",(VLOOKUP(C251,Listes!$B$31:$C$35,2,FALSE))))</f>
        <v/>
      </c>
      <c r="H251" s="313" t="str">
        <f t="shared" si="7"/>
        <v/>
      </c>
      <c r="I251" s="124" t="str">
        <f>IF(G251="","",IF(G251="","",(VLOOKUP(G251,Listes!$C$31:$D$35,2,FALSE))))</f>
        <v/>
      </c>
      <c r="J251" s="123" t="str">
        <f>IF($G251="","",IF($C251=Listes!$B$32,IF(Forfaitaires!$E251&lt;=Listes!$B$53,(Forfaitaires!$E251*(VLOOKUP(Forfaitaires!$D251,Listes!$A$54:$E$60,2,FALSE))),IF(Forfaitaires!$E251&gt;Listes!$E$53,(Forfaitaires!$E251*(VLOOKUP(Forfaitaires!$D251,Listes!$A$54:$E$60,5,FALSE))),(Forfaitaires!$E251*(VLOOKUP(Forfaitaires!$D251,Listes!$A$54:$E$60,3,FALSE)))+(VLOOKUP(Forfaitaires!$D251,Listes!$A$54:$E$60,4,FALSE))))))</f>
        <v/>
      </c>
      <c r="K251" s="123" t="str">
        <f>IF($G251="","",IF($C251=Listes!$B$31,IF(Forfaitaires!$E251&lt;=Listes!$B$42,(Forfaitaires!$E251*(VLOOKUP(Forfaitaires!$D251,Listes!$A$43:$E$49,2,FALSE))),IF(Forfaitaires!$E251&gt;Listes!$D$42,(Forfaitaires!$E251*(VLOOKUP(Forfaitaires!$D251,Listes!$A$43:$E$49,5,FALSE))),(Forfaitaires!$E251*(VLOOKUP(Forfaitaires!$D251,Listes!$A$43:$E$49,3,FALSE)))+(VLOOKUP(Forfaitaires!$D251,Listes!$A$43:$E$49,4,FALSE))))))</f>
        <v/>
      </c>
      <c r="L251" s="123" t="str">
        <f>IF($G251="","",IF($C251=Listes!$B$34,Listes!$I$31,IF($C251=Listes!$B$35,(VLOOKUP(Forfaitaires!$F251,Listes!$E$31:$F$36,2,FALSE)),IF($C251=Listes!$B$33,IF(Forfaitaires!$E251&lt;=Listes!$A$64,Forfaitaires!$E251*Listes!$A$65,IF(Forfaitaires!$E251&gt;Listes!$D$64,Forfaitaires!$E251*Listes!$D$65,((Forfaitaires!$E251*Listes!$B$65)+Listes!$C$65)))))))</f>
        <v/>
      </c>
      <c r="M251" s="124" t="str">
        <f t="shared" si="8"/>
        <v/>
      </c>
      <c r="N251" s="313"/>
    </row>
    <row r="252" spans="1:14" ht="20.100000000000001" customHeight="1" x14ac:dyDescent="0.25">
      <c r="A252" s="57">
        <v>247</v>
      </c>
      <c r="B252" s="28"/>
      <c r="C252" s="28"/>
      <c r="D252" s="28"/>
      <c r="E252" s="28"/>
      <c r="F252" s="28"/>
      <c r="G252" s="146" t="str">
        <f>IF(C252="","",IF(C252="","",(VLOOKUP(C252,Listes!$B$31:$C$35,2,FALSE))))</f>
        <v/>
      </c>
      <c r="H252" s="313" t="str">
        <f t="shared" si="7"/>
        <v/>
      </c>
      <c r="I252" s="124" t="str">
        <f>IF(G252="","",IF(G252="","",(VLOOKUP(G252,Listes!$C$31:$D$35,2,FALSE))))</f>
        <v/>
      </c>
      <c r="J252" s="123" t="str">
        <f>IF($G252="","",IF($C252=Listes!$B$32,IF(Forfaitaires!$E252&lt;=Listes!$B$53,(Forfaitaires!$E252*(VLOOKUP(Forfaitaires!$D252,Listes!$A$54:$E$60,2,FALSE))),IF(Forfaitaires!$E252&gt;Listes!$E$53,(Forfaitaires!$E252*(VLOOKUP(Forfaitaires!$D252,Listes!$A$54:$E$60,5,FALSE))),(Forfaitaires!$E252*(VLOOKUP(Forfaitaires!$D252,Listes!$A$54:$E$60,3,FALSE)))+(VLOOKUP(Forfaitaires!$D252,Listes!$A$54:$E$60,4,FALSE))))))</f>
        <v/>
      </c>
      <c r="K252" s="123" t="str">
        <f>IF($G252="","",IF($C252=Listes!$B$31,IF(Forfaitaires!$E252&lt;=Listes!$B$42,(Forfaitaires!$E252*(VLOOKUP(Forfaitaires!$D252,Listes!$A$43:$E$49,2,FALSE))),IF(Forfaitaires!$E252&gt;Listes!$D$42,(Forfaitaires!$E252*(VLOOKUP(Forfaitaires!$D252,Listes!$A$43:$E$49,5,FALSE))),(Forfaitaires!$E252*(VLOOKUP(Forfaitaires!$D252,Listes!$A$43:$E$49,3,FALSE)))+(VLOOKUP(Forfaitaires!$D252,Listes!$A$43:$E$49,4,FALSE))))))</f>
        <v/>
      </c>
      <c r="L252" s="123" t="str">
        <f>IF($G252="","",IF($C252=Listes!$B$34,Listes!$I$31,IF($C252=Listes!$B$35,(VLOOKUP(Forfaitaires!$F252,Listes!$E$31:$F$36,2,FALSE)),IF($C252=Listes!$B$33,IF(Forfaitaires!$E252&lt;=Listes!$A$64,Forfaitaires!$E252*Listes!$A$65,IF(Forfaitaires!$E252&gt;Listes!$D$64,Forfaitaires!$E252*Listes!$D$65,((Forfaitaires!$E252*Listes!$B$65)+Listes!$C$65)))))))</f>
        <v/>
      </c>
      <c r="M252" s="124" t="str">
        <f t="shared" si="8"/>
        <v/>
      </c>
      <c r="N252" s="313"/>
    </row>
    <row r="253" spans="1:14" ht="20.100000000000001" customHeight="1" x14ac:dyDescent="0.25">
      <c r="A253" s="57">
        <v>248</v>
      </c>
      <c r="B253" s="28"/>
      <c r="C253" s="28"/>
      <c r="D253" s="28"/>
      <c r="E253" s="28"/>
      <c r="F253" s="28"/>
      <c r="G253" s="146" t="str">
        <f>IF(C253="","",IF(C253="","",(VLOOKUP(C253,Listes!$B$31:$C$35,2,FALSE))))</f>
        <v/>
      </c>
      <c r="H253" s="313" t="str">
        <f t="shared" si="7"/>
        <v/>
      </c>
      <c r="I253" s="124" t="str">
        <f>IF(G253="","",IF(G253="","",(VLOOKUP(G253,Listes!$C$31:$D$35,2,FALSE))))</f>
        <v/>
      </c>
      <c r="J253" s="123" t="str">
        <f>IF($G253="","",IF($C253=Listes!$B$32,IF(Forfaitaires!$E253&lt;=Listes!$B$53,(Forfaitaires!$E253*(VLOOKUP(Forfaitaires!$D253,Listes!$A$54:$E$60,2,FALSE))),IF(Forfaitaires!$E253&gt;Listes!$E$53,(Forfaitaires!$E253*(VLOOKUP(Forfaitaires!$D253,Listes!$A$54:$E$60,5,FALSE))),(Forfaitaires!$E253*(VLOOKUP(Forfaitaires!$D253,Listes!$A$54:$E$60,3,FALSE)))+(VLOOKUP(Forfaitaires!$D253,Listes!$A$54:$E$60,4,FALSE))))))</f>
        <v/>
      </c>
      <c r="K253" s="123" t="str">
        <f>IF($G253="","",IF($C253=Listes!$B$31,IF(Forfaitaires!$E253&lt;=Listes!$B$42,(Forfaitaires!$E253*(VLOOKUP(Forfaitaires!$D253,Listes!$A$43:$E$49,2,FALSE))),IF(Forfaitaires!$E253&gt;Listes!$D$42,(Forfaitaires!$E253*(VLOOKUP(Forfaitaires!$D253,Listes!$A$43:$E$49,5,FALSE))),(Forfaitaires!$E253*(VLOOKUP(Forfaitaires!$D253,Listes!$A$43:$E$49,3,FALSE)))+(VLOOKUP(Forfaitaires!$D253,Listes!$A$43:$E$49,4,FALSE))))))</f>
        <v/>
      </c>
      <c r="L253" s="123" t="str">
        <f>IF($G253="","",IF($C253=Listes!$B$34,Listes!$I$31,IF($C253=Listes!$B$35,(VLOOKUP(Forfaitaires!$F253,Listes!$E$31:$F$36,2,FALSE)),IF($C253=Listes!$B$33,IF(Forfaitaires!$E253&lt;=Listes!$A$64,Forfaitaires!$E253*Listes!$A$65,IF(Forfaitaires!$E253&gt;Listes!$D$64,Forfaitaires!$E253*Listes!$D$65,((Forfaitaires!$E253*Listes!$B$65)+Listes!$C$65)))))))</f>
        <v/>
      </c>
      <c r="M253" s="124" t="str">
        <f t="shared" si="8"/>
        <v/>
      </c>
      <c r="N253" s="313"/>
    </row>
    <row r="254" spans="1:14" ht="20.100000000000001" customHeight="1" x14ac:dyDescent="0.25">
      <c r="A254" s="57">
        <v>249</v>
      </c>
      <c r="B254" s="28"/>
      <c r="C254" s="28"/>
      <c r="D254" s="28"/>
      <c r="E254" s="28"/>
      <c r="F254" s="28"/>
      <c r="G254" s="146" t="str">
        <f>IF(C254="","",IF(C254="","",(VLOOKUP(C254,Listes!$B$31:$C$35,2,FALSE))))</f>
        <v/>
      </c>
      <c r="H254" s="313" t="str">
        <f t="shared" si="7"/>
        <v/>
      </c>
      <c r="I254" s="124" t="str">
        <f>IF(G254="","",IF(G254="","",(VLOOKUP(G254,Listes!$C$31:$D$35,2,FALSE))))</f>
        <v/>
      </c>
      <c r="J254" s="123" t="str">
        <f>IF($G254="","",IF($C254=Listes!$B$32,IF(Forfaitaires!$E254&lt;=Listes!$B$53,(Forfaitaires!$E254*(VLOOKUP(Forfaitaires!$D254,Listes!$A$54:$E$60,2,FALSE))),IF(Forfaitaires!$E254&gt;Listes!$E$53,(Forfaitaires!$E254*(VLOOKUP(Forfaitaires!$D254,Listes!$A$54:$E$60,5,FALSE))),(Forfaitaires!$E254*(VLOOKUP(Forfaitaires!$D254,Listes!$A$54:$E$60,3,FALSE)))+(VLOOKUP(Forfaitaires!$D254,Listes!$A$54:$E$60,4,FALSE))))))</f>
        <v/>
      </c>
      <c r="K254" s="123" t="str">
        <f>IF($G254="","",IF($C254=Listes!$B$31,IF(Forfaitaires!$E254&lt;=Listes!$B$42,(Forfaitaires!$E254*(VLOOKUP(Forfaitaires!$D254,Listes!$A$43:$E$49,2,FALSE))),IF(Forfaitaires!$E254&gt;Listes!$D$42,(Forfaitaires!$E254*(VLOOKUP(Forfaitaires!$D254,Listes!$A$43:$E$49,5,FALSE))),(Forfaitaires!$E254*(VLOOKUP(Forfaitaires!$D254,Listes!$A$43:$E$49,3,FALSE)))+(VLOOKUP(Forfaitaires!$D254,Listes!$A$43:$E$49,4,FALSE))))))</f>
        <v/>
      </c>
      <c r="L254" s="123" t="str">
        <f>IF($G254="","",IF($C254=Listes!$B$34,Listes!$I$31,IF($C254=Listes!$B$35,(VLOOKUP(Forfaitaires!$F254,Listes!$E$31:$F$36,2,FALSE)),IF($C254=Listes!$B$33,IF(Forfaitaires!$E254&lt;=Listes!$A$64,Forfaitaires!$E254*Listes!$A$65,IF(Forfaitaires!$E254&gt;Listes!$D$64,Forfaitaires!$E254*Listes!$D$65,((Forfaitaires!$E254*Listes!$B$65)+Listes!$C$65)))))))</f>
        <v/>
      </c>
      <c r="M254" s="124" t="str">
        <f t="shared" si="8"/>
        <v/>
      </c>
      <c r="N254" s="313"/>
    </row>
    <row r="255" spans="1:14" ht="20.100000000000001" customHeight="1" x14ac:dyDescent="0.25">
      <c r="A255" s="57">
        <v>250</v>
      </c>
      <c r="B255" s="28"/>
      <c r="C255" s="28"/>
      <c r="D255" s="28"/>
      <c r="E255" s="28"/>
      <c r="F255" s="28"/>
      <c r="G255" s="146" t="str">
        <f>IF(C255="","",IF(C255="","",(VLOOKUP(C255,Listes!$B$31:$C$35,2,FALSE))))</f>
        <v/>
      </c>
      <c r="H255" s="313" t="str">
        <f t="shared" si="7"/>
        <v/>
      </c>
      <c r="I255" s="124" t="str">
        <f>IF(G255="","",IF(G255="","",(VLOOKUP(G255,Listes!$C$31:$D$35,2,FALSE))))</f>
        <v/>
      </c>
      <c r="J255" s="123" t="str">
        <f>IF($G255="","",IF($C255=Listes!$B$32,IF(Forfaitaires!$E255&lt;=Listes!$B$53,(Forfaitaires!$E255*(VLOOKUP(Forfaitaires!$D255,Listes!$A$54:$E$60,2,FALSE))),IF(Forfaitaires!$E255&gt;Listes!$E$53,(Forfaitaires!$E255*(VLOOKUP(Forfaitaires!$D255,Listes!$A$54:$E$60,5,FALSE))),(Forfaitaires!$E255*(VLOOKUP(Forfaitaires!$D255,Listes!$A$54:$E$60,3,FALSE)))+(VLOOKUP(Forfaitaires!$D255,Listes!$A$54:$E$60,4,FALSE))))))</f>
        <v/>
      </c>
      <c r="K255" s="123" t="str">
        <f>IF($G255="","",IF($C255=Listes!$B$31,IF(Forfaitaires!$E255&lt;=Listes!$B$42,(Forfaitaires!$E255*(VLOOKUP(Forfaitaires!$D255,Listes!$A$43:$E$49,2,FALSE))),IF(Forfaitaires!$E255&gt;Listes!$D$42,(Forfaitaires!$E255*(VLOOKUP(Forfaitaires!$D255,Listes!$A$43:$E$49,5,FALSE))),(Forfaitaires!$E255*(VLOOKUP(Forfaitaires!$D255,Listes!$A$43:$E$49,3,FALSE)))+(VLOOKUP(Forfaitaires!$D255,Listes!$A$43:$E$49,4,FALSE))))))</f>
        <v/>
      </c>
      <c r="L255" s="123" t="str">
        <f>IF($G255="","",IF($C255=Listes!$B$34,Listes!$I$31,IF($C255=Listes!$B$35,(VLOOKUP(Forfaitaires!$F255,Listes!$E$31:$F$36,2,FALSE)),IF($C255=Listes!$B$33,IF(Forfaitaires!$E255&lt;=Listes!$A$64,Forfaitaires!$E255*Listes!$A$65,IF(Forfaitaires!$E255&gt;Listes!$D$64,Forfaitaires!$E255*Listes!$D$65,((Forfaitaires!$E255*Listes!$B$65)+Listes!$C$65)))))))</f>
        <v/>
      </c>
      <c r="M255" s="124" t="str">
        <f t="shared" si="8"/>
        <v/>
      </c>
      <c r="N255" s="313"/>
    </row>
    <row r="256" spans="1:14" ht="20.100000000000001" customHeight="1" x14ac:dyDescent="0.25">
      <c r="A256" s="57">
        <v>251</v>
      </c>
      <c r="B256" s="28"/>
      <c r="C256" s="28"/>
      <c r="D256" s="28"/>
      <c r="E256" s="28"/>
      <c r="F256" s="28"/>
      <c r="G256" s="146" t="str">
        <f>IF(C256="","",IF(C256="","",(VLOOKUP(C256,Listes!$B$31:$C$35,2,FALSE))))</f>
        <v/>
      </c>
      <c r="H256" s="313" t="str">
        <f t="shared" si="7"/>
        <v/>
      </c>
      <c r="I256" s="124" t="str">
        <f>IF(G256="","",IF(G256="","",(VLOOKUP(G256,Listes!$C$31:$D$35,2,FALSE))))</f>
        <v/>
      </c>
      <c r="J256" s="123" t="str">
        <f>IF($G256="","",IF($C256=Listes!$B$32,IF(Forfaitaires!$E256&lt;=Listes!$B$53,(Forfaitaires!$E256*(VLOOKUP(Forfaitaires!$D256,Listes!$A$54:$E$60,2,FALSE))),IF(Forfaitaires!$E256&gt;Listes!$E$53,(Forfaitaires!$E256*(VLOOKUP(Forfaitaires!$D256,Listes!$A$54:$E$60,5,FALSE))),(Forfaitaires!$E256*(VLOOKUP(Forfaitaires!$D256,Listes!$A$54:$E$60,3,FALSE)))+(VLOOKUP(Forfaitaires!$D256,Listes!$A$54:$E$60,4,FALSE))))))</f>
        <v/>
      </c>
      <c r="K256" s="123" t="str">
        <f>IF($G256="","",IF($C256=Listes!$B$31,IF(Forfaitaires!$E256&lt;=Listes!$B$42,(Forfaitaires!$E256*(VLOOKUP(Forfaitaires!$D256,Listes!$A$43:$E$49,2,FALSE))),IF(Forfaitaires!$E256&gt;Listes!$D$42,(Forfaitaires!$E256*(VLOOKUP(Forfaitaires!$D256,Listes!$A$43:$E$49,5,FALSE))),(Forfaitaires!$E256*(VLOOKUP(Forfaitaires!$D256,Listes!$A$43:$E$49,3,FALSE)))+(VLOOKUP(Forfaitaires!$D256,Listes!$A$43:$E$49,4,FALSE))))))</f>
        <v/>
      </c>
      <c r="L256" s="123" t="str">
        <f>IF($G256="","",IF($C256=Listes!$B$34,Listes!$I$31,IF($C256=Listes!$B$35,(VLOOKUP(Forfaitaires!$F256,Listes!$E$31:$F$36,2,FALSE)),IF($C256=Listes!$B$33,IF(Forfaitaires!$E256&lt;=Listes!$A$64,Forfaitaires!$E256*Listes!$A$65,IF(Forfaitaires!$E256&gt;Listes!$D$64,Forfaitaires!$E256*Listes!$D$65,((Forfaitaires!$E256*Listes!$B$65)+Listes!$C$65)))))))</f>
        <v/>
      </c>
      <c r="M256" s="124" t="str">
        <f t="shared" si="8"/>
        <v/>
      </c>
      <c r="N256" s="313"/>
    </row>
    <row r="257" spans="1:14" ht="20.100000000000001" customHeight="1" x14ac:dyDescent="0.25">
      <c r="A257" s="57">
        <v>252</v>
      </c>
      <c r="B257" s="28"/>
      <c r="C257" s="28"/>
      <c r="D257" s="28"/>
      <c r="E257" s="28"/>
      <c r="F257" s="28"/>
      <c r="G257" s="146" t="str">
        <f>IF(C257="","",IF(C257="","",(VLOOKUP(C257,Listes!$B$31:$C$35,2,FALSE))))</f>
        <v/>
      </c>
      <c r="H257" s="313" t="str">
        <f t="shared" si="7"/>
        <v/>
      </c>
      <c r="I257" s="124" t="str">
        <f>IF(G257="","",IF(G257="","",(VLOOKUP(G257,Listes!$C$31:$D$35,2,FALSE))))</f>
        <v/>
      </c>
      <c r="J257" s="123" t="str">
        <f>IF($G257="","",IF($C257=Listes!$B$32,IF(Forfaitaires!$E257&lt;=Listes!$B$53,(Forfaitaires!$E257*(VLOOKUP(Forfaitaires!$D257,Listes!$A$54:$E$60,2,FALSE))),IF(Forfaitaires!$E257&gt;Listes!$E$53,(Forfaitaires!$E257*(VLOOKUP(Forfaitaires!$D257,Listes!$A$54:$E$60,5,FALSE))),(Forfaitaires!$E257*(VLOOKUP(Forfaitaires!$D257,Listes!$A$54:$E$60,3,FALSE)))+(VLOOKUP(Forfaitaires!$D257,Listes!$A$54:$E$60,4,FALSE))))))</f>
        <v/>
      </c>
      <c r="K257" s="123" t="str">
        <f>IF($G257="","",IF($C257=Listes!$B$31,IF(Forfaitaires!$E257&lt;=Listes!$B$42,(Forfaitaires!$E257*(VLOOKUP(Forfaitaires!$D257,Listes!$A$43:$E$49,2,FALSE))),IF(Forfaitaires!$E257&gt;Listes!$D$42,(Forfaitaires!$E257*(VLOOKUP(Forfaitaires!$D257,Listes!$A$43:$E$49,5,FALSE))),(Forfaitaires!$E257*(VLOOKUP(Forfaitaires!$D257,Listes!$A$43:$E$49,3,FALSE)))+(VLOOKUP(Forfaitaires!$D257,Listes!$A$43:$E$49,4,FALSE))))))</f>
        <v/>
      </c>
      <c r="L257" s="123" t="str">
        <f>IF($G257="","",IF($C257=Listes!$B$34,Listes!$I$31,IF($C257=Listes!$B$35,(VLOOKUP(Forfaitaires!$F257,Listes!$E$31:$F$36,2,FALSE)),IF($C257=Listes!$B$33,IF(Forfaitaires!$E257&lt;=Listes!$A$64,Forfaitaires!$E257*Listes!$A$65,IF(Forfaitaires!$E257&gt;Listes!$D$64,Forfaitaires!$E257*Listes!$D$65,((Forfaitaires!$E257*Listes!$B$65)+Listes!$C$65)))))))</f>
        <v/>
      </c>
      <c r="M257" s="124" t="str">
        <f t="shared" si="8"/>
        <v/>
      </c>
      <c r="N257" s="313"/>
    </row>
    <row r="258" spans="1:14" ht="20.100000000000001" customHeight="1" x14ac:dyDescent="0.25">
      <c r="A258" s="57">
        <v>253</v>
      </c>
      <c r="B258" s="28"/>
      <c r="C258" s="28"/>
      <c r="D258" s="28"/>
      <c r="E258" s="28"/>
      <c r="F258" s="28"/>
      <c r="G258" s="146" t="str">
        <f>IF(C258="","",IF(C258="","",(VLOOKUP(C258,Listes!$B$31:$C$35,2,FALSE))))</f>
        <v/>
      </c>
      <c r="H258" s="313" t="str">
        <f t="shared" si="7"/>
        <v/>
      </c>
      <c r="I258" s="124" t="str">
        <f>IF(G258="","",IF(G258="","",(VLOOKUP(G258,Listes!$C$31:$D$35,2,FALSE))))</f>
        <v/>
      </c>
      <c r="J258" s="123" t="str">
        <f>IF($G258="","",IF($C258=Listes!$B$32,IF(Forfaitaires!$E258&lt;=Listes!$B$53,(Forfaitaires!$E258*(VLOOKUP(Forfaitaires!$D258,Listes!$A$54:$E$60,2,FALSE))),IF(Forfaitaires!$E258&gt;Listes!$E$53,(Forfaitaires!$E258*(VLOOKUP(Forfaitaires!$D258,Listes!$A$54:$E$60,5,FALSE))),(Forfaitaires!$E258*(VLOOKUP(Forfaitaires!$D258,Listes!$A$54:$E$60,3,FALSE)))+(VLOOKUP(Forfaitaires!$D258,Listes!$A$54:$E$60,4,FALSE))))))</f>
        <v/>
      </c>
      <c r="K258" s="123" t="str">
        <f>IF($G258="","",IF($C258=Listes!$B$31,IF(Forfaitaires!$E258&lt;=Listes!$B$42,(Forfaitaires!$E258*(VLOOKUP(Forfaitaires!$D258,Listes!$A$43:$E$49,2,FALSE))),IF(Forfaitaires!$E258&gt;Listes!$D$42,(Forfaitaires!$E258*(VLOOKUP(Forfaitaires!$D258,Listes!$A$43:$E$49,5,FALSE))),(Forfaitaires!$E258*(VLOOKUP(Forfaitaires!$D258,Listes!$A$43:$E$49,3,FALSE)))+(VLOOKUP(Forfaitaires!$D258,Listes!$A$43:$E$49,4,FALSE))))))</f>
        <v/>
      </c>
      <c r="L258" s="123" t="str">
        <f>IF($G258="","",IF($C258=Listes!$B$34,Listes!$I$31,IF($C258=Listes!$B$35,(VLOOKUP(Forfaitaires!$F258,Listes!$E$31:$F$36,2,FALSE)),IF($C258=Listes!$B$33,IF(Forfaitaires!$E258&lt;=Listes!$A$64,Forfaitaires!$E258*Listes!$A$65,IF(Forfaitaires!$E258&gt;Listes!$D$64,Forfaitaires!$E258*Listes!$D$65,((Forfaitaires!$E258*Listes!$B$65)+Listes!$C$65)))))))</f>
        <v/>
      </c>
      <c r="M258" s="124" t="str">
        <f t="shared" si="8"/>
        <v/>
      </c>
      <c r="N258" s="313"/>
    </row>
    <row r="259" spans="1:14" ht="20.100000000000001" customHeight="1" x14ac:dyDescent="0.25">
      <c r="A259" s="57">
        <v>254</v>
      </c>
      <c r="B259" s="28"/>
      <c r="C259" s="28"/>
      <c r="D259" s="28"/>
      <c r="E259" s="28"/>
      <c r="F259" s="28"/>
      <c r="G259" s="146" t="str">
        <f>IF(C259="","",IF(C259="","",(VLOOKUP(C259,Listes!$B$31:$C$35,2,FALSE))))</f>
        <v/>
      </c>
      <c r="H259" s="313" t="str">
        <f t="shared" si="7"/>
        <v/>
      </c>
      <c r="I259" s="124" t="str">
        <f>IF(G259="","",IF(G259="","",(VLOOKUP(G259,Listes!$C$31:$D$35,2,FALSE))))</f>
        <v/>
      </c>
      <c r="J259" s="123" t="str">
        <f>IF($G259="","",IF($C259=Listes!$B$32,IF(Forfaitaires!$E259&lt;=Listes!$B$53,(Forfaitaires!$E259*(VLOOKUP(Forfaitaires!$D259,Listes!$A$54:$E$60,2,FALSE))),IF(Forfaitaires!$E259&gt;Listes!$E$53,(Forfaitaires!$E259*(VLOOKUP(Forfaitaires!$D259,Listes!$A$54:$E$60,5,FALSE))),(Forfaitaires!$E259*(VLOOKUP(Forfaitaires!$D259,Listes!$A$54:$E$60,3,FALSE)))+(VLOOKUP(Forfaitaires!$D259,Listes!$A$54:$E$60,4,FALSE))))))</f>
        <v/>
      </c>
      <c r="K259" s="123" t="str">
        <f>IF($G259="","",IF($C259=Listes!$B$31,IF(Forfaitaires!$E259&lt;=Listes!$B$42,(Forfaitaires!$E259*(VLOOKUP(Forfaitaires!$D259,Listes!$A$43:$E$49,2,FALSE))),IF(Forfaitaires!$E259&gt;Listes!$D$42,(Forfaitaires!$E259*(VLOOKUP(Forfaitaires!$D259,Listes!$A$43:$E$49,5,FALSE))),(Forfaitaires!$E259*(VLOOKUP(Forfaitaires!$D259,Listes!$A$43:$E$49,3,FALSE)))+(VLOOKUP(Forfaitaires!$D259,Listes!$A$43:$E$49,4,FALSE))))))</f>
        <v/>
      </c>
      <c r="L259" s="123" t="str">
        <f>IF($G259="","",IF($C259=Listes!$B$34,Listes!$I$31,IF($C259=Listes!$B$35,(VLOOKUP(Forfaitaires!$F259,Listes!$E$31:$F$36,2,FALSE)),IF($C259=Listes!$B$33,IF(Forfaitaires!$E259&lt;=Listes!$A$64,Forfaitaires!$E259*Listes!$A$65,IF(Forfaitaires!$E259&gt;Listes!$D$64,Forfaitaires!$E259*Listes!$D$65,((Forfaitaires!$E259*Listes!$B$65)+Listes!$C$65)))))))</f>
        <v/>
      </c>
      <c r="M259" s="124" t="str">
        <f t="shared" si="8"/>
        <v/>
      </c>
      <c r="N259" s="313"/>
    </row>
    <row r="260" spans="1:14" ht="20.100000000000001" customHeight="1" x14ac:dyDescent="0.25">
      <c r="A260" s="57">
        <v>255</v>
      </c>
      <c r="B260" s="28"/>
      <c r="C260" s="28"/>
      <c r="D260" s="28"/>
      <c r="E260" s="28"/>
      <c r="F260" s="28"/>
      <c r="G260" s="146" t="str">
        <f>IF(C260="","",IF(C260="","",(VLOOKUP(C260,Listes!$B$31:$C$35,2,FALSE))))</f>
        <v/>
      </c>
      <c r="H260" s="313" t="str">
        <f t="shared" si="7"/>
        <v/>
      </c>
      <c r="I260" s="124" t="str">
        <f>IF(G260="","",IF(G260="","",(VLOOKUP(G260,Listes!$C$31:$D$35,2,FALSE))))</f>
        <v/>
      </c>
      <c r="J260" s="123" t="str">
        <f>IF($G260="","",IF($C260=Listes!$B$32,IF(Forfaitaires!$E260&lt;=Listes!$B$53,(Forfaitaires!$E260*(VLOOKUP(Forfaitaires!$D260,Listes!$A$54:$E$60,2,FALSE))),IF(Forfaitaires!$E260&gt;Listes!$E$53,(Forfaitaires!$E260*(VLOOKUP(Forfaitaires!$D260,Listes!$A$54:$E$60,5,FALSE))),(Forfaitaires!$E260*(VLOOKUP(Forfaitaires!$D260,Listes!$A$54:$E$60,3,FALSE)))+(VLOOKUP(Forfaitaires!$D260,Listes!$A$54:$E$60,4,FALSE))))))</f>
        <v/>
      </c>
      <c r="K260" s="123" t="str">
        <f>IF($G260="","",IF($C260=Listes!$B$31,IF(Forfaitaires!$E260&lt;=Listes!$B$42,(Forfaitaires!$E260*(VLOOKUP(Forfaitaires!$D260,Listes!$A$43:$E$49,2,FALSE))),IF(Forfaitaires!$E260&gt;Listes!$D$42,(Forfaitaires!$E260*(VLOOKUP(Forfaitaires!$D260,Listes!$A$43:$E$49,5,FALSE))),(Forfaitaires!$E260*(VLOOKUP(Forfaitaires!$D260,Listes!$A$43:$E$49,3,FALSE)))+(VLOOKUP(Forfaitaires!$D260,Listes!$A$43:$E$49,4,FALSE))))))</f>
        <v/>
      </c>
      <c r="L260" s="123" t="str">
        <f>IF($G260="","",IF($C260=Listes!$B$34,Listes!$I$31,IF($C260=Listes!$B$35,(VLOOKUP(Forfaitaires!$F260,Listes!$E$31:$F$36,2,FALSE)),IF($C260=Listes!$B$33,IF(Forfaitaires!$E260&lt;=Listes!$A$64,Forfaitaires!$E260*Listes!$A$65,IF(Forfaitaires!$E260&gt;Listes!$D$64,Forfaitaires!$E260*Listes!$D$65,((Forfaitaires!$E260*Listes!$B$65)+Listes!$C$65)))))))</f>
        <v/>
      </c>
      <c r="M260" s="124" t="str">
        <f t="shared" si="8"/>
        <v/>
      </c>
      <c r="N260" s="313"/>
    </row>
    <row r="261" spans="1:14" ht="20.100000000000001" customHeight="1" x14ac:dyDescent="0.25">
      <c r="A261" s="57">
        <v>256</v>
      </c>
      <c r="B261" s="28"/>
      <c r="C261" s="28"/>
      <c r="D261" s="28"/>
      <c r="E261" s="28"/>
      <c r="F261" s="28"/>
      <c r="G261" s="146" t="str">
        <f>IF(C261="","",IF(C261="","",(VLOOKUP(C261,Listes!$B$31:$C$35,2,FALSE))))</f>
        <v/>
      </c>
      <c r="H261" s="313" t="str">
        <f t="shared" si="7"/>
        <v/>
      </c>
      <c r="I261" s="124" t="str">
        <f>IF(G261="","",IF(G261="","",(VLOOKUP(G261,Listes!$C$31:$D$35,2,FALSE))))</f>
        <v/>
      </c>
      <c r="J261" s="123" t="str">
        <f>IF($G261="","",IF($C261=Listes!$B$32,IF(Forfaitaires!$E261&lt;=Listes!$B$53,(Forfaitaires!$E261*(VLOOKUP(Forfaitaires!$D261,Listes!$A$54:$E$60,2,FALSE))),IF(Forfaitaires!$E261&gt;Listes!$E$53,(Forfaitaires!$E261*(VLOOKUP(Forfaitaires!$D261,Listes!$A$54:$E$60,5,FALSE))),(Forfaitaires!$E261*(VLOOKUP(Forfaitaires!$D261,Listes!$A$54:$E$60,3,FALSE)))+(VLOOKUP(Forfaitaires!$D261,Listes!$A$54:$E$60,4,FALSE))))))</f>
        <v/>
      </c>
      <c r="K261" s="123" t="str">
        <f>IF($G261="","",IF($C261=Listes!$B$31,IF(Forfaitaires!$E261&lt;=Listes!$B$42,(Forfaitaires!$E261*(VLOOKUP(Forfaitaires!$D261,Listes!$A$43:$E$49,2,FALSE))),IF(Forfaitaires!$E261&gt;Listes!$D$42,(Forfaitaires!$E261*(VLOOKUP(Forfaitaires!$D261,Listes!$A$43:$E$49,5,FALSE))),(Forfaitaires!$E261*(VLOOKUP(Forfaitaires!$D261,Listes!$A$43:$E$49,3,FALSE)))+(VLOOKUP(Forfaitaires!$D261,Listes!$A$43:$E$49,4,FALSE))))))</f>
        <v/>
      </c>
      <c r="L261" s="123" t="str">
        <f>IF($G261="","",IF($C261=Listes!$B$34,Listes!$I$31,IF($C261=Listes!$B$35,(VLOOKUP(Forfaitaires!$F261,Listes!$E$31:$F$36,2,FALSE)),IF($C261=Listes!$B$33,IF(Forfaitaires!$E261&lt;=Listes!$A$64,Forfaitaires!$E261*Listes!$A$65,IF(Forfaitaires!$E261&gt;Listes!$D$64,Forfaitaires!$E261*Listes!$D$65,((Forfaitaires!$E261*Listes!$B$65)+Listes!$C$65)))))))</f>
        <v/>
      </c>
      <c r="M261" s="124" t="str">
        <f t="shared" si="8"/>
        <v/>
      </c>
      <c r="N261" s="313"/>
    </row>
    <row r="262" spans="1:14" ht="20.100000000000001" customHeight="1" x14ac:dyDescent="0.25">
      <c r="A262" s="57">
        <v>257</v>
      </c>
      <c r="B262" s="28"/>
      <c r="C262" s="28"/>
      <c r="D262" s="28"/>
      <c r="E262" s="28"/>
      <c r="F262" s="28"/>
      <c r="G262" s="146" t="str">
        <f>IF(C262="","",IF(C262="","",(VLOOKUP(C262,Listes!$B$31:$C$35,2,FALSE))))</f>
        <v/>
      </c>
      <c r="H262" s="313" t="str">
        <f t="shared" si="7"/>
        <v/>
      </c>
      <c r="I262" s="124" t="str">
        <f>IF(G262="","",IF(G262="","",(VLOOKUP(G262,Listes!$C$31:$D$35,2,FALSE))))</f>
        <v/>
      </c>
      <c r="J262" s="123" t="str">
        <f>IF($G262="","",IF($C262=Listes!$B$32,IF(Forfaitaires!$E262&lt;=Listes!$B$53,(Forfaitaires!$E262*(VLOOKUP(Forfaitaires!$D262,Listes!$A$54:$E$60,2,FALSE))),IF(Forfaitaires!$E262&gt;Listes!$E$53,(Forfaitaires!$E262*(VLOOKUP(Forfaitaires!$D262,Listes!$A$54:$E$60,5,FALSE))),(Forfaitaires!$E262*(VLOOKUP(Forfaitaires!$D262,Listes!$A$54:$E$60,3,FALSE)))+(VLOOKUP(Forfaitaires!$D262,Listes!$A$54:$E$60,4,FALSE))))))</f>
        <v/>
      </c>
      <c r="K262" s="123" t="str">
        <f>IF($G262="","",IF($C262=Listes!$B$31,IF(Forfaitaires!$E262&lt;=Listes!$B$42,(Forfaitaires!$E262*(VLOOKUP(Forfaitaires!$D262,Listes!$A$43:$E$49,2,FALSE))),IF(Forfaitaires!$E262&gt;Listes!$D$42,(Forfaitaires!$E262*(VLOOKUP(Forfaitaires!$D262,Listes!$A$43:$E$49,5,FALSE))),(Forfaitaires!$E262*(VLOOKUP(Forfaitaires!$D262,Listes!$A$43:$E$49,3,FALSE)))+(VLOOKUP(Forfaitaires!$D262,Listes!$A$43:$E$49,4,FALSE))))))</f>
        <v/>
      </c>
      <c r="L262" s="123" t="str">
        <f>IF($G262="","",IF($C262=Listes!$B$34,Listes!$I$31,IF($C262=Listes!$B$35,(VLOOKUP(Forfaitaires!$F262,Listes!$E$31:$F$36,2,FALSE)),IF($C262=Listes!$B$33,IF(Forfaitaires!$E262&lt;=Listes!$A$64,Forfaitaires!$E262*Listes!$A$65,IF(Forfaitaires!$E262&gt;Listes!$D$64,Forfaitaires!$E262*Listes!$D$65,((Forfaitaires!$E262*Listes!$B$65)+Listes!$C$65)))))))</f>
        <v/>
      </c>
      <c r="M262" s="124" t="str">
        <f t="shared" si="8"/>
        <v/>
      </c>
      <c r="N262" s="313"/>
    </row>
    <row r="263" spans="1:14" ht="20.100000000000001" customHeight="1" x14ac:dyDescent="0.25">
      <c r="A263" s="57">
        <v>258</v>
      </c>
      <c r="B263" s="28"/>
      <c r="C263" s="28"/>
      <c r="D263" s="28"/>
      <c r="E263" s="28"/>
      <c r="F263" s="28"/>
      <c r="G263" s="146" t="str">
        <f>IF(C263="","",IF(C263="","",(VLOOKUP(C263,Listes!$B$31:$C$35,2,FALSE))))</f>
        <v/>
      </c>
      <c r="H263" s="313" t="str">
        <f t="shared" ref="H263:H326" si="9">IF(G263="Frais de déplacement (barèmes kilométriques) ",1,"")</f>
        <v/>
      </c>
      <c r="I263" s="124" t="str">
        <f>IF(G263="","",IF(G263="","",(VLOOKUP(G263,Listes!$C$31:$D$35,2,FALSE))))</f>
        <v/>
      </c>
      <c r="J263" s="123" t="str">
        <f>IF($G263="","",IF($C263=Listes!$B$32,IF(Forfaitaires!$E263&lt;=Listes!$B$53,(Forfaitaires!$E263*(VLOOKUP(Forfaitaires!$D263,Listes!$A$54:$E$60,2,FALSE))),IF(Forfaitaires!$E263&gt;Listes!$E$53,(Forfaitaires!$E263*(VLOOKUP(Forfaitaires!$D263,Listes!$A$54:$E$60,5,FALSE))),(Forfaitaires!$E263*(VLOOKUP(Forfaitaires!$D263,Listes!$A$54:$E$60,3,FALSE)))+(VLOOKUP(Forfaitaires!$D263,Listes!$A$54:$E$60,4,FALSE))))))</f>
        <v/>
      </c>
      <c r="K263" s="123" t="str">
        <f>IF($G263="","",IF($C263=Listes!$B$31,IF(Forfaitaires!$E263&lt;=Listes!$B$42,(Forfaitaires!$E263*(VLOOKUP(Forfaitaires!$D263,Listes!$A$43:$E$49,2,FALSE))),IF(Forfaitaires!$E263&gt;Listes!$D$42,(Forfaitaires!$E263*(VLOOKUP(Forfaitaires!$D263,Listes!$A$43:$E$49,5,FALSE))),(Forfaitaires!$E263*(VLOOKUP(Forfaitaires!$D263,Listes!$A$43:$E$49,3,FALSE)))+(VLOOKUP(Forfaitaires!$D263,Listes!$A$43:$E$49,4,FALSE))))))</f>
        <v/>
      </c>
      <c r="L263" s="123" t="str">
        <f>IF($G263="","",IF($C263=Listes!$B$34,Listes!$I$31,IF($C263=Listes!$B$35,(VLOOKUP(Forfaitaires!$F263,Listes!$E$31:$F$36,2,FALSE)),IF($C263=Listes!$B$33,IF(Forfaitaires!$E263&lt;=Listes!$A$64,Forfaitaires!$E263*Listes!$A$65,IF(Forfaitaires!$E263&gt;Listes!$D$64,Forfaitaires!$E263*Listes!$D$65,((Forfaitaires!$E263*Listes!$B$65)+Listes!$C$65)))))))</f>
        <v/>
      </c>
      <c r="M263" s="124" t="str">
        <f t="shared" ref="M263:M326" si="10">IF($H263="","",($L263+$K263+$J263)*$H263)</f>
        <v/>
      </c>
      <c r="N263" s="313"/>
    </row>
    <row r="264" spans="1:14" ht="20.100000000000001" customHeight="1" x14ac:dyDescent="0.25">
      <c r="A264" s="57">
        <v>259</v>
      </c>
      <c r="B264" s="28"/>
      <c r="C264" s="28"/>
      <c r="D264" s="28"/>
      <c r="E264" s="28"/>
      <c r="F264" s="28"/>
      <c r="G264" s="146" t="str">
        <f>IF(C264="","",IF(C264="","",(VLOOKUP(C264,Listes!$B$31:$C$35,2,FALSE))))</f>
        <v/>
      </c>
      <c r="H264" s="313" t="str">
        <f t="shared" si="9"/>
        <v/>
      </c>
      <c r="I264" s="124" t="str">
        <f>IF(G264="","",IF(G264="","",(VLOOKUP(G264,Listes!$C$31:$D$35,2,FALSE))))</f>
        <v/>
      </c>
      <c r="J264" s="123" t="str">
        <f>IF($G264="","",IF($C264=Listes!$B$32,IF(Forfaitaires!$E264&lt;=Listes!$B$53,(Forfaitaires!$E264*(VLOOKUP(Forfaitaires!$D264,Listes!$A$54:$E$60,2,FALSE))),IF(Forfaitaires!$E264&gt;Listes!$E$53,(Forfaitaires!$E264*(VLOOKUP(Forfaitaires!$D264,Listes!$A$54:$E$60,5,FALSE))),(Forfaitaires!$E264*(VLOOKUP(Forfaitaires!$D264,Listes!$A$54:$E$60,3,FALSE)))+(VLOOKUP(Forfaitaires!$D264,Listes!$A$54:$E$60,4,FALSE))))))</f>
        <v/>
      </c>
      <c r="K264" s="123" t="str">
        <f>IF($G264="","",IF($C264=Listes!$B$31,IF(Forfaitaires!$E264&lt;=Listes!$B$42,(Forfaitaires!$E264*(VLOOKUP(Forfaitaires!$D264,Listes!$A$43:$E$49,2,FALSE))),IF(Forfaitaires!$E264&gt;Listes!$D$42,(Forfaitaires!$E264*(VLOOKUP(Forfaitaires!$D264,Listes!$A$43:$E$49,5,FALSE))),(Forfaitaires!$E264*(VLOOKUP(Forfaitaires!$D264,Listes!$A$43:$E$49,3,FALSE)))+(VLOOKUP(Forfaitaires!$D264,Listes!$A$43:$E$49,4,FALSE))))))</f>
        <v/>
      </c>
      <c r="L264" s="123" t="str">
        <f>IF($G264="","",IF($C264=Listes!$B$34,Listes!$I$31,IF($C264=Listes!$B$35,(VLOOKUP(Forfaitaires!$F264,Listes!$E$31:$F$36,2,FALSE)),IF($C264=Listes!$B$33,IF(Forfaitaires!$E264&lt;=Listes!$A$64,Forfaitaires!$E264*Listes!$A$65,IF(Forfaitaires!$E264&gt;Listes!$D$64,Forfaitaires!$E264*Listes!$D$65,((Forfaitaires!$E264*Listes!$B$65)+Listes!$C$65)))))))</f>
        <v/>
      </c>
      <c r="M264" s="124" t="str">
        <f t="shared" si="10"/>
        <v/>
      </c>
      <c r="N264" s="313"/>
    </row>
    <row r="265" spans="1:14" ht="20.100000000000001" customHeight="1" x14ac:dyDescent="0.25">
      <c r="A265" s="57">
        <v>260</v>
      </c>
      <c r="B265" s="28"/>
      <c r="C265" s="28"/>
      <c r="D265" s="28"/>
      <c r="E265" s="28"/>
      <c r="F265" s="28"/>
      <c r="G265" s="146" t="str">
        <f>IF(C265="","",IF(C265="","",(VLOOKUP(C265,Listes!$B$31:$C$35,2,FALSE))))</f>
        <v/>
      </c>
      <c r="H265" s="313" t="str">
        <f t="shared" si="9"/>
        <v/>
      </c>
      <c r="I265" s="124" t="str">
        <f>IF(G265="","",IF(G265="","",(VLOOKUP(G265,Listes!$C$31:$D$35,2,FALSE))))</f>
        <v/>
      </c>
      <c r="J265" s="123" t="str">
        <f>IF($G265="","",IF($C265=Listes!$B$32,IF(Forfaitaires!$E265&lt;=Listes!$B$53,(Forfaitaires!$E265*(VLOOKUP(Forfaitaires!$D265,Listes!$A$54:$E$60,2,FALSE))),IF(Forfaitaires!$E265&gt;Listes!$E$53,(Forfaitaires!$E265*(VLOOKUP(Forfaitaires!$D265,Listes!$A$54:$E$60,5,FALSE))),(Forfaitaires!$E265*(VLOOKUP(Forfaitaires!$D265,Listes!$A$54:$E$60,3,FALSE)))+(VLOOKUP(Forfaitaires!$D265,Listes!$A$54:$E$60,4,FALSE))))))</f>
        <v/>
      </c>
      <c r="K265" s="123" t="str">
        <f>IF($G265="","",IF($C265=Listes!$B$31,IF(Forfaitaires!$E265&lt;=Listes!$B$42,(Forfaitaires!$E265*(VLOOKUP(Forfaitaires!$D265,Listes!$A$43:$E$49,2,FALSE))),IF(Forfaitaires!$E265&gt;Listes!$D$42,(Forfaitaires!$E265*(VLOOKUP(Forfaitaires!$D265,Listes!$A$43:$E$49,5,FALSE))),(Forfaitaires!$E265*(VLOOKUP(Forfaitaires!$D265,Listes!$A$43:$E$49,3,FALSE)))+(VLOOKUP(Forfaitaires!$D265,Listes!$A$43:$E$49,4,FALSE))))))</f>
        <v/>
      </c>
      <c r="L265" s="123" t="str">
        <f>IF($G265="","",IF($C265=Listes!$B$34,Listes!$I$31,IF($C265=Listes!$B$35,(VLOOKUP(Forfaitaires!$F265,Listes!$E$31:$F$36,2,FALSE)),IF($C265=Listes!$B$33,IF(Forfaitaires!$E265&lt;=Listes!$A$64,Forfaitaires!$E265*Listes!$A$65,IF(Forfaitaires!$E265&gt;Listes!$D$64,Forfaitaires!$E265*Listes!$D$65,((Forfaitaires!$E265*Listes!$B$65)+Listes!$C$65)))))))</f>
        <v/>
      </c>
      <c r="M265" s="124" t="str">
        <f t="shared" si="10"/>
        <v/>
      </c>
      <c r="N265" s="313"/>
    </row>
    <row r="266" spans="1:14" ht="20.100000000000001" customHeight="1" x14ac:dyDescent="0.25">
      <c r="A266" s="57">
        <v>261</v>
      </c>
      <c r="B266" s="28"/>
      <c r="C266" s="28"/>
      <c r="D266" s="28"/>
      <c r="E266" s="28"/>
      <c r="F266" s="28"/>
      <c r="G266" s="146" t="str">
        <f>IF(C266="","",IF(C266="","",(VLOOKUP(C266,Listes!$B$31:$C$35,2,FALSE))))</f>
        <v/>
      </c>
      <c r="H266" s="313" t="str">
        <f t="shared" si="9"/>
        <v/>
      </c>
      <c r="I266" s="124" t="str">
        <f>IF(G266="","",IF(G266="","",(VLOOKUP(G266,Listes!$C$31:$D$35,2,FALSE))))</f>
        <v/>
      </c>
      <c r="J266" s="123" t="str">
        <f>IF($G266="","",IF($C266=Listes!$B$32,IF(Forfaitaires!$E266&lt;=Listes!$B$53,(Forfaitaires!$E266*(VLOOKUP(Forfaitaires!$D266,Listes!$A$54:$E$60,2,FALSE))),IF(Forfaitaires!$E266&gt;Listes!$E$53,(Forfaitaires!$E266*(VLOOKUP(Forfaitaires!$D266,Listes!$A$54:$E$60,5,FALSE))),(Forfaitaires!$E266*(VLOOKUP(Forfaitaires!$D266,Listes!$A$54:$E$60,3,FALSE)))+(VLOOKUP(Forfaitaires!$D266,Listes!$A$54:$E$60,4,FALSE))))))</f>
        <v/>
      </c>
      <c r="K266" s="123" t="str">
        <f>IF($G266="","",IF($C266=Listes!$B$31,IF(Forfaitaires!$E266&lt;=Listes!$B$42,(Forfaitaires!$E266*(VLOOKUP(Forfaitaires!$D266,Listes!$A$43:$E$49,2,FALSE))),IF(Forfaitaires!$E266&gt;Listes!$D$42,(Forfaitaires!$E266*(VLOOKUP(Forfaitaires!$D266,Listes!$A$43:$E$49,5,FALSE))),(Forfaitaires!$E266*(VLOOKUP(Forfaitaires!$D266,Listes!$A$43:$E$49,3,FALSE)))+(VLOOKUP(Forfaitaires!$D266,Listes!$A$43:$E$49,4,FALSE))))))</f>
        <v/>
      </c>
      <c r="L266" s="123" t="str">
        <f>IF($G266="","",IF($C266=Listes!$B$34,Listes!$I$31,IF($C266=Listes!$B$35,(VLOOKUP(Forfaitaires!$F266,Listes!$E$31:$F$36,2,FALSE)),IF($C266=Listes!$B$33,IF(Forfaitaires!$E266&lt;=Listes!$A$64,Forfaitaires!$E266*Listes!$A$65,IF(Forfaitaires!$E266&gt;Listes!$D$64,Forfaitaires!$E266*Listes!$D$65,((Forfaitaires!$E266*Listes!$B$65)+Listes!$C$65)))))))</f>
        <v/>
      </c>
      <c r="M266" s="124" t="str">
        <f t="shared" si="10"/>
        <v/>
      </c>
      <c r="N266" s="313"/>
    </row>
    <row r="267" spans="1:14" ht="20.100000000000001" customHeight="1" x14ac:dyDescent="0.25">
      <c r="A267" s="57">
        <v>262</v>
      </c>
      <c r="B267" s="28"/>
      <c r="C267" s="28"/>
      <c r="D267" s="28"/>
      <c r="E267" s="28"/>
      <c r="F267" s="28"/>
      <c r="G267" s="146" t="str">
        <f>IF(C267="","",IF(C267="","",(VLOOKUP(C267,Listes!$B$31:$C$35,2,FALSE))))</f>
        <v/>
      </c>
      <c r="H267" s="313" t="str">
        <f t="shared" si="9"/>
        <v/>
      </c>
      <c r="I267" s="124" t="str">
        <f>IF(G267="","",IF(G267="","",(VLOOKUP(G267,Listes!$C$31:$D$35,2,FALSE))))</f>
        <v/>
      </c>
      <c r="J267" s="123" t="str">
        <f>IF($G267="","",IF($C267=Listes!$B$32,IF(Forfaitaires!$E267&lt;=Listes!$B$53,(Forfaitaires!$E267*(VLOOKUP(Forfaitaires!$D267,Listes!$A$54:$E$60,2,FALSE))),IF(Forfaitaires!$E267&gt;Listes!$E$53,(Forfaitaires!$E267*(VLOOKUP(Forfaitaires!$D267,Listes!$A$54:$E$60,5,FALSE))),(Forfaitaires!$E267*(VLOOKUP(Forfaitaires!$D267,Listes!$A$54:$E$60,3,FALSE)))+(VLOOKUP(Forfaitaires!$D267,Listes!$A$54:$E$60,4,FALSE))))))</f>
        <v/>
      </c>
      <c r="K267" s="123" t="str">
        <f>IF($G267="","",IF($C267=Listes!$B$31,IF(Forfaitaires!$E267&lt;=Listes!$B$42,(Forfaitaires!$E267*(VLOOKUP(Forfaitaires!$D267,Listes!$A$43:$E$49,2,FALSE))),IF(Forfaitaires!$E267&gt;Listes!$D$42,(Forfaitaires!$E267*(VLOOKUP(Forfaitaires!$D267,Listes!$A$43:$E$49,5,FALSE))),(Forfaitaires!$E267*(VLOOKUP(Forfaitaires!$D267,Listes!$A$43:$E$49,3,FALSE)))+(VLOOKUP(Forfaitaires!$D267,Listes!$A$43:$E$49,4,FALSE))))))</f>
        <v/>
      </c>
      <c r="L267" s="123" t="str">
        <f>IF($G267="","",IF($C267=Listes!$B$34,Listes!$I$31,IF($C267=Listes!$B$35,(VLOOKUP(Forfaitaires!$F267,Listes!$E$31:$F$36,2,FALSE)),IF($C267=Listes!$B$33,IF(Forfaitaires!$E267&lt;=Listes!$A$64,Forfaitaires!$E267*Listes!$A$65,IF(Forfaitaires!$E267&gt;Listes!$D$64,Forfaitaires!$E267*Listes!$D$65,((Forfaitaires!$E267*Listes!$B$65)+Listes!$C$65)))))))</f>
        <v/>
      </c>
      <c r="M267" s="124" t="str">
        <f t="shared" si="10"/>
        <v/>
      </c>
      <c r="N267" s="313"/>
    </row>
    <row r="268" spans="1:14" ht="20.100000000000001" customHeight="1" x14ac:dyDescent="0.25">
      <c r="A268" s="57">
        <v>263</v>
      </c>
      <c r="B268" s="28"/>
      <c r="C268" s="28"/>
      <c r="D268" s="28"/>
      <c r="E268" s="28"/>
      <c r="F268" s="28"/>
      <c r="G268" s="146" t="str">
        <f>IF(C268="","",IF(C268="","",(VLOOKUP(C268,Listes!$B$31:$C$35,2,FALSE))))</f>
        <v/>
      </c>
      <c r="H268" s="313" t="str">
        <f t="shared" si="9"/>
        <v/>
      </c>
      <c r="I268" s="124" t="str">
        <f>IF(G268="","",IF(G268="","",(VLOOKUP(G268,Listes!$C$31:$D$35,2,FALSE))))</f>
        <v/>
      </c>
      <c r="J268" s="123" t="str">
        <f>IF($G268="","",IF($C268=Listes!$B$32,IF(Forfaitaires!$E268&lt;=Listes!$B$53,(Forfaitaires!$E268*(VLOOKUP(Forfaitaires!$D268,Listes!$A$54:$E$60,2,FALSE))),IF(Forfaitaires!$E268&gt;Listes!$E$53,(Forfaitaires!$E268*(VLOOKUP(Forfaitaires!$D268,Listes!$A$54:$E$60,5,FALSE))),(Forfaitaires!$E268*(VLOOKUP(Forfaitaires!$D268,Listes!$A$54:$E$60,3,FALSE)))+(VLOOKUP(Forfaitaires!$D268,Listes!$A$54:$E$60,4,FALSE))))))</f>
        <v/>
      </c>
      <c r="K268" s="123" t="str">
        <f>IF($G268="","",IF($C268=Listes!$B$31,IF(Forfaitaires!$E268&lt;=Listes!$B$42,(Forfaitaires!$E268*(VLOOKUP(Forfaitaires!$D268,Listes!$A$43:$E$49,2,FALSE))),IF(Forfaitaires!$E268&gt;Listes!$D$42,(Forfaitaires!$E268*(VLOOKUP(Forfaitaires!$D268,Listes!$A$43:$E$49,5,FALSE))),(Forfaitaires!$E268*(VLOOKUP(Forfaitaires!$D268,Listes!$A$43:$E$49,3,FALSE)))+(VLOOKUP(Forfaitaires!$D268,Listes!$A$43:$E$49,4,FALSE))))))</f>
        <v/>
      </c>
      <c r="L268" s="123" t="str">
        <f>IF($G268="","",IF($C268=Listes!$B$34,Listes!$I$31,IF($C268=Listes!$B$35,(VLOOKUP(Forfaitaires!$F268,Listes!$E$31:$F$36,2,FALSE)),IF($C268=Listes!$B$33,IF(Forfaitaires!$E268&lt;=Listes!$A$64,Forfaitaires!$E268*Listes!$A$65,IF(Forfaitaires!$E268&gt;Listes!$D$64,Forfaitaires!$E268*Listes!$D$65,((Forfaitaires!$E268*Listes!$B$65)+Listes!$C$65)))))))</f>
        <v/>
      </c>
      <c r="M268" s="124" t="str">
        <f t="shared" si="10"/>
        <v/>
      </c>
      <c r="N268" s="313"/>
    </row>
    <row r="269" spans="1:14" ht="20.100000000000001" customHeight="1" x14ac:dyDescent="0.25">
      <c r="A269" s="57">
        <v>264</v>
      </c>
      <c r="B269" s="28"/>
      <c r="C269" s="28"/>
      <c r="D269" s="28"/>
      <c r="E269" s="28"/>
      <c r="F269" s="28"/>
      <c r="G269" s="146" t="str">
        <f>IF(C269="","",IF(C269="","",(VLOOKUP(C269,Listes!$B$31:$C$35,2,FALSE))))</f>
        <v/>
      </c>
      <c r="H269" s="313" t="str">
        <f t="shared" si="9"/>
        <v/>
      </c>
      <c r="I269" s="124" t="str">
        <f>IF(G269="","",IF(G269="","",(VLOOKUP(G269,Listes!$C$31:$D$35,2,FALSE))))</f>
        <v/>
      </c>
      <c r="J269" s="123" t="str">
        <f>IF($G269="","",IF($C269=Listes!$B$32,IF(Forfaitaires!$E269&lt;=Listes!$B$53,(Forfaitaires!$E269*(VLOOKUP(Forfaitaires!$D269,Listes!$A$54:$E$60,2,FALSE))),IF(Forfaitaires!$E269&gt;Listes!$E$53,(Forfaitaires!$E269*(VLOOKUP(Forfaitaires!$D269,Listes!$A$54:$E$60,5,FALSE))),(Forfaitaires!$E269*(VLOOKUP(Forfaitaires!$D269,Listes!$A$54:$E$60,3,FALSE)))+(VLOOKUP(Forfaitaires!$D269,Listes!$A$54:$E$60,4,FALSE))))))</f>
        <v/>
      </c>
      <c r="K269" s="123" t="str">
        <f>IF($G269="","",IF($C269=Listes!$B$31,IF(Forfaitaires!$E269&lt;=Listes!$B$42,(Forfaitaires!$E269*(VLOOKUP(Forfaitaires!$D269,Listes!$A$43:$E$49,2,FALSE))),IF(Forfaitaires!$E269&gt;Listes!$D$42,(Forfaitaires!$E269*(VLOOKUP(Forfaitaires!$D269,Listes!$A$43:$E$49,5,FALSE))),(Forfaitaires!$E269*(VLOOKUP(Forfaitaires!$D269,Listes!$A$43:$E$49,3,FALSE)))+(VLOOKUP(Forfaitaires!$D269,Listes!$A$43:$E$49,4,FALSE))))))</f>
        <v/>
      </c>
      <c r="L269" s="123" t="str">
        <f>IF($G269="","",IF($C269=Listes!$B$34,Listes!$I$31,IF($C269=Listes!$B$35,(VLOOKUP(Forfaitaires!$F269,Listes!$E$31:$F$36,2,FALSE)),IF($C269=Listes!$B$33,IF(Forfaitaires!$E269&lt;=Listes!$A$64,Forfaitaires!$E269*Listes!$A$65,IF(Forfaitaires!$E269&gt;Listes!$D$64,Forfaitaires!$E269*Listes!$D$65,((Forfaitaires!$E269*Listes!$B$65)+Listes!$C$65)))))))</f>
        <v/>
      </c>
      <c r="M269" s="124" t="str">
        <f t="shared" si="10"/>
        <v/>
      </c>
      <c r="N269" s="313"/>
    </row>
    <row r="270" spans="1:14" ht="20.100000000000001" customHeight="1" x14ac:dyDescent="0.25">
      <c r="A270" s="57">
        <v>265</v>
      </c>
      <c r="B270" s="28"/>
      <c r="C270" s="28"/>
      <c r="D270" s="28"/>
      <c r="E270" s="28"/>
      <c r="F270" s="28"/>
      <c r="G270" s="146" t="str">
        <f>IF(C270="","",IF(C270="","",(VLOOKUP(C270,Listes!$B$31:$C$35,2,FALSE))))</f>
        <v/>
      </c>
      <c r="H270" s="313" t="str">
        <f t="shared" si="9"/>
        <v/>
      </c>
      <c r="I270" s="124" t="str">
        <f>IF(G270="","",IF(G270="","",(VLOOKUP(G270,Listes!$C$31:$D$35,2,FALSE))))</f>
        <v/>
      </c>
      <c r="J270" s="123" t="str">
        <f>IF($G270="","",IF($C270=Listes!$B$32,IF(Forfaitaires!$E270&lt;=Listes!$B$53,(Forfaitaires!$E270*(VLOOKUP(Forfaitaires!$D270,Listes!$A$54:$E$60,2,FALSE))),IF(Forfaitaires!$E270&gt;Listes!$E$53,(Forfaitaires!$E270*(VLOOKUP(Forfaitaires!$D270,Listes!$A$54:$E$60,5,FALSE))),(Forfaitaires!$E270*(VLOOKUP(Forfaitaires!$D270,Listes!$A$54:$E$60,3,FALSE)))+(VLOOKUP(Forfaitaires!$D270,Listes!$A$54:$E$60,4,FALSE))))))</f>
        <v/>
      </c>
      <c r="K270" s="123" t="str">
        <f>IF($G270="","",IF($C270=Listes!$B$31,IF(Forfaitaires!$E270&lt;=Listes!$B$42,(Forfaitaires!$E270*(VLOOKUP(Forfaitaires!$D270,Listes!$A$43:$E$49,2,FALSE))),IF(Forfaitaires!$E270&gt;Listes!$D$42,(Forfaitaires!$E270*(VLOOKUP(Forfaitaires!$D270,Listes!$A$43:$E$49,5,FALSE))),(Forfaitaires!$E270*(VLOOKUP(Forfaitaires!$D270,Listes!$A$43:$E$49,3,FALSE)))+(VLOOKUP(Forfaitaires!$D270,Listes!$A$43:$E$49,4,FALSE))))))</f>
        <v/>
      </c>
      <c r="L270" s="123" t="str">
        <f>IF($G270="","",IF($C270=Listes!$B$34,Listes!$I$31,IF($C270=Listes!$B$35,(VLOOKUP(Forfaitaires!$F270,Listes!$E$31:$F$36,2,FALSE)),IF($C270=Listes!$B$33,IF(Forfaitaires!$E270&lt;=Listes!$A$64,Forfaitaires!$E270*Listes!$A$65,IF(Forfaitaires!$E270&gt;Listes!$D$64,Forfaitaires!$E270*Listes!$D$65,((Forfaitaires!$E270*Listes!$B$65)+Listes!$C$65)))))))</f>
        <v/>
      </c>
      <c r="M270" s="124" t="str">
        <f t="shared" si="10"/>
        <v/>
      </c>
      <c r="N270" s="313"/>
    </row>
    <row r="271" spans="1:14" ht="20.100000000000001" customHeight="1" x14ac:dyDescent="0.25">
      <c r="A271" s="57">
        <v>266</v>
      </c>
      <c r="B271" s="28"/>
      <c r="C271" s="28"/>
      <c r="D271" s="28"/>
      <c r="E271" s="28"/>
      <c r="F271" s="28"/>
      <c r="G271" s="146" t="str">
        <f>IF(C271="","",IF(C271="","",(VLOOKUP(C271,Listes!$B$31:$C$35,2,FALSE))))</f>
        <v/>
      </c>
      <c r="H271" s="313" t="str">
        <f t="shared" si="9"/>
        <v/>
      </c>
      <c r="I271" s="124" t="str">
        <f>IF(G271="","",IF(G271="","",(VLOOKUP(G271,Listes!$C$31:$D$35,2,FALSE))))</f>
        <v/>
      </c>
      <c r="J271" s="123" t="str">
        <f>IF($G271="","",IF($C271=Listes!$B$32,IF(Forfaitaires!$E271&lt;=Listes!$B$53,(Forfaitaires!$E271*(VLOOKUP(Forfaitaires!$D271,Listes!$A$54:$E$60,2,FALSE))),IF(Forfaitaires!$E271&gt;Listes!$E$53,(Forfaitaires!$E271*(VLOOKUP(Forfaitaires!$D271,Listes!$A$54:$E$60,5,FALSE))),(Forfaitaires!$E271*(VLOOKUP(Forfaitaires!$D271,Listes!$A$54:$E$60,3,FALSE)))+(VLOOKUP(Forfaitaires!$D271,Listes!$A$54:$E$60,4,FALSE))))))</f>
        <v/>
      </c>
      <c r="K271" s="123" t="str">
        <f>IF($G271="","",IF($C271=Listes!$B$31,IF(Forfaitaires!$E271&lt;=Listes!$B$42,(Forfaitaires!$E271*(VLOOKUP(Forfaitaires!$D271,Listes!$A$43:$E$49,2,FALSE))),IF(Forfaitaires!$E271&gt;Listes!$D$42,(Forfaitaires!$E271*(VLOOKUP(Forfaitaires!$D271,Listes!$A$43:$E$49,5,FALSE))),(Forfaitaires!$E271*(VLOOKUP(Forfaitaires!$D271,Listes!$A$43:$E$49,3,FALSE)))+(VLOOKUP(Forfaitaires!$D271,Listes!$A$43:$E$49,4,FALSE))))))</f>
        <v/>
      </c>
      <c r="L271" s="123" t="str">
        <f>IF($G271="","",IF($C271=Listes!$B$34,Listes!$I$31,IF($C271=Listes!$B$35,(VLOOKUP(Forfaitaires!$F271,Listes!$E$31:$F$36,2,FALSE)),IF($C271=Listes!$B$33,IF(Forfaitaires!$E271&lt;=Listes!$A$64,Forfaitaires!$E271*Listes!$A$65,IF(Forfaitaires!$E271&gt;Listes!$D$64,Forfaitaires!$E271*Listes!$D$65,((Forfaitaires!$E271*Listes!$B$65)+Listes!$C$65)))))))</f>
        <v/>
      </c>
      <c r="M271" s="124" t="str">
        <f t="shared" si="10"/>
        <v/>
      </c>
      <c r="N271" s="313"/>
    </row>
    <row r="272" spans="1:14" ht="20.100000000000001" customHeight="1" x14ac:dyDescent="0.25">
      <c r="A272" s="57">
        <v>267</v>
      </c>
      <c r="B272" s="28"/>
      <c r="C272" s="28"/>
      <c r="D272" s="28"/>
      <c r="E272" s="28"/>
      <c r="F272" s="28"/>
      <c r="G272" s="146" t="str">
        <f>IF(C272="","",IF(C272="","",(VLOOKUP(C272,Listes!$B$31:$C$35,2,FALSE))))</f>
        <v/>
      </c>
      <c r="H272" s="313" t="str">
        <f t="shared" si="9"/>
        <v/>
      </c>
      <c r="I272" s="124" t="str">
        <f>IF(G272="","",IF(G272="","",(VLOOKUP(G272,Listes!$C$31:$D$35,2,FALSE))))</f>
        <v/>
      </c>
      <c r="J272" s="123" t="str">
        <f>IF($G272="","",IF($C272=Listes!$B$32,IF(Forfaitaires!$E272&lt;=Listes!$B$53,(Forfaitaires!$E272*(VLOOKUP(Forfaitaires!$D272,Listes!$A$54:$E$60,2,FALSE))),IF(Forfaitaires!$E272&gt;Listes!$E$53,(Forfaitaires!$E272*(VLOOKUP(Forfaitaires!$D272,Listes!$A$54:$E$60,5,FALSE))),(Forfaitaires!$E272*(VLOOKUP(Forfaitaires!$D272,Listes!$A$54:$E$60,3,FALSE)))+(VLOOKUP(Forfaitaires!$D272,Listes!$A$54:$E$60,4,FALSE))))))</f>
        <v/>
      </c>
      <c r="K272" s="123" t="str">
        <f>IF($G272="","",IF($C272=Listes!$B$31,IF(Forfaitaires!$E272&lt;=Listes!$B$42,(Forfaitaires!$E272*(VLOOKUP(Forfaitaires!$D272,Listes!$A$43:$E$49,2,FALSE))),IF(Forfaitaires!$E272&gt;Listes!$D$42,(Forfaitaires!$E272*(VLOOKUP(Forfaitaires!$D272,Listes!$A$43:$E$49,5,FALSE))),(Forfaitaires!$E272*(VLOOKUP(Forfaitaires!$D272,Listes!$A$43:$E$49,3,FALSE)))+(VLOOKUP(Forfaitaires!$D272,Listes!$A$43:$E$49,4,FALSE))))))</f>
        <v/>
      </c>
      <c r="L272" s="123" t="str">
        <f>IF($G272="","",IF($C272=Listes!$B$34,Listes!$I$31,IF($C272=Listes!$B$35,(VLOOKUP(Forfaitaires!$F272,Listes!$E$31:$F$36,2,FALSE)),IF($C272=Listes!$B$33,IF(Forfaitaires!$E272&lt;=Listes!$A$64,Forfaitaires!$E272*Listes!$A$65,IF(Forfaitaires!$E272&gt;Listes!$D$64,Forfaitaires!$E272*Listes!$D$65,((Forfaitaires!$E272*Listes!$B$65)+Listes!$C$65)))))))</f>
        <v/>
      </c>
      <c r="M272" s="124" t="str">
        <f t="shared" si="10"/>
        <v/>
      </c>
      <c r="N272" s="313"/>
    </row>
    <row r="273" spans="1:14" ht="20.100000000000001" customHeight="1" x14ac:dyDescent="0.25">
      <c r="A273" s="57">
        <v>268</v>
      </c>
      <c r="B273" s="28"/>
      <c r="C273" s="28"/>
      <c r="D273" s="28"/>
      <c r="E273" s="28"/>
      <c r="F273" s="28"/>
      <c r="G273" s="146" t="str">
        <f>IF(C273="","",IF(C273="","",(VLOOKUP(C273,Listes!$B$31:$C$35,2,FALSE))))</f>
        <v/>
      </c>
      <c r="H273" s="313" t="str">
        <f t="shared" si="9"/>
        <v/>
      </c>
      <c r="I273" s="124" t="str">
        <f>IF(G273="","",IF(G273="","",(VLOOKUP(G273,Listes!$C$31:$D$35,2,FALSE))))</f>
        <v/>
      </c>
      <c r="J273" s="123" t="str">
        <f>IF($G273="","",IF($C273=Listes!$B$32,IF(Forfaitaires!$E273&lt;=Listes!$B$53,(Forfaitaires!$E273*(VLOOKUP(Forfaitaires!$D273,Listes!$A$54:$E$60,2,FALSE))),IF(Forfaitaires!$E273&gt;Listes!$E$53,(Forfaitaires!$E273*(VLOOKUP(Forfaitaires!$D273,Listes!$A$54:$E$60,5,FALSE))),(Forfaitaires!$E273*(VLOOKUP(Forfaitaires!$D273,Listes!$A$54:$E$60,3,FALSE)))+(VLOOKUP(Forfaitaires!$D273,Listes!$A$54:$E$60,4,FALSE))))))</f>
        <v/>
      </c>
      <c r="K273" s="123" t="str">
        <f>IF($G273="","",IF($C273=Listes!$B$31,IF(Forfaitaires!$E273&lt;=Listes!$B$42,(Forfaitaires!$E273*(VLOOKUP(Forfaitaires!$D273,Listes!$A$43:$E$49,2,FALSE))),IF(Forfaitaires!$E273&gt;Listes!$D$42,(Forfaitaires!$E273*(VLOOKUP(Forfaitaires!$D273,Listes!$A$43:$E$49,5,FALSE))),(Forfaitaires!$E273*(VLOOKUP(Forfaitaires!$D273,Listes!$A$43:$E$49,3,FALSE)))+(VLOOKUP(Forfaitaires!$D273,Listes!$A$43:$E$49,4,FALSE))))))</f>
        <v/>
      </c>
      <c r="L273" s="123" t="str">
        <f>IF($G273="","",IF($C273=Listes!$B$34,Listes!$I$31,IF($C273=Listes!$B$35,(VLOOKUP(Forfaitaires!$F273,Listes!$E$31:$F$36,2,FALSE)),IF($C273=Listes!$B$33,IF(Forfaitaires!$E273&lt;=Listes!$A$64,Forfaitaires!$E273*Listes!$A$65,IF(Forfaitaires!$E273&gt;Listes!$D$64,Forfaitaires!$E273*Listes!$D$65,((Forfaitaires!$E273*Listes!$B$65)+Listes!$C$65)))))))</f>
        <v/>
      </c>
      <c r="M273" s="124" t="str">
        <f t="shared" si="10"/>
        <v/>
      </c>
      <c r="N273" s="313"/>
    </row>
    <row r="274" spans="1:14" ht="20.100000000000001" customHeight="1" x14ac:dyDescent="0.25">
      <c r="A274" s="57">
        <v>269</v>
      </c>
      <c r="B274" s="28"/>
      <c r="C274" s="28"/>
      <c r="D274" s="28"/>
      <c r="E274" s="28"/>
      <c r="F274" s="28"/>
      <c r="G274" s="146" t="str">
        <f>IF(C274="","",IF(C274="","",(VLOOKUP(C274,Listes!$B$31:$C$35,2,FALSE))))</f>
        <v/>
      </c>
      <c r="H274" s="313" t="str">
        <f t="shared" si="9"/>
        <v/>
      </c>
      <c r="I274" s="124" t="str">
        <f>IF(G274="","",IF(G274="","",(VLOOKUP(G274,Listes!$C$31:$D$35,2,FALSE))))</f>
        <v/>
      </c>
      <c r="J274" s="123" t="str">
        <f>IF($G274="","",IF($C274=Listes!$B$32,IF(Forfaitaires!$E274&lt;=Listes!$B$53,(Forfaitaires!$E274*(VLOOKUP(Forfaitaires!$D274,Listes!$A$54:$E$60,2,FALSE))),IF(Forfaitaires!$E274&gt;Listes!$E$53,(Forfaitaires!$E274*(VLOOKUP(Forfaitaires!$D274,Listes!$A$54:$E$60,5,FALSE))),(Forfaitaires!$E274*(VLOOKUP(Forfaitaires!$D274,Listes!$A$54:$E$60,3,FALSE)))+(VLOOKUP(Forfaitaires!$D274,Listes!$A$54:$E$60,4,FALSE))))))</f>
        <v/>
      </c>
      <c r="K274" s="123" t="str">
        <f>IF($G274="","",IF($C274=Listes!$B$31,IF(Forfaitaires!$E274&lt;=Listes!$B$42,(Forfaitaires!$E274*(VLOOKUP(Forfaitaires!$D274,Listes!$A$43:$E$49,2,FALSE))),IF(Forfaitaires!$E274&gt;Listes!$D$42,(Forfaitaires!$E274*(VLOOKUP(Forfaitaires!$D274,Listes!$A$43:$E$49,5,FALSE))),(Forfaitaires!$E274*(VLOOKUP(Forfaitaires!$D274,Listes!$A$43:$E$49,3,FALSE)))+(VLOOKUP(Forfaitaires!$D274,Listes!$A$43:$E$49,4,FALSE))))))</f>
        <v/>
      </c>
      <c r="L274" s="123" t="str">
        <f>IF($G274="","",IF($C274=Listes!$B$34,Listes!$I$31,IF($C274=Listes!$B$35,(VLOOKUP(Forfaitaires!$F274,Listes!$E$31:$F$36,2,FALSE)),IF($C274=Listes!$B$33,IF(Forfaitaires!$E274&lt;=Listes!$A$64,Forfaitaires!$E274*Listes!$A$65,IF(Forfaitaires!$E274&gt;Listes!$D$64,Forfaitaires!$E274*Listes!$D$65,((Forfaitaires!$E274*Listes!$B$65)+Listes!$C$65)))))))</f>
        <v/>
      </c>
      <c r="M274" s="124" t="str">
        <f t="shared" si="10"/>
        <v/>
      </c>
      <c r="N274" s="313"/>
    </row>
    <row r="275" spans="1:14" ht="20.100000000000001" customHeight="1" x14ac:dyDescent="0.25">
      <c r="A275" s="57">
        <v>270</v>
      </c>
      <c r="B275" s="28"/>
      <c r="C275" s="28"/>
      <c r="D275" s="28"/>
      <c r="E275" s="28"/>
      <c r="F275" s="28"/>
      <c r="G275" s="146" t="str">
        <f>IF(C275="","",IF(C275="","",(VLOOKUP(C275,Listes!$B$31:$C$35,2,FALSE))))</f>
        <v/>
      </c>
      <c r="H275" s="313" t="str">
        <f t="shared" si="9"/>
        <v/>
      </c>
      <c r="I275" s="124" t="str">
        <f>IF(G275="","",IF(G275="","",(VLOOKUP(G275,Listes!$C$31:$D$35,2,FALSE))))</f>
        <v/>
      </c>
      <c r="J275" s="123" t="str">
        <f>IF($G275="","",IF($C275=Listes!$B$32,IF(Forfaitaires!$E275&lt;=Listes!$B$53,(Forfaitaires!$E275*(VLOOKUP(Forfaitaires!$D275,Listes!$A$54:$E$60,2,FALSE))),IF(Forfaitaires!$E275&gt;Listes!$E$53,(Forfaitaires!$E275*(VLOOKUP(Forfaitaires!$D275,Listes!$A$54:$E$60,5,FALSE))),(Forfaitaires!$E275*(VLOOKUP(Forfaitaires!$D275,Listes!$A$54:$E$60,3,FALSE)))+(VLOOKUP(Forfaitaires!$D275,Listes!$A$54:$E$60,4,FALSE))))))</f>
        <v/>
      </c>
      <c r="K275" s="123" t="str">
        <f>IF($G275="","",IF($C275=Listes!$B$31,IF(Forfaitaires!$E275&lt;=Listes!$B$42,(Forfaitaires!$E275*(VLOOKUP(Forfaitaires!$D275,Listes!$A$43:$E$49,2,FALSE))),IF(Forfaitaires!$E275&gt;Listes!$D$42,(Forfaitaires!$E275*(VLOOKUP(Forfaitaires!$D275,Listes!$A$43:$E$49,5,FALSE))),(Forfaitaires!$E275*(VLOOKUP(Forfaitaires!$D275,Listes!$A$43:$E$49,3,FALSE)))+(VLOOKUP(Forfaitaires!$D275,Listes!$A$43:$E$49,4,FALSE))))))</f>
        <v/>
      </c>
      <c r="L275" s="123" t="str">
        <f>IF($G275="","",IF($C275=Listes!$B$34,Listes!$I$31,IF($C275=Listes!$B$35,(VLOOKUP(Forfaitaires!$F275,Listes!$E$31:$F$36,2,FALSE)),IF($C275=Listes!$B$33,IF(Forfaitaires!$E275&lt;=Listes!$A$64,Forfaitaires!$E275*Listes!$A$65,IF(Forfaitaires!$E275&gt;Listes!$D$64,Forfaitaires!$E275*Listes!$D$65,((Forfaitaires!$E275*Listes!$B$65)+Listes!$C$65)))))))</f>
        <v/>
      </c>
      <c r="M275" s="124" t="str">
        <f t="shared" si="10"/>
        <v/>
      </c>
      <c r="N275" s="313"/>
    </row>
    <row r="276" spans="1:14" ht="20.100000000000001" customHeight="1" x14ac:dyDescent="0.25">
      <c r="A276" s="57">
        <v>271</v>
      </c>
      <c r="B276" s="28"/>
      <c r="C276" s="28"/>
      <c r="D276" s="28"/>
      <c r="E276" s="28"/>
      <c r="F276" s="28"/>
      <c r="G276" s="146" t="str">
        <f>IF(C276="","",IF(C276="","",(VLOOKUP(C276,Listes!$B$31:$C$35,2,FALSE))))</f>
        <v/>
      </c>
      <c r="H276" s="313" t="str">
        <f t="shared" si="9"/>
        <v/>
      </c>
      <c r="I276" s="124" t="str">
        <f>IF(G276="","",IF(G276="","",(VLOOKUP(G276,Listes!$C$31:$D$35,2,FALSE))))</f>
        <v/>
      </c>
      <c r="J276" s="123" t="str">
        <f>IF($G276="","",IF($C276=Listes!$B$32,IF(Forfaitaires!$E276&lt;=Listes!$B$53,(Forfaitaires!$E276*(VLOOKUP(Forfaitaires!$D276,Listes!$A$54:$E$60,2,FALSE))),IF(Forfaitaires!$E276&gt;Listes!$E$53,(Forfaitaires!$E276*(VLOOKUP(Forfaitaires!$D276,Listes!$A$54:$E$60,5,FALSE))),(Forfaitaires!$E276*(VLOOKUP(Forfaitaires!$D276,Listes!$A$54:$E$60,3,FALSE)))+(VLOOKUP(Forfaitaires!$D276,Listes!$A$54:$E$60,4,FALSE))))))</f>
        <v/>
      </c>
      <c r="K276" s="123" t="str">
        <f>IF($G276="","",IF($C276=Listes!$B$31,IF(Forfaitaires!$E276&lt;=Listes!$B$42,(Forfaitaires!$E276*(VLOOKUP(Forfaitaires!$D276,Listes!$A$43:$E$49,2,FALSE))),IF(Forfaitaires!$E276&gt;Listes!$D$42,(Forfaitaires!$E276*(VLOOKUP(Forfaitaires!$D276,Listes!$A$43:$E$49,5,FALSE))),(Forfaitaires!$E276*(VLOOKUP(Forfaitaires!$D276,Listes!$A$43:$E$49,3,FALSE)))+(VLOOKUP(Forfaitaires!$D276,Listes!$A$43:$E$49,4,FALSE))))))</f>
        <v/>
      </c>
      <c r="L276" s="123" t="str">
        <f>IF($G276="","",IF($C276=Listes!$B$34,Listes!$I$31,IF($C276=Listes!$B$35,(VLOOKUP(Forfaitaires!$F276,Listes!$E$31:$F$36,2,FALSE)),IF($C276=Listes!$B$33,IF(Forfaitaires!$E276&lt;=Listes!$A$64,Forfaitaires!$E276*Listes!$A$65,IF(Forfaitaires!$E276&gt;Listes!$D$64,Forfaitaires!$E276*Listes!$D$65,((Forfaitaires!$E276*Listes!$B$65)+Listes!$C$65)))))))</f>
        <v/>
      </c>
      <c r="M276" s="124" t="str">
        <f t="shared" si="10"/>
        <v/>
      </c>
      <c r="N276" s="313"/>
    </row>
    <row r="277" spans="1:14" ht="20.100000000000001" customHeight="1" x14ac:dyDescent="0.25">
      <c r="A277" s="57">
        <v>272</v>
      </c>
      <c r="B277" s="28"/>
      <c r="C277" s="28"/>
      <c r="D277" s="28"/>
      <c r="E277" s="28"/>
      <c r="F277" s="28"/>
      <c r="G277" s="146" t="str">
        <f>IF(C277="","",IF(C277="","",(VLOOKUP(C277,Listes!$B$31:$C$35,2,FALSE))))</f>
        <v/>
      </c>
      <c r="H277" s="313" t="str">
        <f t="shared" si="9"/>
        <v/>
      </c>
      <c r="I277" s="124" t="str">
        <f>IF(G277="","",IF(G277="","",(VLOOKUP(G277,Listes!$C$31:$D$35,2,FALSE))))</f>
        <v/>
      </c>
      <c r="J277" s="123" t="str">
        <f>IF($G277="","",IF($C277=Listes!$B$32,IF(Forfaitaires!$E277&lt;=Listes!$B$53,(Forfaitaires!$E277*(VLOOKUP(Forfaitaires!$D277,Listes!$A$54:$E$60,2,FALSE))),IF(Forfaitaires!$E277&gt;Listes!$E$53,(Forfaitaires!$E277*(VLOOKUP(Forfaitaires!$D277,Listes!$A$54:$E$60,5,FALSE))),(Forfaitaires!$E277*(VLOOKUP(Forfaitaires!$D277,Listes!$A$54:$E$60,3,FALSE)))+(VLOOKUP(Forfaitaires!$D277,Listes!$A$54:$E$60,4,FALSE))))))</f>
        <v/>
      </c>
      <c r="K277" s="123" t="str">
        <f>IF($G277="","",IF($C277=Listes!$B$31,IF(Forfaitaires!$E277&lt;=Listes!$B$42,(Forfaitaires!$E277*(VLOOKUP(Forfaitaires!$D277,Listes!$A$43:$E$49,2,FALSE))),IF(Forfaitaires!$E277&gt;Listes!$D$42,(Forfaitaires!$E277*(VLOOKUP(Forfaitaires!$D277,Listes!$A$43:$E$49,5,FALSE))),(Forfaitaires!$E277*(VLOOKUP(Forfaitaires!$D277,Listes!$A$43:$E$49,3,FALSE)))+(VLOOKUP(Forfaitaires!$D277,Listes!$A$43:$E$49,4,FALSE))))))</f>
        <v/>
      </c>
      <c r="L277" s="123" t="str">
        <f>IF($G277="","",IF($C277=Listes!$B$34,Listes!$I$31,IF($C277=Listes!$B$35,(VLOOKUP(Forfaitaires!$F277,Listes!$E$31:$F$36,2,FALSE)),IF($C277=Listes!$B$33,IF(Forfaitaires!$E277&lt;=Listes!$A$64,Forfaitaires!$E277*Listes!$A$65,IF(Forfaitaires!$E277&gt;Listes!$D$64,Forfaitaires!$E277*Listes!$D$65,((Forfaitaires!$E277*Listes!$B$65)+Listes!$C$65)))))))</f>
        <v/>
      </c>
      <c r="M277" s="124" t="str">
        <f t="shared" si="10"/>
        <v/>
      </c>
      <c r="N277" s="313"/>
    </row>
    <row r="278" spans="1:14" ht="20.100000000000001" customHeight="1" x14ac:dyDescent="0.25">
      <c r="A278" s="57">
        <v>273</v>
      </c>
      <c r="B278" s="28"/>
      <c r="C278" s="28"/>
      <c r="D278" s="28"/>
      <c r="E278" s="28"/>
      <c r="F278" s="28"/>
      <c r="G278" s="146" t="str">
        <f>IF(C278="","",IF(C278="","",(VLOOKUP(C278,Listes!$B$31:$C$35,2,FALSE))))</f>
        <v/>
      </c>
      <c r="H278" s="313" t="str">
        <f t="shared" si="9"/>
        <v/>
      </c>
      <c r="I278" s="124" t="str">
        <f>IF(G278="","",IF(G278="","",(VLOOKUP(G278,Listes!$C$31:$D$35,2,FALSE))))</f>
        <v/>
      </c>
      <c r="J278" s="123" t="str">
        <f>IF($G278="","",IF($C278=Listes!$B$32,IF(Forfaitaires!$E278&lt;=Listes!$B$53,(Forfaitaires!$E278*(VLOOKUP(Forfaitaires!$D278,Listes!$A$54:$E$60,2,FALSE))),IF(Forfaitaires!$E278&gt;Listes!$E$53,(Forfaitaires!$E278*(VLOOKUP(Forfaitaires!$D278,Listes!$A$54:$E$60,5,FALSE))),(Forfaitaires!$E278*(VLOOKUP(Forfaitaires!$D278,Listes!$A$54:$E$60,3,FALSE)))+(VLOOKUP(Forfaitaires!$D278,Listes!$A$54:$E$60,4,FALSE))))))</f>
        <v/>
      </c>
      <c r="K278" s="123" t="str">
        <f>IF($G278="","",IF($C278=Listes!$B$31,IF(Forfaitaires!$E278&lt;=Listes!$B$42,(Forfaitaires!$E278*(VLOOKUP(Forfaitaires!$D278,Listes!$A$43:$E$49,2,FALSE))),IF(Forfaitaires!$E278&gt;Listes!$D$42,(Forfaitaires!$E278*(VLOOKUP(Forfaitaires!$D278,Listes!$A$43:$E$49,5,FALSE))),(Forfaitaires!$E278*(VLOOKUP(Forfaitaires!$D278,Listes!$A$43:$E$49,3,FALSE)))+(VLOOKUP(Forfaitaires!$D278,Listes!$A$43:$E$49,4,FALSE))))))</f>
        <v/>
      </c>
      <c r="L278" s="123" t="str">
        <f>IF($G278="","",IF($C278=Listes!$B$34,Listes!$I$31,IF($C278=Listes!$B$35,(VLOOKUP(Forfaitaires!$F278,Listes!$E$31:$F$36,2,FALSE)),IF($C278=Listes!$B$33,IF(Forfaitaires!$E278&lt;=Listes!$A$64,Forfaitaires!$E278*Listes!$A$65,IF(Forfaitaires!$E278&gt;Listes!$D$64,Forfaitaires!$E278*Listes!$D$65,((Forfaitaires!$E278*Listes!$B$65)+Listes!$C$65)))))))</f>
        <v/>
      </c>
      <c r="M278" s="124" t="str">
        <f t="shared" si="10"/>
        <v/>
      </c>
      <c r="N278" s="313"/>
    </row>
    <row r="279" spans="1:14" ht="20.100000000000001" customHeight="1" x14ac:dyDescent="0.25">
      <c r="A279" s="57">
        <v>274</v>
      </c>
      <c r="B279" s="28"/>
      <c r="C279" s="28"/>
      <c r="D279" s="28"/>
      <c r="E279" s="28"/>
      <c r="F279" s="28"/>
      <c r="G279" s="146" t="str">
        <f>IF(C279="","",IF(C279="","",(VLOOKUP(C279,Listes!$B$31:$C$35,2,FALSE))))</f>
        <v/>
      </c>
      <c r="H279" s="313" t="str">
        <f t="shared" si="9"/>
        <v/>
      </c>
      <c r="I279" s="124" t="str">
        <f>IF(G279="","",IF(G279="","",(VLOOKUP(G279,Listes!$C$31:$D$35,2,FALSE))))</f>
        <v/>
      </c>
      <c r="J279" s="123" t="str">
        <f>IF($G279="","",IF($C279=Listes!$B$32,IF(Forfaitaires!$E279&lt;=Listes!$B$53,(Forfaitaires!$E279*(VLOOKUP(Forfaitaires!$D279,Listes!$A$54:$E$60,2,FALSE))),IF(Forfaitaires!$E279&gt;Listes!$E$53,(Forfaitaires!$E279*(VLOOKUP(Forfaitaires!$D279,Listes!$A$54:$E$60,5,FALSE))),(Forfaitaires!$E279*(VLOOKUP(Forfaitaires!$D279,Listes!$A$54:$E$60,3,FALSE)))+(VLOOKUP(Forfaitaires!$D279,Listes!$A$54:$E$60,4,FALSE))))))</f>
        <v/>
      </c>
      <c r="K279" s="123" t="str">
        <f>IF($G279="","",IF($C279=Listes!$B$31,IF(Forfaitaires!$E279&lt;=Listes!$B$42,(Forfaitaires!$E279*(VLOOKUP(Forfaitaires!$D279,Listes!$A$43:$E$49,2,FALSE))),IF(Forfaitaires!$E279&gt;Listes!$D$42,(Forfaitaires!$E279*(VLOOKUP(Forfaitaires!$D279,Listes!$A$43:$E$49,5,FALSE))),(Forfaitaires!$E279*(VLOOKUP(Forfaitaires!$D279,Listes!$A$43:$E$49,3,FALSE)))+(VLOOKUP(Forfaitaires!$D279,Listes!$A$43:$E$49,4,FALSE))))))</f>
        <v/>
      </c>
      <c r="L279" s="123" t="str">
        <f>IF($G279="","",IF($C279=Listes!$B$34,Listes!$I$31,IF($C279=Listes!$B$35,(VLOOKUP(Forfaitaires!$F279,Listes!$E$31:$F$36,2,FALSE)),IF($C279=Listes!$B$33,IF(Forfaitaires!$E279&lt;=Listes!$A$64,Forfaitaires!$E279*Listes!$A$65,IF(Forfaitaires!$E279&gt;Listes!$D$64,Forfaitaires!$E279*Listes!$D$65,((Forfaitaires!$E279*Listes!$B$65)+Listes!$C$65)))))))</f>
        <v/>
      </c>
      <c r="M279" s="124" t="str">
        <f t="shared" si="10"/>
        <v/>
      </c>
      <c r="N279" s="313"/>
    </row>
    <row r="280" spans="1:14" ht="20.100000000000001" customHeight="1" x14ac:dyDescent="0.25">
      <c r="A280" s="57">
        <v>275</v>
      </c>
      <c r="B280" s="28"/>
      <c r="C280" s="28"/>
      <c r="D280" s="28"/>
      <c r="E280" s="28"/>
      <c r="F280" s="28"/>
      <c r="G280" s="146" t="str">
        <f>IF(C280="","",IF(C280="","",(VLOOKUP(C280,Listes!$B$31:$C$35,2,FALSE))))</f>
        <v/>
      </c>
      <c r="H280" s="313" t="str">
        <f t="shared" si="9"/>
        <v/>
      </c>
      <c r="I280" s="124" t="str">
        <f>IF(G280="","",IF(G280="","",(VLOOKUP(G280,Listes!$C$31:$D$35,2,FALSE))))</f>
        <v/>
      </c>
      <c r="J280" s="123" t="str">
        <f>IF($G280="","",IF($C280=Listes!$B$32,IF(Forfaitaires!$E280&lt;=Listes!$B$53,(Forfaitaires!$E280*(VLOOKUP(Forfaitaires!$D280,Listes!$A$54:$E$60,2,FALSE))),IF(Forfaitaires!$E280&gt;Listes!$E$53,(Forfaitaires!$E280*(VLOOKUP(Forfaitaires!$D280,Listes!$A$54:$E$60,5,FALSE))),(Forfaitaires!$E280*(VLOOKUP(Forfaitaires!$D280,Listes!$A$54:$E$60,3,FALSE)))+(VLOOKUP(Forfaitaires!$D280,Listes!$A$54:$E$60,4,FALSE))))))</f>
        <v/>
      </c>
      <c r="K280" s="123" t="str">
        <f>IF($G280="","",IF($C280=Listes!$B$31,IF(Forfaitaires!$E280&lt;=Listes!$B$42,(Forfaitaires!$E280*(VLOOKUP(Forfaitaires!$D280,Listes!$A$43:$E$49,2,FALSE))),IF(Forfaitaires!$E280&gt;Listes!$D$42,(Forfaitaires!$E280*(VLOOKUP(Forfaitaires!$D280,Listes!$A$43:$E$49,5,FALSE))),(Forfaitaires!$E280*(VLOOKUP(Forfaitaires!$D280,Listes!$A$43:$E$49,3,FALSE)))+(VLOOKUP(Forfaitaires!$D280,Listes!$A$43:$E$49,4,FALSE))))))</f>
        <v/>
      </c>
      <c r="L280" s="123" t="str">
        <f>IF($G280="","",IF($C280=Listes!$B$34,Listes!$I$31,IF($C280=Listes!$B$35,(VLOOKUP(Forfaitaires!$F280,Listes!$E$31:$F$36,2,FALSE)),IF($C280=Listes!$B$33,IF(Forfaitaires!$E280&lt;=Listes!$A$64,Forfaitaires!$E280*Listes!$A$65,IF(Forfaitaires!$E280&gt;Listes!$D$64,Forfaitaires!$E280*Listes!$D$65,((Forfaitaires!$E280*Listes!$B$65)+Listes!$C$65)))))))</f>
        <v/>
      </c>
      <c r="M280" s="124" t="str">
        <f t="shared" si="10"/>
        <v/>
      </c>
      <c r="N280" s="313"/>
    </row>
    <row r="281" spans="1:14" ht="20.100000000000001" customHeight="1" x14ac:dyDescent="0.25">
      <c r="A281" s="57">
        <v>276</v>
      </c>
      <c r="B281" s="28"/>
      <c r="C281" s="28"/>
      <c r="D281" s="28"/>
      <c r="E281" s="28"/>
      <c r="F281" s="28"/>
      <c r="G281" s="146" t="str">
        <f>IF(C281="","",IF(C281="","",(VLOOKUP(C281,Listes!$B$31:$C$35,2,FALSE))))</f>
        <v/>
      </c>
      <c r="H281" s="313" t="str">
        <f t="shared" si="9"/>
        <v/>
      </c>
      <c r="I281" s="124" t="str">
        <f>IF(G281="","",IF(G281="","",(VLOOKUP(G281,Listes!$C$31:$D$35,2,FALSE))))</f>
        <v/>
      </c>
      <c r="J281" s="123" t="str">
        <f>IF($G281="","",IF($C281=Listes!$B$32,IF(Forfaitaires!$E281&lt;=Listes!$B$53,(Forfaitaires!$E281*(VLOOKUP(Forfaitaires!$D281,Listes!$A$54:$E$60,2,FALSE))),IF(Forfaitaires!$E281&gt;Listes!$E$53,(Forfaitaires!$E281*(VLOOKUP(Forfaitaires!$D281,Listes!$A$54:$E$60,5,FALSE))),(Forfaitaires!$E281*(VLOOKUP(Forfaitaires!$D281,Listes!$A$54:$E$60,3,FALSE)))+(VLOOKUP(Forfaitaires!$D281,Listes!$A$54:$E$60,4,FALSE))))))</f>
        <v/>
      </c>
      <c r="K281" s="123" t="str">
        <f>IF($G281="","",IF($C281=Listes!$B$31,IF(Forfaitaires!$E281&lt;=Listes!$B$42,(Forfaitaires!$E281*(VLOOKUP(Forfaitaires!$D281,Listes!$A$43:$E$49,2,FALSE))),IF(Forfaitaires!$E281&gt;Listes!$D$42,(Forfaitaires!$E281*(VLOOKUP(Forfaitaires!$D281,Listes!$A$43:$E$49,5,FALSE))),(Forfaitaires!$E281*(VLOOKUP(Forfaitaires!$D281,Listes!$A$43:$E$49,3,FALSE)))+(VLOOKUP(Forfaitaires!$D281,Listes!$A$43:$E$49,4,FALSE))))))</f>
        <v/>
      </c>
      <c r="L281" s="123" t="str">
        <f>IF($G281="","",IF($C281=Listes!$B$34,Listes!$I$31,IF($C281=Listes!$B$35,(VLOOKUP(Forfaitaires!$F281,Listes!$E$31:$F$36,2,FALSE)),IF($C281=Listes!$B$33,IF(Forfaitaires!$E281&lt;=Listes!$A$64,Forfaitaires!$E281*Listes!$A$65,IF(Forfaitaires!$E281&gt;Listes!$D$64,Forfaitaires!$E281*Listes!$D$65,((Forfaitaires!$E281*Listes!$B$65)+Listes!$C$65)))))))</f>
        <v/>
      </c>
      <c r="M281" s="124" t="str">
        <f t="shared" si="10"/>
        <v/>
      </c>
      <c r="N281" s="313"/>
    </row>
    <row r="282" spans="1:14" ht="20.100000000000001" customHeight="1" x14ac:dyDescent="0.25">
      <c r="A282" s="57">
        <v>277</v>
      </c>
      <c r="B282" s="28"/>
      <c r="C282" s="28"/>
      <c r="D282" s="28"/>
      <c r="E282" s="28"/>
      <c r="F282" s="28"/>
      <c r="G282" s="146" t="str">
        <f>IF(C282="","",IF(C282="","",(VLOOKUP(C282,Listes!$B$31:$C$35,2,FALSE))))</f>
        <v/>
      </c>
      <c r="H282" s="313" t="str">
        <f t="shared" si="9"/>
        <v/>
      </c>
      <c r="I282" s="124" t="str">
        <f>IF(G282="","",IF(G282="","",(VLOOKUP(G282,Listes!$C$31:$D$35,2,FALSE))))</f>
        <v/>
      </c>
      <c r="J282" s="123" t="str">
        <f>IF($G282="","",IF($C282=Listes!$B$32,IF(Forfaitaires!$E282&lt;=Listes!$B$53,(Forfaitaires!$E282*(VLOOKUP(Forfaitaires!$D282,Listes!$A$54:$E$60,2,FALSE))),IF(Forfaitaires!$E282&gt;Listes!$E$53,(Forfaitaires!$E282*(VLOOKUP(Forfaitaires!$D282,Listes!$A$54:$E$60,5,FALSE))),(Forfaitaires!$E282*(VLOOKUP(Forfaitaires!$D282,Listes!$A$54:$E$60,3,FALSE)))+(VLOOKUP(Forfaitaires!$D282,Listes!$A$54:$E$60,4,FALSE))))))</f>
        <v/>
      </c>
      <c r="K282" s="123" t="str">
        <f>IF($G282="","",IF($C282=Listes!$B$31,IF(Forfaitaires!$E282&lt;=Listes!$B$42,(Forfaitaires!$E282*(VLOOKUP(Forfaitaires!$D282,Listes!$A$43:$E$49,2,FALSE))),IF(Forfaitaires!$E282&gt;Listes!$D$42,(Forfaitaires!$E282*(VLOOKUP(Forfaitaires!$D282,Listes!$A$43:$E$49,5,FALSE))),(Forfaitaires!$E282*(VLOOKUP(Forfaitaires!$D282,Listes!$A$43:$E$49,3,FALSE)))+(VLOOKUP(Forfaitaires!$D282,Listes!$A$43:$E$49,4,FALSE))))))</f>
        <v/>
      </c>
      <c r="L282" s="123" t="str">
        <f>IF($G282="","",IF($C282=Listes!$B$34,Listes!$I$31,IF($C282=Listes!$B$35,(VLOOKUP(Forfaitaires!$F282,Listes!$E$31:$F$36,2,FALSE)),IF($C282=Listes!$B$33,IF(Forfaitaires!$E282&lt;=Listes!$A$64,Forfaitaires!$E282*Listes!$A$65,IF(Forfaitaires!$E282&gt;Listes!$D$64,Forfaitaires!$E282*Listes!$D$65,((Forfaitaires!$E282*Listes!$B$65)+Listes!$C$65)))))))</f>
        <v/>
      </c>
      <c r="M282" s="124" t="str">
        <f t="shared" si="10"/>
        <v/>
      </c>
      <c r="N282" s="313"/>
    </row>
    <row r="283" spans="1:14" ht="20.100000000000001" customHeight="1" x14ac:dyDescent="0.25">
      <c r="A283" s="57">
        <v>278</v>
      </c>
      <c r="B283" s="28"/>
      <c r="C283" s="28"/>
      <c r="D283" s="28"/>
      <c r="E283" s="28"/>
      <c r="F283" s="28"/>
      <c r="G283" s="146" t="str">
        <f>IF(C283="","",IF(C283="","",(VLOOKUP(C283,Listes!$B$31:$C$35,2,FALSE))))</f>
        <v/>
      </c>
      <c r="H283" s="313" t="str">
        <f t="shared" si="9"/>
        <v/>
      </c>
      <c r="I283" s="124" t="str">
        <f>IF(G283="","",IF(G283="","",(VLOOKUP(G283,Listes!$C$31:$D$35,2,FALSE))))</f>
        <v/>
      </c>
      <c r="J283" s="123" t="str">
        <f>IF($G283="","",IF($C283=Listes!$B$32,IF(Forfaitaires!$E283&lt;=Listes!$B$53,(Forfaitaires!$E283*(VLOOKUP(Forfaitaires!$D283,Listes!$A$54:$E$60,2,FALSE))),IF(Forfaitaires!$E283&gt;Listes!$E$53,(Forfaitaires!$E283*(VLOOKUP(Forfaitaires!$D283,Listes!$A$54:$E$60,5,FALSE))),(Forfaitaires!$E283*(VLOOKUP(Forfaitaires!$D283,Listes!$A$54:$E$60,3,FALSE)))+(VLOOKUP(Forfaitaires!$D283,Listes!$A$54:$E$60,4,FALSE))))))</f>
        <v/>
      </c>
      <c r="K283" s="123" t="str">
        <f>IF($G283="","",IF($C283=Listes!$B$31,IF(Forfaitaires!$E283&lt;=Listes!$B$42,(Forfaitaires!$E283*(VLOOKUP(Forfaitaires!$D283,Listes!$A$43:$E$49,2,FALSE))),IF(Forfaitaires!$E283&gt;Listes!$D$42,(Forfaitaires!$E283*(VLOOKUP(Forfaitaires!$D283,Listes!$A$43:$E$49,5,FALSE))),(Forfaitaires!$E283*(VLOOKUP(Forfaitaires!$D283,Listes!$A$43:$E$49,3,FALSE)))+(VLOOKUP(Forfaitaires!$D283,Listes!$A$43:$E$49,4,FALSE))))))</f>
        <v/>
      </c>
      <c r="L283" s="123" t="str">
        <f>IF($G283="","",IF($C283=Listes!$B$34,Listes!$I$31,IF($C283=Listes!$B$35,(VLOOKUP(Forfaitaires!$F283,Listes!$E$31:$F$36,2,FALSE)),IF($C283=Listes!$B$33,IF(Forfaitaires!$E283&lt;=Listes!$A$64,Forfaitaires!$E283*Listes!$A$65,IF(Forfaitaires!$E283&gt;Listes!$D$64,Forfaitaires!$E283*Listes!$D$65,((Forfaitaires!$E283*Listes!$B$65)+Listes!$C$65)))))))</f>
        <v/>
      </c>
      <c r="M283" s="124" t="str">
        <f t="shared" si="10"/>
        <v/>
      </c>
      <c r="N283" s="313"/>
    </row>
    <row r="284" spans="1:14" ht="20.100000000000001" customHeight="1" x14ac:dyDescent="0.25">
      <c r="A284" s="57">
        <v>279</v>
      </c>
      <c r="B284" s="28"/>
      <c r="C284" s="28"/>
      <c r="D284" s="28"/>
      <c r="E284" s="28"/>
      <c r="F284" s="28"/>
      <c r="G284" s="146" t="str">
        <f>IF(C284="","",IF(C284="","",(VLOOKUP(C284,Listes!$B$31:$C$35,2,FALSE))))</f>
        <v/>
      </c>
      <c r="H284" s="313" t="str">
        <f t="shared" si="9"/>
        <v/>
      </c>
      <c r="I284" s="124" t="str">
        <f>IF(G284="","",IF(G284="","",(VLOOKUP(G284,Listes!$C$31:$D$35,2,FALSE))))</f>
        <v/>
      </c>
      <c r="J284" s="123" t="str">
        <f>IF($G284="","",IF($C284=Listes!$B$32,IF(Forfaitaires!$E284&lt;=Listes!$B$53,(Forfaitaires!$E284*(VLOOKUP(Forfaitaires!$D284,Listes!$A$54:$E$60,2,FALSE))),IF(Forfaitaires!$E284&gt;Listes!$E$53,(Forfaitaires!$E284*(VLOOKUP(Forfaitaires!$D284,Listes!$A$54:$E$60,5,FALSE))),(Forfaitaires!$E284*(VLOOKUP(Forfaitaires!$D284,Listes!$A$54:$E$60,3,FALSE)))+(VLOOKUP(Forfaitaires!$D284,Listes!$A$54:$E$60,4,FALSE))))))</f>
        <v/>
      </c>
      <c r="K284" s="123" t="str">
        <f>IF($G284="","",IF($C284=Listes!$B$31,IF(Forfaitaires!$E284&lt;=Listes!$B$42,(Forfaitaires!$E284*(VLOOKUP(Forfaitaires!$D284,Listes!$A$43:$E$49,2,FALSE))),IF(Forfaitaires!$E284&gt;Listes!$D$42,(Forfaitaires!$E284*(VLOOKUP(Forfaitaires!$D284,Listes!$A$43:$E$49,5,FALSE))),(Forfaitaires!$E284*(VLOOKUP(Forfaitaires!$D284,Listes!$A$43:$E$49,3,FALSE)))+(VLOOKUP(Forfaitaires!$D284,Listes!$A$43:$E$49,4,FALSE))))))</f>
        <v/>
      </c>
      <c r="L284" s="123" t="str">
        <f>IF($G284="","",IF($C284=Listes!$B$34,Listes!$I$31,IF($C284=Listes!$B$35,(VLOOKUP(Forfaitaires!$F284,Listes!$E$31:$F$36,2,FALSE)),IF($C284=Listes!$B$33,IF(Forfaitaires!$E284&lt;=Listes!$A$64,Forfaitaires!$E284*Listes!$A$65,IF(Forfaitaires!$E284&gt;Listes!$D$64,Forfaitaires!$E284*Listes!$D$65,((Forfaitaires!$E284*Listes!$B$65)+Listes!$C$65)))))))</f>
        <v/>
      </c>
      <c r="M284" s="124" t="str">
        <f t="shared" si="10"/>
        <v/>
      </c>
      <c r="N284" s="313"/>
    </row>
    <row r="285" spans="1:14" ht="20.100000000000001" customHeight="1" x14ac:dyDescent="0.25">
      <c r="A285" s="57">
        <v>280</v>
      </c>
      <c r="B285" s="28"/>
      <c r="C285" s="28"/>
      <c r="D285" s="28"/>
      <c r="E285" s="28"/>
      <c r="F285" s="28"/>
      <c r="G285" s="146" t="str">
        <f>IF(C285="","",IF(C285="","",(VLOOKUP(C285,Listes!$B$31:$C$35,2,FALSE))))</f>
        <v/>
      </c>
      <c r="H285" s="313" t="str">
        <f t="shared" si="9"/>
        <v/>
      </c>
      <c r="I285" s="124" t="str">
        <f>IF(G285="","",IF(G285="","",(VLOOKUP(G285,Listes!$C$31:$D$35,2,FALSE))))</f>
        <v/>
      </c>
      <c r="J285" s="123" t="str">
        <f>IF($G285="","",IF($C285=Listes!$B$32,IF(Forfaitaires!$E285&lt;=Listes!$B$53,(Forfaitaires!$E285*(VLOOKUP(Forfaitaires!$D285,Listes!$A$54:$E$60,2,FALSE))),IF(Forfaitaires!$E285&gt;Listes!$E$53,(Forfaitaires!$E285*(VLOOKUP(Forfaitaires!$D285,Listes!$A$54:$E$60,5,FALSE))),(Forfaitaires!$E285*(VLOOKUP(Forfaitaires!$D285,Listes!$A$54:$E$60,3,FALSE)))+(VLOOKUP(Forfaitaires!$D285,Listes!$A$54:$E$60,4,FALSE))))))</f>
        <v/>
      </c>
      <c r="K285" s="123" t="str">
        <f>IF($G285="","",IF($C285=Listes!$B$31,IF(Forfaitaires!$E285&lt;=Listes!$B$42,(Forfaitaires!$E285*(VLOOKUP(Forfaitaires!$D285,Listes!$A$43:$E$49,2,FALSE))),IF(Forfaitaires!$E285&gt;Listes!$D$42,(Forfaitaires!$E285*(VLOOKUP(Forfaitaires!$D285,Listes!$A$43:$E$49,5,FALSE))),(Forfaitaires!$E285*(VLOOKUP(Forfaitaires!$D285,Listes!$A$43:$E$49,3,FALSE)))+(VLOOKUP(Forfaitaires!$D285,Listes!$A$43:$E$49,4,FALSE))))))</f>
        <v/>
      </c>
      <c r="L285" s="123" t="str">
        <f>IF($G285="","",IF($C285=Listes!$B$34,Listes!$I$31,IF($C285=Listes!$B$35,(VLOOKUP(Forfaitaires!$F285,Listes!$E$31:$F$36,2,FALSE)),IF($C285=Listes!$B$33,IF(Forfaitaires!$E285&lt;=Listes!$A$64,Forfaitaires!$E285*Listes!$A$65,IF(Forfaitaires!$E285&gt;Listes!$D$64,Forfaitaires!$E285*Listes!$D$65,((Forfaitaires!$E285*Listes!$B$65)+Listes!$C$65)))))))</f>
        <v/>
      </c>
      <c r="M285" s="124" t="str">
        <f t="shared" si="10"/>
        <v/>
      </c>
      <c r="N285" s="313"/>
    </row>
    <row r="286" spans="1:14" ht="20.100000000000001" customHeight="1" x14ac:dyDescent="0.25">
      <c r="A286" s="57">
        <v>281</v>
      </c>
      <c r="B286" s="28"/>
      <c r="C286" s="28"/>
      <c r="D286" s="28"/>
      <c r="E286" s="28"/>
      <c r="F286" s="28"/>
      <c r="G286" s="146" t="str">
        <f>IF(C286="","",IF(C286="","",(VLOOKUP(C286,Listes!$B$31:$C$35,2,FALSE))))</f>
        <v/>
      </c>
      <c r="H286" s="313" t="str">
        <f t="shared" si="9"/>
        <v/>
      </c>
      <c r="I286" s="124" t="str">
        <f>IF(G286="","",IF(G286="","",(VLOOKUP(G286,Listes!$C$31:$D$35,2,FALSE))))</f>
        <v/>
      </c>
      <c r="J286" s="123" t="str">
        <f>IF($G286="","",IF($C286=Listes!$B$32,IF(Forfaitaires!$E286&lt;=Listes!$B$53,(Forfaitaires!$E286*(VLOOKUP(Forfaitaires!$D286,Listes!$A$54:$E$60,2,FALSE))),IF(Forfaitaires!$E286&gt;Listes!$E$53,(Forfaitaires!$E286*(VLOOKUP(Forfaitaires!$D286,Listes!$A$54:$E$60,5,FALSE))),(Forfaitaires!$E286*(VLOOKUP(Forfaitaires!$D286,Listes!$A$54:$E$60,3,FALSE)))+(VLOOKUP(Forfaitaires!$D286,Listes!$A$54:$E$60,4,FALSE))))))</f>
        <v/>
      </c>
      <c r="K286" s="123" t="str">
        <f>IF($G286="","",IF($C286=Listes!$B$31,IF(Forfaitaires!$E286&lt;=Listes!$B$42,(Forfaitaires!$E286*(VLOOKUP(Forfaitaires!$D286,Listes!$A$43:$E$49,2,FALSE))),IF(Forfaitaires!$E286&gt;Listes!$D$42,(Forfaitaires!$E286*(VLOOKUP(Forfaitaires!$D286,Listes!$A$43:$E$49,5,FALSE))),(Forfaitaires!$E286*(VLOOKUP(Forfaitaires!$D286,Listes!$A$43:$E$49,3,FALSE)))+(VLOOKUP(Forfaitaires!$D286,Listes!$A$43:$E$49,4,FALSE))))))</f>
        <v/>
      </c>
      <c r="L286" s="123" t="str">
        <f>IF($G286="","",IF($C286=Listes!$B$34,Listes!$I$31,IF($C286=Listes!$B$35,(VLOOKUP(Forfaitaires!$F286,Listes!$E$31:$F$36,2,FALSE)),IF($C286=Listes!$B$33,IF(Forfaitaires!$E286&lt;=Listes!$A$64,Forfaitaires!$E286*Listes!$A$65,IF(Forfaitaires!$E286&gt;Listes!$D$64,Forfaitaires!$E286*Listes!$D$65,((Forfaitaires!$E286*Listes!$B$65)+Listes!$C$65)))))))</f>
        <v/>
      </c>
      <c r="M286" s="124" t="str">
        <f t="shared" si="10"/>
        <v/>
      </c>
      <c r="N286" s="313"/>
    </row>
    <row r="287" spans="1:14" ht="20.100000000000001" customHeight="1" x14ac:dyDescent="0.25">
      <c r="A287" s="57">
        <v>282</v>
      </c>
      <c r="B287" s="28"/>
      <c r="C287" s="28"/>
      <c r="D287" s="28"/>
      <c r="E287" s="28"/>
      <c r="F287" s="28"/>
      <c r="G287" s="146" t="str">
        <f>IF(C287="","",IF(C287="","",(VLOOKUP(C287,Listes!$B$31:$C$35,2,FALSE))))</f>
        <v/>
      </c>
      <c r="H287" s="313" t="str">
        <f t="shared" si="9"/>
        <v/>
      </c>
      <c r="I287" s="124" t="str">
        <f>IF(G287="","",IF(G287="","",(VLOOKUP(G287,Listes!$C$31:$D$35,2,FALSE))))</f>
        <v/>
      </c>
      <c r="J287" s="123" t="str">
        <f>IF($G287="","",IF($C287=Listes!$B$32,IF(Forfaitaires!$E287&lt;=Listes!$B$53,(Forfaitaires!$E287*(VLOOKUP(Forfaitaires!$D287,Listes!$A$54:$E$60,2,FALSE))),IF(Forfaitaires!$E287&gt;Listes!$E$53,(Forfaitaires!$E287*(VLOOKUP(Forfaitaires!$D287,Listes!$A$54:$E$60,5,FALSE))),(Forfaitaires!$E287*(VLOOKUP(Forfaitaires!$D287,Listes!$A$54:$E$60,3,FALSE)))+(VLOOKUP(Forfaitaires!$D287,Listes!$A$54:$E$60,4,FALSE))))))</f>
        <v/>
      </c>
      <c r="K287" s="123" t="str">
        <f>IF($G287="","",IF($C287=Listes!$B$31,IF(Forfaitaires!$E287&lt;=Listes!$B$42,(Forfaitaires!$E287*(VLOOKUP(Forfaitaires!$D287,Listes!$A$43:$E$49,2,FALSE))),IF(Forfaitaires!$E287&gt;Listes!$D$42,(Forfaitaires!$E287*(VLOOKUP(Forfaitaires!$D287,Listes!$A$43:$E$49,5,FALSE))),(Forfaitaires!$E287*(VLOOKUP(Forfaitaires!$D287,Listes!$A$43:$E$49,3,FALSE)))+(VLOOKUP(Forfaitaires!$D287,Listes!$A$43:$E$49,4,FALSE))))))</f>
        <v/>
      </c>
      <c r="L287" s="123" t="str">
        <f>IF($G287="","",IF($C287=Listes!$B$34,Listes!$I$31,IF($C287=Listes!$B$35,(VLOOKUP(Forfaitaires!$F287,Listes!$E$31:$F$36,2,FALSE)),IF($C287=Listes!$B$33,IF(Forfaitaires!$E287&lt;=Listes!$A$64,Forfaitaires!$E287*Listes!$A$65,IF(Forfaitaires!$E287&gt;Listes!$D$64,Forfaitaires!$E287*Listes!$D$65,((Forfaitaires!$E287*Listes!$B$65)+Listes!$C$65)))))))</f>
        <v/>
      </c>
      <c r="M287" s="124" t="str">
        <f t="shared" si="10"/>
        <v/>
      </c>
      <c r="N287" s="313"/>
    </row>
    <row r="288" spans="1:14" ht="20.100000000000001" customHeight="1" x14ac:dyDescent="0.25">
      <c r="A288" s="57">
        <v>283</v>
      </c>
      <c r="B288" s="28"/>
      <c r="C288" s="28"/>
      <c r="D288" s="28"/>
      <c r="E288" s="28"/>
      <c r="F288" s="28"/>
      <c r="G288" s="146" t="str">
        <f>IF(C288="","",IF(C288="","",(VLOOKUP(C288,Listes!$B$31:$C$35,2,FALSE))))</f>
        <v/>
      </c>
      <c r="H288" s="313" t="str">
        <f t="shared" si="9"/>
        <v/>
      </c>
      <c r="I288" s="124" t="str">
        <f>IF(G288="","",IF(G288="","",(VLOOKUP(G288,Listes!$C$31:$D$35,2,FALSE))))</f>
        <v/>
      </c>
      <c r="J288" s="123" t="str">
        <f>IF($G288="","",IF($C288=Listes!$B$32,IF(Forfaitaires!$E288&lt;=Listes!$B$53,(Forfaitaires!$E288*(VLOOKUP(Forfaitaires!$D288,Listes!$A$54:$E$60,2,FALSE))),IF(Forfaitaires!$E288&gt;Listes!$E$53,(Forfaitaires!$E288*(VLOOKUP(Forfaitaires!$D288,Listes!$A$54:$E$60,5,FALSE))),(Forfaitaires!$E288*(VLOOKUP(Forfaitaires!$D288,Listes!$A$54:$E$60,3,FALSE)))+(VLOOKUP(Forfaitaires!$D288,Listes!$A$54:$E$60,4,FALSE))))))</f>
        <v/>
      </c>
      <c r="K288" s="123" t="str">
        <f>IF($G288="","",IF($C288=Listes!$B$31,IF(Forfaitaires!$E288&lt;=Listes!$B$42,(Forfaitaires!$E288*(VLOOKUP(Forfaitaires!$D288,Listes!$A$43:$E$49,2,FALSE))),IF(Forfaitaires!$E288&gt;Listes!$D$42,(Forfaitaires!$E288*(VLOOKUP(Forfaitaires!$D288,Listes!$A$43:$E$49,5,FALSE))),(Forfaitaires!$E288*(VLOOKUP(Forfaitaires!$D288,Listes!$A$43:$E$49,3,FALSE)))+(VLOOKUP(Forfaitaires!$D288,Listes!$A$43:$E$49,4,FALSE))))))</f>
        <v/>
      </c>
      <c r="L288" s="123" t="str">
        <f>IF($G288="","",IF($C288=Listes!$B$34,Listes!$I$31,IF($C288=Listes!$B$35,(VLOOKUP(Forfaitaires!$F288,Listes!$E$31:$F$36,2,FALSE)),IF($C288=Listes!$B$33,IF(Forfaitaires!$E288&lt;=Listes!$A$64,Forfaitaires!$E288*Listes!$A$65,IF(Forfaitaires!$E288&gt;Listes!$D$64,Forfaitaires!$E288*Listes!$D$65,((Forfaitaires!$E288*Listes!$B$65)+Listes!$C$65)))))))</f>
        <v/>
      </c>
      <c r="M288" s="124" t="str">
        <f t="shared" si="10"/>
        <v/>
      </c>
      <c r="N288" s="313"/>
    </row>
    <row r="289" spans="1:14" ht="20.100000000000001" customHeight="1" x14ac:dyDescent="0.25">
      <c r="A289" s="57">
        <v>284</v>
      </c>
      <c r="B289" s="28"/>
      <c r="C289" s="28"/>
      <c r="D289" s="28"/>
      <c r="E289" s="28"/>
      <c r="F289" s="28"/>
      <c r="G289" s="146" t="str">
        <f>IF(C289="","",IF(C289="","",(VLOOKUP(C289,Listes!$B$31:$C$35,2,FALSE))))</f>
        <v/>
      </c>
      <c r="H289" s="313" t="str">
        <f t="shared" si="9"/>
        <v/>
      </c>
      <c r="I289" s="124" t="str">
        <f>IF(G289="","",IF(G289="","",(VLOOKUP(G289,Listes!$C$31:$D$35,2,FALSE))))</f>
        <v/>
      </c>
      <c r="J289" s="123" t="str">
        <f>IF($G289="","",IF($C289=Listes!$B$32,IF(Forfaitaires!$E289&lt;=Listes!$B$53,(Forfaitaires!$E289*(VLOOKUP(Forfaitaires!$D289,Listes!$A$54:$E$60,2,FALSE))),IF(Forfaitaires!$E289&gt;Listes!$E$53,(Forfaitaires!$E289*(VLOOKUP(Forfaitaires!$D289,Listes!$A$54:$E$60,5,FALSE))),(Forfaitaires!$E289*(VLOOKUP(Forfaitaires!$D289,Listes!$A$54:$E$60,3,FALSE)))+(VLOOKUP(Forfaitaires!$D289,Listes!$A$54:$E$60,4,FALSE))))))</f>
        <v/>
      </c>
      <c r="K289" s="123" t="str">
        <f>IF($G289="","",IF($C289=Listes!$B$31,IF(Forfaitaires!$E289&lt;=Listes!$B$42,(Forfaitaires!$E289*(VLOOKUP(Forfaitaires!$D289,Listes!$A$43:$E$49,2,FALSE))),IF(Forfaitaires!$E289&gt;Listes!$D$42,(Forfaitaires!$E289*(VLOOKUP(Forfaitaires!$D289,Listes!$A$43:$E$49,5,FALSE))),(Forfaitaires!$E289*(VLOOKUP(Forfaitaires!$D289,Listes!$A$43:$E$49,3,FALSE)))+(VLOOKUP(Forfaitaires!$D289,Listes!$A$43:$E$49,4,FALSE))))))</f>
        <v/>
      </c>
      <c r="L289" s="123" t="str">
        <f>IF($G289="","",IF($C289=Listes!$B$34,Listes!$I$31,IF($C289=Listes!$B$35,(VLOOKUP(Forfaitaires!$F289,Listes!$E$31:$F$36,2,FALSE)),IF($C289=Listes!$B$33,IF(Forfaitaires!$E289&lt;=Listes!$A$64,Forfaitaires!$E289*Listes!$A$65,IF(Forfaitaires!$E289&gt;Listes!$D$64,Forfaitaires!$E289*Listes!$D$65,((Forfaitaires!$E289*Listes!$B$65)+Listes!$C$65)))))))</f>
        <v/>
      </c>
      <c r="M289" s="124" t="str">
        <f t="shared" si="10"/>
        <v/>
      </c>
      <c r="N289" s="313"/>
    </row>
    <row r="290" spans="1:14" ht="20.100000000000001" customHeight="1" x14ac:dyDescent="0.25">
      <c r="A290" s="57">
        <v>285</v>
      </c>
      <c r="B290" s="28"/>
      <c r="C290" s="28"/>
      <c r="D290" s="28"/>
      <c r="E290" s="28"/>
      <c r="F290" s="28"/>
      <c r="G290" s="146" t="str">
        <f>IF(C290="","",IF(C290="","",(VLOOKUP(C290,Listes!$B$31:$C$35,2,FALSE))))</f>
        <v/>
      </c>
      <c r="H290" s="313" t="str">
        <f t="shared" si="9"/>
        <v/>
      </c>
      <c r="I290" s="124" t="str">
        <f>IF(G290="","",IF(G290="","",(VLOOKUP(G290,Listes!$C$31:$D$35,2,FALSE))))</f>
        <v/>
      </c>
      <c r="J290" s="123" t="str">
        <f>IF($G290="","",IF($C290=Listes!$B$32,IF(Forfaitaires!$E290&lt;=Listes!$B$53,(Forfaitaires!$E290*(VLOOKUP(Forfaitaires!$D290,Listes!$A$54:$E$60,2,FALSE))),IF(Forfaitaires!$E290&gt;Listes!$E$53,(Forfaitaires!$E290*(VLOOKUP(Forfaitaires!$D290,Listes!$A$54:$E$60,5,FALSE))),(Forfaitaires!$E290*(VLOOKUP(Forfaitaires!$D290,Listes!$A$54:$E$60,3,FALSE)))+(VLOOKUP(Forfaitaires!$D290,Listes!$A$54:$E$60,4,FALSE))))))</f>
        <v/>
      </c>
      <c r="K290" s="123" t="str">
        <f>IF($G290="","",IF($C290=Listes!$B$31,IF(Forfaitaires!$E290&lt;=Listes!$B$42,(Forfaitaires!$E290*(VLOOKUP(Forfaitaires!$D290,Listes!$A$43:$E$49,2,FALSE))),IF(Forfaitaires!$E290&gt;Listes!$D$42,(Forfaitaires!$E290*(VLOOKUP(Forfaitaires!$D290,Listes!$A$43:$E$49,5,FALSE))),(Forfaitaires!$E290*(VLOOKUP(Forfaitaires!$D290,Listes!$A$43:$E$49,3,FALSE)))+(VLOOKUP(Forfaitaires!$D290,Listes!$A$43:$E$49,4,FALSE))))))</f>
        <v/>
      </c>
      <c r="L290" s="123" t="str">
        <f>IF($G290="","",IF($C290=Listes!$B$34,Listes!$I$31,IF($C290=Listes!$B$35,(VLOOKUP(Forfaitaires!$F290,Listes!$E$31:$F$36,2,FALSE)),IF($C290=Listes!$B$33,IF(Forfaitaires!$E290&lt;=Listes!$A$64,Forfaitaires!$E290*Listes!$A$65,IF(Forfaitaires!$E290&gt;Listes!$D$64,Forfaitaires!$E290*Listes!$D$65,((Forfaitaires!$E290*Listes!$B$65)+Listes!$C$65)))))))</f>
        <v/>
      </c>
      <c r="M290" s="124" t="str">
        <f t="shared" si="10"/>
        <v/>
      </c>
      <c r="N290" s="313"/>
    </row>
    <row r="291" spans="1:14" ht="20.100000000000001" customHeight="1" x14ac:dyDescent="0.25">
      <c r="A291" s="57">
        <v>286</v>
      </c>
      <c r="B291" s="28"/>
      <c r="C291" s="28"/>
      <c r="D291" s="28"/>
      <c r="E291" s="28"/>
      <c r="F291" s="28"/>
      <c r="G291" s="146" t="str">
        <f>IF(C291="","",IF(C291="","",(VLOOKUP(C291,Listes!$B$31:$C$35,2,FALSE))))</f>
        <v/>
      </c>
      <c r="H291" s="313" t="str">
        <f t="shared" si="9"/>
        <v/>
      </c>
      <c r="I291" s="124" t="str">
        <f>IF(G291="","",IF(G291="","",(VLOOKUP(G291,Listes!$C$31:$D$35,2,FALSE))))</f>
        <v/>
      </c>
      <c r="J291" s="123" t="str">
        <f>IF($G291="","",IF($C291=Listes!$B$32,IF(Forfaitaires!$E291&lt;=Listes!$B$53,(Forfaitaires!$E291*(VLOOKUP(Forfaitaires!$D291,Listes!$A$54:$E$60,2,FALSE))),IF(Forfaitaires!$E291&gt;Listes!$E$53,(Forfaitaires!$E291*(VLOOKUP(Forfaitaires!$D291,Listes!$A$54:$E$60,5,FALSE))),(Forfaitaires!$E291*(VLOOKUP(Forfaitaires!$D291,Listes!$A$54:$E$60,3,FALSE)))+(VLOOKUP(Forfaitaires!$D291,Listes!$A$54:$E$60,4,FALSE))))))</f>
        <v/>
      </c>
      <c r="K291" s="123" t="str">
        <f>IF($G291="","",IF($C291=Listes!$B$31,IF(Forfaitaires!$E291&lt;=Listes!$B$42,(Forfaitaires!$E291*(VLOOKUP(Forfaitaires!$D291,Listes!$A$43:$E$49,2,FALSE))),IF(Forfaitaires!$E291&gt;Listes!$D$42,(Forfaitaires!$E291*(VLOOKUP(Forfaitaires!$D291,Listes!$A$43:$E$49,5,FALSE))),(Forfaitaires!$E291*(VLOOKUP(Forfaitaires!$D291,Listes!$A$43:$E$49,3,FALSE)))+(VLOOKUP(Forfaitaires!$D291,Listes!$A$43:$E$49,4,FALSE))))))</f>
        <v/>
      </c>
      <c r="L291" s="123" t="str">
        <f>IF($G291="","",IF($C291=Listes!$B$34,Listes!$I$31,IF($C291=Listes!$B$35,(VLOOKUP(Forfaitaires!$F291,Listes!$E$31:$F$36,2,FALSE)),IF($C291=Listes!$B$33,IF(Forfaitaires!$E291&lt;=Listes!$A$64,Forfaitaires!$E291*Listes!$A$65,IF(Forfaitaires!$E291&gt;Listes!$D$64,Forfaitaires!$E291*Listes!$D$65,((Forfaitaires!$E291*Listes!$B$65)+Listes!$C$65)))))))</f>
        <v/>
      </c>
      <c r="M291" s="124" t="str">
        <f t="shared" si="10"/>
        <v/>
      </c>
      <c r="N291" s="313"/>
    </row>
    <row r="292" spans="1:14" ht="20.100000000000001" customHeight="1" x14ac:dyDescent="0.25">
      <c r="A292" s="57">
        <v>287</v>
      </c>
      <c r="B292" s="28"/>
      <c r="C292" s="28"/>
      <c r="D292" s="28"/>
      <c r="E292" s="28"/>
      <c r="F292" s="28"/>
      <c r="G292" s="146" t="str">
        <f>IF(C292="","",IF(C292="","",(VLOOKUP(C292,Listes!$B$31:$C$35,2,FALSE))))</f>
        <v/>
      </c>
      <c r="H292" s="313" t="str">
        <f t="shared" si="9"/>
        <v/>
      </c>
      <c r="I292" s="124" t="str">
        <f>IF(G292="","",IF(G292="","",(VLOOKUP(G292,Listes!$C$31:$D$35,2,FALSE))))</f>
        <v/>
      </c>
      <c r="J292" s="123" t="str">
        <f>IF($G292="","",IF($C292=Listes!$B$32,IF(Forfaitaires!$E292&lt;=Listes!$B$53,(Forfaitaires!$E292*(VLOOKUP(Forfaitaires!$D292,Listes!$A$54:$E$60,2,FALSE))),IF(Forfaitaires!$E292&gt;Listes!$E$53,(Forfaitaires!$E292*(VLOOKUP(Forfaitaires!$D292,Listes!$A$54:$E$60,5,FALSE))),(Forfaitaires!$E292*(VLOOKUP(Forfaitaires!$D292,Listes!$A$54:$E$60,3,FALSE)))+(VLOOKUP(Forfaitaires!$D292,Listes!$A$54:$E$60,4,FALSE))))))</f>
        <v/>
      </c>
      <c r="K292" s="123" t="str">
        <f>IF($G292="","",IF($C292=Listes!$B$31,IF(Forfaitaires!$E292&lt;=Listes!$B$42,(Forfaitaires!$E292*(VLOOKUP(Forfaitaires!$D292,Listes!$A$43:$E$49,2,FALSE))),IF(Forfaitaires!$E292&gt;Listes!$D$42,(Forfaitaires!$E292*(VLOOKUP(Forfaitaires!$D292,Listes!$A$43:$E$49,5,FALSE))),(Forfaitaires!$E292*(VLOOKUP(Forfaitaires!$D292,Listes!$A$43:$E$49,3,FALSE)))+(VLOOKUP(Forfaitaires!$D292,Listes!$A$43:$E$49,4,FALSE))))))</f>
        <v/>
      </c>
      <c r="L292" s="123" t="str">
        <f>IF($G292="","",IF($C292=Listes!$B$34,Listes!$I$31,IF($C292=Listes!$B$35,(VLOOKUP(Forfaitaires!$F292,Listes!$E$31:$F$36,2,FALSE)),IF($C292=Listes!$B$33,IF(Forfaitaires!$E292&lt;=Listes!$A$64,Forfaitaires!$E292*Listes!$A$65,IF(Forfaitaires!$E292&gt;Listes!$D$64,Forfaitaires!$E292*Listes!$D$65,((Forfaitaires!$E292*Listes!$B$65)+Listes!$C$65)))))))</f>
        <v/>
      </c>
      <c r="M292" s="124" t="str">
        <f t="shared" si="10"/>
        <v/>
      </c>
      <c r="N292" s="313"/>
    </row>
    <row r="293" spans="1:14" ht="20.100000000000001" customHeight="1" x14ac:dyDescent="0.25">
      <c r="A293" s="57">
        <v>288</v>
      </c>
      <c r="B293" s="28"/>
      <c r="C293" s="28"/>
      <c r="D293" s="28"/>
      <c r="E293" s="28"/>
      <c r="F293" s="28"/>
      <c r="G293" s="146" t="str">
        <f>IF(C293="","",IF(C293="","",(VLOOKUP(C293,Listes!$B$31:$C$35,2,FALSE))))</f>
        <v/>
      </c>
      <c r="H293" s="313" t="str">
        <f t="shared" si="9"/>
        <v/>
      </c>
      <c r="I293" s="124" t="str">
        <f>IF(G293="","",IF(G293="","",(VLOOKUP(G293,Listes!$C$31:$D$35,2,FALSE))))</f>
        <v/>
      </c>
      <c r="J293" s="123" t="str">
        <f>IF($G293="","",IF($C293=Listes!$B$32,IF(Forfaitaires!$E293&lt;=Listes!$B$53,(Forfaitaires!$E293*(VLOOKUP(Forfaitaires!$D293,Listes!$A$54:$E$60,2,FALSE))),IF(Forfaitaires!$E293&gt;Listes!$E$53,(Forfaitaires!$E293*(VLOOKUP(Forfaitaires!$D293,Listes!$A$54:$E$60,5,FALSE))),(Forfaitaires!$E293*(VLOOKUP(Forfaitaires!$D293,Listes!$A$54:$E$60,3,FALSE)))+(VLOOKUP(Forfaitaires!$D293,Listes!$A$54:$E$60,4,FALSE))))))</f>
        <v/>
      </c>
      <c r="K293" s="123" t="str">
        <f>IF($G293="","",IF($C293=Listes!$B$31,IF(Forfaitaires!$E293&lt;=Listes!$B$42,(Forfaitaires!$E293*(VLOOKUP(Forfaitaires!$D293,Listes!$A$43:$E$49,2,FALSE))),IF(Forfaitaires!$E293&gt;Listes!$D$42,(Forfaitaires!$E293*(VLOOKUP(Forfaitaires!$D293,Listes!$A$43:$E$49,5,FALSE))),(Forfaitaires!$E293*(VLOOKUP(Forfaitaires!$D293,Listes!$A$43:$E$49,3,FALSE)))+(VLOOKUP(Forfaitaires!$D293,Listes!$A$43:$E$49,4,FALSE))))))</f>
        <v/>
      </c>
      <c r="L293" s="123" t="str">
        <f>IF($G293="","",IF($C293=Listes!$B$34,Listes!$I$31,IF($C293=Listes!$B$35,(VLOOKUP(Forfaitaires!$F293,Listes!$E$31:$F$36,2,FALSE)),IF($C293=Listes!$B$33,IF(Forfaitaires!$E293&lt;=Listes!$A$64,Forfaitaires!$E293*Listes!$A$65,IF(Forfaitaires!$E293&gt;Listes!$D$64,Forfaitaires!$E293*Listes!$D$65,((Forfaitaires!$E293*Listes!$B$65)+Listes!$C$65)))))))</f>
        <v/>
      </c>
      <c r="M293" s="124" t="str">
        <f t="shared" si="10"/>
        <v/>
      </c>
      <c r="N293" s="313"/>
    </row>
    <row r="294" spans="1:14" ht="20.100000000000001" customHeight="1" x14ac:dyDescent="0.25">
      <c r="A294" s="57">
        <v>289</v>
      </c>
      <c r="B294" s="28"/>
      <c r="C294" s="28"/>
      <c r="D294" s="28"/>
      <c r="E294" s="28"/>
      <c r="F294" s="28"/>
      <c r="G294" s="146" t="str">
        <f>IF(C294="","",IF(C294="","",(VLOOKUP(C294,Listes!$B$31:$C$35,2,FALSE))))</f>
        <v/>
      </c>
      <c r="H294" s="313" t="str">
        <f t="shared" si="9"/>
        <v/>
      </c>
      <c r="I294" s="124" t="str">
        <f>IF(G294="","",IF(G294="","",(VLOOKUP(G294,Listes!$C$31:$D$35,2,FALSE))))</f>
        <v/>
      </c>
      <c r="J294" s="123" t="str">
        <f>IF($G294="","",IF($C294=Listes!$B$32,IF(Forfaitaires!$E294&lt;=Listes!$B$53,(Forfaitaires!$E294*(VLOOKUP(Forfaitaires!$D294,Listes!$A$54:$E$60,2,FALSE))),IF(Forfaitaires!$E294&gt;Listes!$E$53,(Forfaitaires!$E294*(VLOOKUP(Forfaitaires!$D294,Listes!$A$54:$E$60,5,FALSE))),(Forfaitaires!$E294*(VLOOKUP(Forfaitaires!$D294,Listes!$A$54:$E$60,3,FALSE)))+(VLOOKUP(Forfaitaires!$D294,Listes!$A$54:$E$60,4,FALSE))))))</f>
        <v/>
      </c>
      <c r="K294" s="123" t="str">
        <f>IF($G294="","",IF($C294=Listes!$B$31,IF(Forfaitaires!$E294&lt;=Listes!$B$42,(Forfaitaires!$E294*(VLOOKUP(Forfaitaires!$D294,Listes!$A$43:$E$49,2,FALSE))),IF(Forfaitaires!$E294&gt;Listes!$D$42,(Forfaitaires!$E294*(VLOOKUP(Forfaitaires!$D294,Listes!$A$43:$E$49,5,FALSE))),(Forfaitaires!$E294*(VLOOKUP(Forfaitaires!$D294,Listes!$A$43:$E$49,3,FALSE)))+(VLOOKUP(Forfaitaires!$D294,Listes!$A$43:$E$49,4,FALSE))))))</f>
        <v/>
      </c>
      <c r="L294" s="123" t="str">
        <f>IF($G294="","",IF($C294=Listes!$B$34,Listes!$I$31,IF($C294=Listes!$B$35,(VLOOKUP(Forfaitaires!$F294,Listes!$E$31:$F$36,2,FALSE)),IF($C294=Listes!$B$33,IF(Forfaitaires!$E294&lt;=Listes!$A$64,Forfaitaires!$E294*Listes!$A$65,IF(Forfaitaires!$E294&gt;Listes!$D$64,Forfaitaires!$E294*Listes!$D$65,((Forfaitaires!$E294*Listes!$B$65)+Listes!$C$65)))))))</f>
        <v/>
      </c>
      <c r="M294" s="124" t="str">
        <f t="shared" si="10"/>
        <v/>
      </c>
      <c r="N294" s="313"/>
    </row>
    <row r="295" spans="1:14" ht="20.100000000000001" customHeight="1" x14ac:dyDescent="0.25">
      <c r="A295" s="57">
        <v>290</v>
      </c>
      <c r="B295" s="28"/>
      <c r="C295" s="28"/>
      <c r="D295" s="28"/>
      <c r="E295" s="28"/>
      <c r="F295" s="28"/>
      <c r="G295" s="146" t="str">
        <f>IF(C295="","",IF(C295="","",(VLOOKUP(C295,Listes!$B$31:$C$35,2,FALSE))))</f>
        <v/>
      </c>
      <c r="H295" s="313" t="str">
        <f t="shared" si="9"/>
        <v/>
      </c>
      <c r="I295" s="124" t="str">
        <f>IF(G295="","",IF(G295="","",(VLOOKUP(G295,Listes!$C$31:$D$35,2,FALSE))))</f>
        <v/>
      </c>
      <c r="J295" s="123" t="str">
        <f>IF($G295="","",IF($C295=Listes!$B$32,IF(Forfaitaires!$E295&lt;=Listes!$B$53,(Forfaitaires!$E295*(VLOOKUP(Forfaitaires!$D295,Listes!$A$54:$E$60,2,FALSE))),IF(Forfaitaires!$E295&gt;Listes!$E$53,(Forfaitaires!$E295*(VLOOKUP(Forfaitaires!$D295,Listes!$A$54:$E$60,5,FALSE))),(Forfaitaires!$E295*(VLOOKUP(Forfaitaires!$D295,Listes!$A$54:$E$60,3,FALSE)))+(VLOOKUP(Forfaitaires!$D295,Listes!$A$54:$E$60,4,FALSE))))))</f>
        <v/>
      </c>
      <c r="K295" s="123" t="str">
        <f>IF($G295="","",IF($C295=Listes!$B$31,IF(Forfaitaires!$E295&lt;=Listes!$B$42,(Forfaitaires!$E295*(VLOOKUP(Forfaitaires!$D295,Listes!$A$43:$E$49,2,FALSE))),IF(Forfaitaires!$E295&gt;Listes!$D$42,(Forfaitaires!$E295*(VLOOKUP(Forfaitaires!$D295,Listes!$A$43:$E$49,5,FALSE))),(Forfaitaires!$E295*(VLOOKUP(Forfaitaires!$D295,Listes!$A$43:$E$49,3,FALSE)))+(VLOOKUP(Forfaitaires!$D295,Listes!$A$43:$E$49,4,FALSE))))))</f>
        <v/>
      </c>
      <c r="L295" s="123" t="str">
        <f>IF($G295="","",IF($C295=Listes!$B$34,Listes!$I$31,IF($C295=Listes!$B$35,(VLOOKUP(Forfaitaires!$F295,Listes!$E$31:$F$36,2,FALSE)),IF($C295=Listes!$B$33,IF(Forfaitaires!$E295&lt;=Listes!$A$64,Forfaitaires!$E295*Listes!$A$65,IF(Forfaitaires!$E295&gt;Listes!$D$64,Forfaitaires!$E295*Listes!$D$65,((Forfaitaires!$E295*Listes!$B$65)+Listes!$C$65)))))))</f>
        <v/>
      </c>
      <c r="M295" s="124" t="str">
        <f t="shared" si="10"/>
        <v/>
      </c>
      <c r="N295" s="313"/>
    </row>
    <row r="296" spans="1:14" ht="20.100000000000001" customHeight="1" x14ac:dyDescent="0.25">
      <c r="A296" s="57">
        <v>291</v>
      </c>
      <c r="B296" s="28"/>
      <c r="C296" s="28"/>
      <c r="D296" s="28"/>
      <c r="E296" s="28"/>
      <c r="F296" s="28"/>
      <c r="G296" s="146" t="str">
        <f>IF(C296="","",IF(C296="","",(VLOOKUP(C296,Listes!$B$31:$C$35,2,FALSE))))</f>
        <v/>
      </c>
      <c r="H296" s="313" t="str">
        <f t="shared" si="9"/>
        <v/>
      </c>
      <c r="I296" s="124" t="str">
        <f>IF(G296="","",IF(G296="","",(VLOOKUP(G296,Listes!$C$31:$D$35,2,FALSE))))</f>
        <v/>
      </c>
      <c r="J296" s="123" t="str">
        <f>IF($G296="","",IF($C296=Listes!$B$32,IF(Forfaitaires!$E296&lt;=Listes!$B$53,(Forfaitaires!$E296*(VLOOKUP(Forfaitaires!$D296,Listes!$A$54:$E$60,2,FALSE))),IF(Forfaitaires!$E296&gt;Listes!$E$53,(Forfaitaires!$E296*(VLOOKUP(Forfaitaires!$D296,Listes!$A$54:$E$60,5,FALSE))),(Forfaitaires!$E296*(VLOOKUP(Forfaitaires!$D296,Listes!$A$54:$E$60,3,FALSE)))+(VLOOKUP(Forfaitaires!$D296,Listes!$A$54:$E$60,4,FALSE))))))</f>
        <v/>
      </c>
      <c r="K296" s="123" t="str">
        <f>IF($G296="","",IF($C296=Listes!$B$31,IF(Forfaitaires!$E296&lt;=Listes!$B$42,(Forfaitaires!$E296*(VLOOKUP(Forfaitaires!$D296,Listes!$A$43:$E$49,2,FALSE))),IF(Forfaitaires!$E296&gt;Listes!$D$42,(Forfaitaires!$E296*(VLOOKUP(Forfaitaires!$D296,Listes!$A$43:$E$49,5,FALSE))),(Forfaitaires!$E296*(VLOOKUP(Forfaitaires!$D296,Listes!$A$43:$E$49,3,FALSE)))+(VLOOKUP(Forfaitaires!$D296,Listes!$A$43:$E$49,4,FALSE))))))</f>
        <v/>
      </c>
      <c r="L296" s="123" t="str">
        <f>IF($G296="","",IF($C296=Listes!$B$34,Listes!$I$31,IF($C296=Listes!$B$35,(VLOOKUP(Forfaitaires!$F296,Listes!$E$31:$F$36,2,FALSE)),IF($C296=Listes!$B$33,IF(Forfaitaires!$E296&lt;=Listes!$A$64,Forfaitaires!$E296*Listes!$A$65,IF(Forfaitaires!$E296&gt;Listes!$D$64,Forfaitaires!$E296*Listes!$D$65,((Forfaitaires!$E296*Listes!$B$65)+Listes!$C$65)))))))</f>
        <v/>
      </c>
      <c r="M296" s="124" t="str">
        <f t="shared" si="10"/>
        <v/>
      </c>
      <c r="N296" s="313"/>
    </row>
    <row r="297" spans="1:14" ht="20.100000000000001" customHeight="1" x14ac:dyDescent="0.25">
      <c r="A297" s="57">
        <v>292</v>
      </c>
      <c r="B297" s="28"/>
      <c r="C297" s="28"/>
      <c r="D297" s="28"/>
      <c r="E297" s="28"/>
      <c r="F297" s="28"/>
      <c r="G297" s="146" t="str">
        <f>IF(C297="","",IF(C297="","",(VLOOKUP(C297,Listes!$B$31:$C$35,2,FALSE))))</f>
        <v/>
      </c>
      <c r="H297" s="313" t="str">
        <f t="shared" si="9"/>
        <v/>
      </c>
      <c r="I297" s="124" t="str">
        <f>IF(G297="","",IF(G297="","",(VLOOKUP(G297,Listes!$C$31:$D$35,2,FALSE))))</f>
        <v/>
      </c>
      <c r="J297" s="123" t="str">
        <f>IF($G297="","",IF($C297=Listes!$B$32,IF(Forfaitaires!$E297&lt;=Listes!$B$53,(Forfaitaires!$E297*(VLOOKUP(Forfaitaires!$D297,Listes!$A$54:$E$60,2,FALSE))),IF(Forfaitaires!$E297&gt;Listes!$E$53,(Forfaitaires!$E297*(VLOOKUP(Forfaitaires!$D297,Listes!$A$54:$E$60,5,FALSE))),(Forfaitaires!$E297*(VLOOKUP(Forfaitaires!$D297,Listes!$A$54:$E$60,3,FALSE)))+(VLOOKUP(Forfaitaires!$D297,Listes!$A$54:$E$60,4,FALSE))))))</f>
        <v/>
      </c>
      <c r="K297" s="123" t="str">
        <f>IF($G297="","",IF($C297=Listes!$B$31,IF(Forfaitaires!$E297&lt;=Listes!$B$42,(Forfaitaires!$E297*(VLOOKUP(Forfaitaires!$D297,Listes!$A$43:$E$49,2,FALSE))),IF(Forfaitaires!$E297&gt;Listes!$D$42,(Forfaitaires!$E297*(VLOOKUP(Forfaitaires!$D297,Listes!$A$43:$E$49,5,FALSE))),(Forfaitaires!$E297*(VLOOKUP(Forfaitaires!$D297,Listes!$A$43:$E$49,3,FALSE)))+(VLOOKUP(Forfaitaires!$D297,Listes!$A$43:$E$49,4,FALSE))))))</f>
        <v/>
      </c>
      <c r="L297" s="123" t="str">
        <f>IF($G297="","",IF($C297=Listes!$B$34,Listes!$I$31,IF($C297=Listes!$B$35,(VLOOKUP(Forfaitaires!$F297,Listes!$E$31:$F$36,2,FALSE)),IF($C297=Listes!$B$33,IF(Forfaitaires!$E297&lt;=Listes!$A$64,Forfaitaires!$E297*Listes!$A$65,IF(Forfaitaires!$E297&gt;Listes!$D$64,Forfaitaires!$E297*Listes!$D$65,((Forfaitaires!$E297*Listes!$B$65)+Listes!$C$65)))))))</f>
        <v/>
      </c>
      <c r="M297" s="124" t="str">
        <f t="shared" si="10"/>
        <v/>
      </c>
      <c r="N297" s="313"/>
    </row>
    <row r="298" spans="1:14" ht="20.100000000000001" customHeight="1" x14ac:dyDescent="0.25">
      <c r="A298" s="57">
        <v>293</v>
      </c>
      <c r="B298" s="28"/>
      <c r="C298" s="28"/>
      <c r="D298" s="28"/>
      <c r="E298" s="28"/>
      <c r="F298" s="28"/>
      <c r="G298" s="146" t="str">
        <f>IF(C298="","",IF(C298="","",(VLOOKUP(C298,Listes!$B$31:$C$35,2,FALSE))))</f>
        <v/>
      </c>
      <c r="H298" s="313" t="str">
        <f t="shared" si="9"/>
        <v/>
      </c>
      <c r="I298" s="124" t="str">
        <f>IF(G298="","",IF(G298="","",(VLOOKUP(G298,Listes!$C$31:$D$35,2,FALSE))))</f>
        <v/>
      </c>
      <c r="J298" s="123" t="str">
        <f>IF($G298="","",IF($C298=Listes!$B$32,IF(Forfaitaires!$E298&lt;=Listes!$B$53,(Forfaitaires!$E298*(VLOOKUP(Forfaitaires!$D298,Listes!$A$54:$E$60,2,FALSE))),IF(Forfaitaires!$E298&gt;Listes!$E$53,(Forfaitaires!$E298*(VLOOKUP(Forfaitaires!$D298,Listes!$A$54:$E$60,5,FALSE))),(Forfaitaires!$E298*(VLOOKUP(Forfaitaires!$D298,Listes!$A$54:$E$60,3,FALSE)))+(VLOOKUP(Forfaitaires!$D298,Listes!$A$54:$E$60,4,FALSE))))))</f>
        <v/>
      </c>
      <c r="K298" s="123" t="str">
        <f>IF($G298="","",IF($C298=Listes!$B$31,IF(Forfaitaires!$E298&lt;=Listes!$B$42,(Forfaitaires!$E298*(VLOOKUP(Forfaitaires!$D298,Listes!$A$43:$E$49,2,FALSE))),IF(Forfaitaires!$E298&gt;Listes!$D$42,(Forfaitaires!$E298*(VLOOKUP(Forfaitaires!$D298,Listes!$A$43:$E$49,5,FALSE))),(Forfaitaires!$E298*(VLOOKUP(Forfaitaires!$D298,Listes!$A$43:$E$49,3,FALSE)))+(VLOOKUP(Forfaitaires!$D298,Listes!$A$43:$E$49,4,FALSE))))))</f>
        <v/>
      </c>
      <c r="L298" s="123" t="str">
        <f>IF($G298="","",IF($C298=Listes!$B$34,Listes!$I$31,IF($C298=Listes!$B$35,(VLOOKUP(Forfaitaires!$F298,Listes!$E$31:$F$36,2,FALSE)),IF($C298=Listes!$B$33,IF(Forfaitaires!$E298&lt;=Listes!$A$64,Forfaitaires!$E298*Listes!$A$65,IF(Forfaitaires!$E298&gt;Listes!$D$64,Forfaitaires!$E298*Listes!$D$65,((Forfaitaires!$E298*Listes!$B$65)+Listes!$C$65)))))))</f>
        <v/>
      </c>
      <c r="M298" s="124" t="str">
        <f t="shared" si="10"/>
        <v/>
      </c>
      <c r="N298" s="313"/>
    </row>
    <row r="299" spans="1:14" ht="20.100000000000001" customHeight="1" x14ac:dyDescent="0.25">
      <c r="A299" s="57">
        <v>294</v>
      </c>
      <c r="B299" s="28"/>
      <c r="C299" s="28"/>
      <c r="D299" s="28"/>
      <c r="E299" s="28"/>
      <c r="F299" s="28"/>
      <c r="G299" s="146" t="str">
        <f>IF(C299="","",IF(C299="","",(VLOOKUP(C299,Listes!$B$31:$C$35,2,FALSE))))</f>
        <v/>
      </c>
      <c r="H299" s="313" t="str">
        <f t="shared" si="9"/>
        <v/>
      </c>
      <c r="I299" s="124" t="str">
        <f>IF(G299="","",IF(G299="","",(VLOOKUP(G299,Listes!$C$31:$D$35,2,FALSE))))</f>
        <v/>
      </c>
      <c r="J299" s="123" t="str">
        <f>IF($G299="","",IF($C299=Listes!$B$32,IF(Forfaitaires!$E299&lt;=Listes!$B$53,(Forfaitaires!$E299*(VLOOKUP(Forfaitaires!$D299,Listes!$A$54:$E$60,2,FALSE))),IF(Forfaitaires!$E299&gt;Listes!$E$53,(Forfaitaires!$E299*(VLOOKUP(Forfaitaires!$D299,Listes!$A$54:$E$60,5,FALSE))),(Forfaitaires!$E299*(VLOOKUP(Forfaitaires!$D299,Listes!$A$54:$E$60,3,FALSE)))+(VLOOKUP(Forfaitaires!$D299,Listes!$A$54:$E$60,4,FALSE))))))</f>
        <v/>
      </c>
      <c r="K299" s="123" t="str">
        <f>IF($G299="","",IF($C299=Listes!$B$31,IF(Forfaitaires!$E299&lt;=Listes!$B$42,(Forfaitaires!$E299*(VLOOKUP(Forfaitaires!$D299,Listes!$A$43:$E$49,2,FALSE))),IF(Forfaitaires!$E299&gt;Listes!$D$42,(Forfaitaires!$E299*(VLOOKUP(Forfaitaires!$D299,Listes!$A$43:$E$49,5,FALSE))),(Forfaitaires!$E299*(VLOOKUP(Forfaitaires!$D299,Listes!$A$43:$E$49,3,FALSE)))+(VLOOKUP(Forfaitaires!$D299,Listes!$A$43:$E$49,4,FALSE))))))</f>
        <v/>
      </c>
      <c r="L299" s="123" t="str">
        <f>IF($G299="","",IF($C299=Listes!$B$34,Listes!$I$31,IF($C299=Listes!$B$35,(VLOOKUP(Forfaitaires!$F299,Listes!$E$31:$F$36,2,FALSE)),IF($C299=Listes!$B$33,IF(Forfaitaires!$E299&lt;=Listes!$A$64,Forfaitaires!$E299*Listes!$A$65,IF(Forfaitaires!$E299&gt;Listes!$D$64,Forfaitaires!$E299*Listes!$D$65,((Forfaitaires!$E299*Listes!$B$65)+Listes!$C$65)))))))</f>
        <v/>
      </c>
      <c r="M299" s="124" t="str">
        <f t="shared" si="10"/>
        <v/>
      </c>
      <c r="N299" s="313"/>
    </row>
    <row r="300" spans="1:14" ht="20.100000000000001" customHeight="1" x14ac:dyDescent="0.25">
      <c r="A300" s="57">
        <v>295</v>
      </c>
      <c r="B300" s="28"/>
      <c r="C300" s="28"/>
      <c r="D300" s="28"/>
      <c r="E300" s="28"/>
      <c r="F300" s="28"/>
      <c r="G300" s="146" t="str">
        <f>IF(C300="","",IF(C300="","",(VLOOKUP(C300,Listes!$B$31:$C$35,2,FALSE))))</f>
        <v/>
      </c>
      <c r="H300" s="313" t="str">
        <f t="shared" si="9"/>
        <v/>
      </c>
      <c r="I300" s="124" t="str">
        <f>IF(G300="","",IF(G300="","",(VLOOKUP(G300,Listes!$C$31:$D$35,2,FALSE))))</f>
        <v/>
      </c>
      <c r="J300" s="123" t="str">
        <f>IF($G300="","",IF($C300=Listes!$B$32,IF(Forfaitaires!$E300&lt;=Listes!$B$53,(Forfaitaires!$E300*(VLOOKUP(Forfaitaires!$D300,Listes!$A$54:$E$60,2,FALSE))),IF(Forfaitaires!$E300&gt;Listes!$E$53,(Forfaitaires!$E300*(VLOOKUP(Forfaitaires!$D300,Listes!$A$54:$E$60,5,FALSE))),(Forfaitaires!$E300*(VLOOKUP(Forfaitaires!$D300,Listes!$A$54:$E$60,3,FALSE)))+(VLOOKUP(Forfaitaires!$D300,Listes!$A$54:$E$60,4,FALSE))))))</f>
        <v/>
      </c>
      <c r="K300" s="123" t="str">
        <f>IF($G300="","",IF($C300=Listes!$B$31,IF(Forfaitaires!$E300&lt;=Listes!$B$42,(Forfaitaires!$E300*(VLOOKUP(Forfaitaires!$D300,Listes!$A$43:$E$49,2,FALSE))),IF(Forfaitaires!$E300&gt;Listes!$D$42,(Forfaitaires!$E300*(VLOOKUP(Forfaitaires!$D300,Listes!$A$43:$E$49,5,FALSE))),(Forfaitaires!$E300*(VLOOKUP(Forfaitaires!$D300,Listes!$A$43:$E$49,3,FALSE)))+(VLOOKUP(Forfaitaires!$D300,Listes!$A$43:$E$49,4,FALSE))))))</f>
        <v/>
      </c>
      <c r="L300" s="123" t="str">
        <f>IF($G300="","",IF($C300=Listes!$B$34,Listes!$I$31,IF($C300=Listes!$B$35,(VLOOKUP(Forfaitaires!$F300,Listes!$E$31:$F$36,2,FALSE)),IF($C300=Listes!$B$33,IF(Forfaitaires!$E300&lt;=Listes!$A$64,Forfaitaires!$E300*Listes!$A$65,IF(Forfaitaires!$E300&gt;Listes!$D$64,Forfaitaires!$E300*Listes!$D$65,((Forfaitaires!$E300*Listes!$B$65)+Listes!$C$65)))))))</f>
        <v/>
      </c>
      <c r="M300" s="124" t="str">
        <f t="shared" si="10"/>
        <v/>
      </c>
      <c r="N300" s="313"/>
    </row>
    <row r="301" spans="1:14" ht="20.100000000000001" customHeight="1" x14ac:dyDescent="0.25">
      <c r="A301" s="57">
        <v>296</v>
      </c>
      <c r="B301" s="28"/>
      <c r="C301" s="28"/>
      <c r="D301" s="28"/>
      <c r="E301" s="28"/>
      <c r="F301" s="28"/>
      <c r="G301" s="146" t="str">
        <f>IF(C301="","",IF(C301="","",(VLOOKUP(C301,Listes!$B$31:$C$35,2,FALSE))))</f>
        <v/>
      </c>
      <c r="H301" s="313" t="str">
        <f t="shared" si="9"/>
        <v/>
      </c>
      <c r="I301" s="124" t="str">
        <f>IF(G301="","",IF(G301="","",(VLOOKUP(G301,Listes!$C$31:$D$35,2,FALSE))))</f>
        <v/>
      </c>
      <c r="J301" s="123" t="str">
        <f>IF($G301="","",IF($C301=Listes!$B$32,IF(Forfaitaires!$E301&lt;=Listes!$B$53,(Forfaitaires!$E301*(VLOOKUP(Forfaitaires!$D301,Listes!$A$54:$E$60,2,FALSE))),IF(Forfaitaires!$E301&gt;Listes!$E$53,(Forfaitaires!$E301*(VLOOKUP(Forfaitaires!$D301,Listes!$A$54:$E$60,5,FALSE))),(Forfaitaires!$E301*(VLOOKUP(Forfaitaires!$D301,Listes!$A$54:$E$60,3,FALSE)))+(VLOOKUP(Forfaitaires!$D301,Listes!$A$54:$E$60,4,FALSE))))))</f>
        <v/>
      </c>
      <c r="K301" s="123" t="str">
        <f>IF($G301="","",IF($C301=Listes!$B$31,IF(Forfaitaires!$E301&lt;=Listes!$B$42,(Forfaitaires!$E301*(VLOOKUP(Forfaitaires!$D301,Listes!$A$43:$E$49,2,FALSE))),IF(Forfaitaires!$E301&gt;Listes!$D$42,(Forfaitaires!$E301*(VLOOKUP(Forfaitaires!$D301,Listes!$A$43:$E$49,5,FALSE))),(Forfaitaires!$E301*(VLOOKUP(Forfaitaires!$D301,Listes!$A$43:$E$49,3,FALSE)))+(VLOOKUP(Forfaitaires!$D301,Listes!$A$43:$E$49,4,FALSE))))))</f>
        <v/>
      </c>
      <c r="L301" s="123" t="str">
        <f>IF($G301="","",IF($C301=Listes!$B$34,Listes!$I$31,IF($C301=Listes!$B$35,(VLOOKUP(Forfaitaires!$F301,Listes!$E$31:$F$36,2,FALSE)),IF($C301=Listes!$B$33,IF(Forfaitaires!$E301&lt;=Listes!$A$64,Forfaitaires!$E301*Listes!$A$65,IF(Forfaitaires!$E301&gt;Listes!$D$64,Forfaitaires!$E301*Listes!$D$65,((Forfaitaires!$E301*Listes!$B$65)+Listes!$C$65)))))))</f>
        <v/>
      </c>
      <c r="M301" s="124" t="str">
        <f t="shared" si="10"/>
        <v/>
      </c>
      <c r="N301" s="313"/>
    </row>
    <row r="302" spans="1:14" ht="20.100000000000001" customHeight="1" x14ac:dyDescent="0.25">
      <c r="A302" s="57">
        <v>297</v>
      </c>
      <c r="B302" s="28"/>
      <c r="C302" s="28"/>
      <c r="D302" s="28"/>
      <c r="E302" s="28"/>
      <c r="F302" s="28"/>
      <c r="G302" s="146" t="str">
        <f>IF(C302="","",IF(C302="","",(VLOOKUP(C302,Listes!$B$31:$C$35,2,FALSE))))</f>
        <v/>
      </c>
      <c r="H302" s="313" t="str">
        <f t="shared" si="9"/>
        <v/>
      </c>
      <c r="I302" s="124" t="str">
        <f>IF(G302="","",IF(G302="","",(VLOOKUP(G302,Listes!$C$31:$D$35,2,FALSE))))</f>
        <v/>
      </c>
      <c r="J302" s="123" t="str">
        <f>IF($G302="","",IF($C302=Listes!$B$32,IF(Forfaitaires!$E302&lt;=Listes!$B$53,(Forfaitaires!$E302*(VLOOKUP(Forfaitaires!$D302,Listes!$A$54:$E$60,2,FALSE))),IF(Forfaitaires!$E302&gt;Listes!$E$53,(Forfaitaires!$E302*(VLOOKUP(Forfaitaires!$D302,Listes!$A$54:$E$60,5,FALSE))),(Forfaitaires!$E302*(VLOOKUP(Forfaitaires!$D302,Listes!$A$54:$E$60,3,FALSE)))+(VLOOKUP(Forfaitaires!$D302,Listes!$A$54:$E$60,4,FALSE))))))</f>
        <v/>
      </c>
      <c r="K302" s="123" t="str">
        <f>IF($G302="","",IF($C302=Listes!$B$31,IF(Forfaitaires!$E302&lt;=Listes!$B$42,(Forfaitaires!$E302*(VLOOKUP(Forfaitaires!$D302,Listes!$A$43:$E$49,2,FALSE))),IF(Forfaitaires!$E302&gt;Listes!$D$42,(Forfaitaires!$E302*(VLOOKUP(Forfaitaires!$D302,Listes!$A$43:$E$49,5,FALSE))),(Forfaitaires!$E302*(VLOOKUP(Forfaitaires!$D302,Listes!$A$43:$E$49,3,FALSE)))+(VLOOKUP(Forfaitaires!$D302,Listes!$A$43:$E$49,4,FALSE))))))</f>
        <v/>
      </c>
      <c r="L302" s="123" t="str">
        <f>IF($G302="","",IF($C302=Listes!$B$34,Listes!$I$31,IF($C302=Listes!$B$35,(VLOOKUP(Forfaitaires!$F302,Listes!$E$31:$F$36,2,FALSE)),IF($C302=Listes!$B$33,IF(Forfaitaires!$E302&lt;=Listes!$A$64,Forfaitaires!$E302*Listes!$A$65,IF(Forfaitaires!$E302&gt;Listes!$D$64,Forfaitaires!$E302*Listes!$D$65,((Forfaitaires!$E302*Listes!$B$65)+Listes!$C$65)))))))</f>
        <v/>
      </c>
      <c r="M302" s="124" t="str">
        <f t="shared" si="10"/>
        <v/>
      </c>
      <c r="N302" s="313"/>
    </row>
    <row r="303" spans="1:14" ht="20.100000000000001" customHeight="1" x14ac:dyDescent="0.25">
      <c r="A303" s="57">
        <v>298</v>
      </c>
      <c r="B303" s="28"/>
      <c r="C303" s="28"/>
      <c r="D303" s="28"/>
      <c r="E303" s="28"/>
      <c r="F303" s="28"/>
      <c r="G303" s="146" t="str">
        <f>IF(C303="","",IF(C303="","",(VLOOKUP(C303,Listes!$B$31:$C$35,2,FALSE))))</f>
        <v/>
      </c>
      <c r="H303" s="313" t="str">
        <f t="shared" si="9"/>
        <v/>
      </c>
      <c r="I303" s="124" t="str">
        <f>IF(G303="","",IF(G303="","",(VLOOKUP(G303,Listes!$C$31:$D$35,2,FALSE))))</f>
        <v/>
      </c>
      <c r="J303" s="123" t="str">
        <f>IF($G303="","",IF($C303=Listes!$B$32,IF(Forfaitaires!$E303&lt;=Listes!$B$53,(Forfaitaires!$E303*(VLOOKUP(Forfaitaires!$D303,Listes!$A$54:$E$60,2,FALSE))),IF(Forfaitaires!$E303&gt;Listes!$E$53,(Forfaitaires!$E303*(VLOOKUP(Forfaitaires!$D303,Listes!$A$54:$E$60,5,FALSE))),(Forfaitaires!$E303*(VLOOKUP(Forfaitaires!$D303,Listes!$A$54:$E$60,3,FALSE)))+(VLOOKUP(Forfaitaires!$D303,Listes!$A$54:$E$60,4,FALSE))))))</f>
        <v/>
      </c>
      <c r="K303" s="123" t="str">
        <f>IF($G303="","",IF($C303=Listes!$B$31,IF(Forfaitaires!$E303&lt;=Listes!$B$42,(Forfaitaires!$E303*(VLOOKUP(Forfaitaires!$D303,Listes!$A$43:$E$49,2,FALSE))),IF(Forfaitaires!$E303&gt;Listes!$D$42,(Forfaitaires!$E303*(VLOOKUP(Forfaitaires!$D303,Listes!$A$43:$E$49,5,FALSE))),(Forfaitaires!$E303*(VLOOKUP(Forfaitaires!$D303,Listes!$A$43:$E$49,3,FALSE)))+(VLOOKUP(Forfaitaires!$D303,Listes!$A$43:$E$49,4,FALSE))))))</f>
        <v/>
      </c>
      <c r="L303" s="123" t="str">
        <f>IF($G303="","",IF($C303=Listes!$B$34,Listes!$I$31,IF($C303=Listes!$B$35,(VLOOKUP(Forfaitaires!$F303,Listes!$E$31:$F$36,2,FALSE)),IF($C303=Listes!$B$33,IF(Forfaitaires!$E303&lt;=Listes!$A$64,Forfaitaires!$E303*Listes!$A$65,IF(Forfaitaires!$E303&gt;Listes!$D$64,Forfaitaires!$E303*Listes!$D$65,((Forfaitaires!$E303*Listes!$B$65)+Listes!$C$65)))))))</f>
        <v/>
      </c>
      <c r="M303" s="124" t="str">
        <f t="shared" si="10"/>
        <v/>
      </c>
      <c r="N303" s="313"/>
    </row>
    <row r="304" spans="1:14" ht="20.100000000000001" customHeight="1" x14ac:dyDescent="0.25">
      <c r="A304" s="57">
        <v>299</v>
      </c>
      <c r="B304" s="28"/>
      <c r="C304" s="28"/>
      <c r="D304" s="28"/>
      <c r="E304" s="28"/>
      <c r="F304" s="28"/>
      <c r="G304" s="146" t="str">
        <f>IF(C304="","",IF(C304="","",(VLOOKUP(C304,Listes!$B$31:$C$35,2,FALSE))))</f>
        <v/>
      </c>
      <c r="H304" s="313" t="str">
        <f t="shared" si="9"/>
        <v/>
      </c>
      <c r="I304" s="124" t="str">
        <f>IF(G304="","",IF(G304="","",(VLOOKUP(G304,Listes!$C$31:$D$35,2,FALSE))))</f>
        <v/>
      </c>
      <c r="J304" s="123" t="str">
        <f>IF($G304="","",IF($C304=Listes!$B$32,IF(Forfaitaires!$E304&lt;=Listes!$B$53,(Forfaitaires!$E304*(VLOOKUP(Forfaitaires!$D304,Listes!$A$54:$E$60,2,FALSE))),IF(Forfaitaires!$E304&gt;Listes!$E$53,(Forfaitaires!$E304*(VLOOKUP(Forfaitaires!$D304,Listes!$A$54:$E$60,5,FALSE))),(Forfaitaires!$E304*(VLOOKUP(Forfaitaires!$D304,Listes!$A$54:$E$60,3,FALSE)))+(VLOOKUP(Forfaitaires!$D304,Listes!$A$54:$E$60,4,FALSE))))))</f>
        <v/>
      </c>
      <c r="K304" s="123" t="str">
        <f>IF($G304="","",IF($C304=Listes!$B$31,IF(Forfaitaires!$E304&lt;=Listes!$B$42,(Forfaitaires!$E304*(VLOOKUP(Forfaitaires!$D304,Listes!$A$43:$E$49,2,FALSE))),IF(Forfaitaires!$E304&gt;Listes!$D$42,(Forfaitaires!$E304*(VLOOKUP(Forfaitaires!$D304,Listes!$A$43:$E$49,5,FALSE))),(Forfaitaires!$E304*(VLOOKUP(Forfaitaires!$D304,Listes!$A$43:$E$49,3,FALSE)))+(VLOOKUP(Forfaitaires!$D304,Listes!$A$43:$E$49,4,FALSE))))))</f>
        <v/>
      </c>
      <c r="L304" s="123" t="str">
        <f>IF($G304="","",IF($C304=Listes!$B$34,Listes!$I$31,IF($C304=Listes!$B$35,(VLOOKUP(Forfaitaires!$F304,Listes!$E$31:$F$36,2,FALSE)),IF($C304=Listes!$B$33,IF(Forfaitaires!$E304&lt;=Listes!$A$64,Forfaitaires!$E304*Listes!$A$65,IF(Forfaitaires!$E304&gt;Listes!$D$64,Forfaitaires!$E304*Listes!$D$65,((Forfaitaires!$E304*Listes!$B$65)+Listes!$C$65)))))))</f>
        <v/>
      </c>
      <c r="M304" s="124" t="str">
        <f t="shared" si="10"/>
        <v/>
      </c>
      <c r="N304" s="313"/>
    </row>
    <row r="305" spans="1:14" ht="20.100000000000001" customHeight="1" x14ac:dyDescent="0.25">
      <c r="A305" s="57">
        <v>300</v>
      </c>
      <c r="B305" s="28"/>
      <c r="C305" s="28"/>
      <c r="D305" s="28"/>
      <c r="E305" s="28"/>
      <c r="F305" s="28"/>
      <c r="G305" s="146" t="str">
        <f>IF(C305="","",IF(C305="","",(VLOOKUP(C305,Listes!$B$31:$C$35,2,FALSE))))</f>
        <v/>
      </c>
      <c r="H305" s="313" t="str">
        <f t="shared" si="9"/>
        <v/>
      </c>
      <c r="I305" s="124" t="str">
        <f>IF(G305="","",IF(G305="","",(VLOOKUP(G305,Listes!$C$31:$D$35,2,FALSE))))</f>
        <v/>
      </c>
      <c r="J305" s="123" t="str">
        <f>IF($G305="","",IF($C305=Listes!$B$32,IF(Forfaitaires!$E305&lt;=Listes!$B$53,(Forfaitaires!$E305*(VLOOKUP(Forfaitaires!$D305,Listes!$A$54:$E$60,2,FALSE))),IF(Forfaitaires!$E305&gt;Listes!$E$53,(Forfaitaires!$E305*(VLOOKUP(Forfaitaires!$D305,Listes!$A$54:$E$60,5,FALSE))),(Forfaitaires!$E305*(VLOOKUP(Forfaitaires!$D305,Listes!$A$54:$E$60,3,FALSE)))+(VLOOKUP(Forfaitaires!$D305,Listes!$A$54:$E$60,4,FALSE))))))</f>
        <v/>
      </c>
      <c r="K305" s="123" t="str">
        <f>IF($G305="","",IF($C305=Listes!$B$31,IF(Forfaitaires!$E305&lt;=Listes!$B$42,(Forfaitaires!$E305*(VLOOKUP(Forfaitaires!$D305,Listes!$A$43:$E$49,2,FALSE))),IF(Forfaitaires!$E305&gt;Listes!$D$42,(Forfaitaires!$E305*(VLOOKUP(Forfaitaires!$D305,Listes!$A$43:$E$49,5,FALSE))),(Forfaitaires!$E305*(VLOOKUP(Forfaitaires!$D305,Listes!$A$43:$E$49,3,FALSE)))+(VLOOKUP(Forfaitaires!$D305,Listes!$A$43:$E$49,4,FALSE))))))</f>
        <v/>
      </c>
      <c r="L305" s="123" t="str">
        <f>IF($G305="","",IF($C305=Listes!$B$34,Listes!$I$31,IF($C305=Listes!$B$35,(VLOOKUP(Forfaitaires!$F305,Listes!$E$31:$F$36,2,FALSE)),IF($C305=Listes!$B$33,IF(Forfaitaires!$E305&lt;=Listes!$A$64,Forfaitaires!$E305*Listes!$A$65,IF(Forfaitaires!$E305&gt;Listes!$D$64,Forfaitaires!$E305*Listes!$D$65,((Forfaitaires!$E305*Listes!$B$65)+Listes!$C$65)))))))</f>
        <v/>
      </c>
      <c r="M305" s="124" t="str">
        <f t="shared" si="10"/>
        <v/>
      </c>
      <c r="N305" s="313"/>
    </row>
    <row r="306" spans="1:14" ht="20.100000000000001" customHeight="1" x14ac:dyDescent="0.25">
      <c r="A306" s="57">
        <v>301</v>
      </c>
      <c r="B306" s="28"/>
      <c r="C306" s="28"/>
      <c r="D306" s="28"/>
      <c r="E306" s="28"/>
      <c r="F306" s="28"/>
      <c r="G306" s="146" t="str">
        <f>IF(C306="","",IF(C306="","",(VLOOKUP(C306,Listes!$B$31:$C$35,2,FALSE))))</f>
        <v/>
      </c>
      <c r="H306" s="313" t="str">
        <f t="shared" si="9"/>
        <v/>
      </c>
      <c r="I306" s="124" t="str">
        <f>IF(G306="","",IF(G306="","",(VLOOKUP(G306,Listes!$C$31:$D$35,2,FALSE))))</f>
        <v/>
      </c>
      <c r="J306" s="123" t="str">
        <f>IF($G306="","",IF($C306=Listes!$B$32,IF(Forfaitaires!$E306&lt;=Listes!$B$53,(Forfaitaires!$E306*(VLOOKUP(Forfaitaires!$D306,Listes!$A$54:$E$60,2,FALSE))),IF(Forfaitaires!$E306&gt;Listes!$E$53,(Forfaitaires!$E306*(VLOOKUP(Forfaitaires!$D306,Listes!$A$54:$E$60,5,FALSE))),(Forfaitaires!$E306*(VLOOKUP(Forfaitaires!$D306,Listes!$A$54:$E$60,3,FALSE)))+(VLOOKUP(Forfaitaires!$D306,Listes!$A$54:$E$60,4,FALSE))))))</f>
        <v/>
      </c>
      <c r="K306" s="123" t="str">
        <f>IF($G306="","",IF($C306=Listes!$B$31,IF(Forfaitaires!$E306&lt;=Listes!$B$42,(Forfaitaires!$E306*(VLOOKUP(Forfaitaires!$D306,Listes!$A$43:$E$49,2,FALSE))),IF(Forfaitaires!$E306&gt;Listes!$D$42,(Forfaitaires!$E306*(VLOOKUP(Forfaitaires!$D306,Listes!$A$43:$E$49,5,FALSE))),(Forfaitaires!$E306*(VLOOKUP(Forfaitaires!$D306,Listes!$A$43:$E$49,3,FALSE)))+(VLOOKUP(Forfaitaires!$D306,Listes!$A$43:$E$49,4,FALSE))))))</f>
        <v/>
      </c>
      <c r="L306" s="123" t="str">
        <f>IF($G306="","",IF($C306=Listes!$B$34,Listes!$I$31,IF($C306=Listes!$B$35,(VLOOKUP(Forfaitaires!$F306,Listes!$E$31:$F$36,2,FALSE)),IF($C306=Listes!$B$33,IF(Forfaitaires!$E306&lt;=Listes!$A$64,Forfaitaires!$E306*Listes!$A$65,IF(Forfaitaires!$E306&gt;Listes!$D$64,Forfaitaires!$E306*Listes!$D$65,((Forfaitaires!$E306*Listes!$B$65)+Listes!$C$65)))))))</f>
        <v/>
      </c>
      <c r="M306" s="124" t="str">
        <f t="shared" si="10"/>
        <v/>
      </c>
      <c r="N306" s="313"/>
    </row>
    <row r="307" spans="1:14" ht="20.100000000000001" customHeight="1" x14ac:dyDescent="0.25">
      <c r="A307" s="57">
        <v>302</v>
      </c>
      <c r="B307" s="28"/>
      <c r="C307" s="28"/>
      <c r="D307" s="28"/>
      <c r="E307" s="28"/>
      <c r="F307" s="28"/>
      <c r="G307" s="146" t="str">
        <f>IF(C307="","",IF(C307="","",(VLOOKUP(C307,Listes!$B$31:$C$35,2,FALSE))))</f>
        <v/>
      </c>
      <c r="H307" s="313" t="str">
        <f t="shared" si="9"/>
        <v/>
      </c>
      <c r="I307" s="124" t="str">
        <f>IF(G307="","",IF(G307="","",(VLOOKUP(G307,Listes!$C$31:$D$35,2,FALSE))))</f>
        <v/>
      </c>
      <c r="J307" s="123" t="str">
        <f>IF($G307="","",IF($C307=Listes!$B$32,IF(Forfaitaires!$E307&lt;=Listes!$B$53,(Forfaitaires!$E307*(VLOOKUP(Forfaitaires!$D307,Listes!$A$54:$E$60,2,FALSE))),IF(Forfaitaires!$E307&gt;Listes!$E$53,(Forfaitaires!$E307*(VLOOKUP(Forfaitaires!$D307,Listes!$A$54:$E$60,5,FALSE))),(Forfaitaires!$E307*(VLOOKUP(Forfaitaires!$D307,Listes!$A$54:$E$60,3,FALSE)))+(VLOOKUP(Forfaitaires!$D307,Listes!$A$54:$E$60,4,FALSE))))))</f>
        <v/>
      </c>
      <c r="K307" s="123" t="str">
        <f>IF($G307="","",IF($C307=Listes!$B$31,IF(Forfaitaires!$E307&lt;=Listes!$B$42,(Forfaitaires!$E307*(VLOOKUP(Forfaitaires!$D307,Listes!$A$43:$E$49,2,FALSE))),IF(Forfaitaires!$E307&gt;Listes!$D$42,(Forfaitaires!$E307*(VLOOKUP(Forfaitaires!$D307,Listes!$A$43:$E$49,5,FALSE))),(Forfaitaires!$E307*(VLOOKUP(Forfaitaires!$D307,Listes!$A$43:$E$49,3,FALSE)))+(VLOOKUP(Forfaitaires!$D307,Listes!$A$43:$E$49,4,FALSE))))))</f>
        <v/>
      </c>
      <c r="L307" s="123" t="str">
        <f>IF($G307="","",IF($C307=Listes!$B$34,Listes!$I$31,IF($C307=Listes!$B$35,(VLOOKUP(Forfaitaires!$F307,Listes!$E$31:$F$36,2,FALSE)),IF($C307=Listes!$B$33,IF(Forfaitaires!$E307&lt;=Listes!$A$64,Forfaitaires!$E307*Listes!$A$65,IF(Forfaitaires!$E307&gt;Listes!$D$64,Forfaitaires!$E307*Listes!$D$65,((Forfaitaires!$E307*Listes!$B$65)+Listes!$C$65)))))))</f>
        <v/>
      </c>
      <c r="M307" s="124" t="str">
        <f t="shared" si="10"/>
        <v/>
      </c>
      <c r="N307" s="313"/>
    </row>
    <row r="308" spans="1:14" ht="20.100000000000001" customHeight="1" x14ac:dyDescent="0.25">
      <c r="A308" s="57">
        <v>303</v>
      </c>
      <c r="B308" s="28"/>
      <c r="C308" s="28"/>
      <c r="D308" s="28"/>
      <c r="E308" s="28"/>
      <c r="F308" s="28"/>
      <c r="G308" s="146" t="str">
        <f>IF(C308="","",IF(C308="","",(VLOOKUP(C308,Listes!$B$31:$C$35,2,FALSE))))</f>
        <v/>
      </c>
      <c r="H308" s="313" t="str">
        <f t="shared" si="9"/>
        <v/>
      </c>
      <c r="I308" s="124" t="str">
        <f>IF(G308="","",IF(G308="","",(VLOOKUP(G308,Listes!$C$31:$D$35,2,FALSE))))</f>
        <v/>
      </c>
      <c r="J308" s="123" t="str">
        <f>IF($G308="","",IF($C308=Listes!$B$32,IF(Forfaitaires!$E308&lt;=Listes!$B$53,(Forfaitaires!$E308*(VLOOKUP(Forfaitaires!$D308,Listes!$A$54:$E$60,2,FALSE))),IF(Forfaitaires!$E308&gt;Listes!$E$53,(Forfaitaires!$E308*(VLOOKUP(Forfaitaires!$D308,Listes!$A$54:$E$60,5,FALSE))),(Forfaitaires!$E308*(VLOOKUP(Forfaitaires!$D308,Listes!$A$54:$E$60,3,FALSE)))+(VLOOKUP(Forfaitaires!$D308,Listes!$A$54:$E$60,4,FALSE))))))</f>
        <v/>
      </c>
      <c r="K308" s="123" t="str">
        <f>IF($G308="","",IF($C308=Listes!$B$31,IF(Forfaitaires!$E308&lt;=Listes!$B$42,(Forfaitaires!$E308*(VLOOKUP(Forfaitaires!$D308,Listes!$A$43:$E$49,2,FALSE))),IF(Forfaitaires!$E308&gt;Listes!$D$42,(Forfaitaires!$E308*(VLOOKUP(Forfaitaires!$D308,Listes!$A$43:$E$49,5,FALSE))),(Forfaitaires!$E308*(VLOOKUP(Forfaitaires!$D308,Listes!$A$43:$E$49,3,FALSE)))+(VLOOKUP(Forfaitaires!$D308,Listes!$A$43:$E$49,4,FALSE))))))</f>
        <v/>
      </c>
      <c r="L308" s="123" t="str">
        <f>IF($G308="","",IF($C308=Listes!$B$34,Listes!$I$31,IF($C308=Listes!$B$35,(VLOOKUP(Forfaitaires!$F308,Listes!$E$31:$F$36,2,FALSE)),IF($C308=Listes!$B$33,IF(Forfaitaires!$E308&lt;=Listes!$A$64,Forfaitaires!$E308*Listes!$A$65,IF(Forfaitaires!$E308&gt;Listes!$D$64,Forfaitaires!$E308*Listes!$D$65,((Forfaitaires!$E308*Listes!$B$65)+Listes!$C$65)))))))</f>
        <v/>
      </c>
      <c r="M308" s="124" t="str">
        <f t="shared" si="10"/>
        <v/>
      </c>
      <c r="N308" s="313"/>
    </row>
    <row r="309" spans="1:14" ht="20.100000000000001" customHeight="1" x14ac:dyDescent="0.25">
      <c r="A309" s="57">
        <v>304</v>
      </c>
      <c r="B309" s="28"/>
      <c r="C309" s="28"/>
      <c r="D309" s="28"/>
      <c r="E309" s="28"/>
      <c r="F309" s="28"/>
      <c r="G309" s="146" t="str">
        <f>IF(C309="","",IF(C309="","",(VLOOKUP(C309,Listes!$B$31:$C$35,2,FALSE))))</f>
        <v/>
      </c>
      <c r="H309" s="313" t="str">
        <f t="shared" si="9"/>
        <v/>
      </c>
      <c r="I309" s="124" t="str">
        <f>IF(G309="","",IF(G309="","",(VLOOKUP(G309,Listes!$C$31:$D$35,2,FALSE))))</f>
        <v/>
      </c>
      <c r="J309" s="123" t="str">
        <f>IF($G309="","",IF($C309=Listes!$B$32,IF(Forfaitaires!$E309&lt;=Listes!$B$53,(Forfaitaires!$E309*(VLOOKUP(Forfaitaires!$D309,Listes!$A$54:$E$60,2,FALSE))),IF(Forfaitaires!$E309&gt;Listes!$E$53,(Forfaitaires!$E309*(VLOOKUP(Forfaitaires!$D309,Listes!$A$54:$E$60,5,FALSE))),(Forfaitaires!$E309*(VLOOKUP(Forfaitaires!$D309,Listes!$A$54:$E$60,3,FALSE)))+(VLOOKUP(Forfaitaires!$D309,Listes!$A$54:$E$60,4,FALSE))))))</f>
        <v/>
      </c>
      <c r="K309" s="123" t="str">
        <f>IF($G309="","",IF($C309=Listes!$B$31,IF(Forfaitaires!$E309&lt;=Listes!$B$42,(Forfaitaires!$E309*(VLOOKUP(Forfaitaires!$D309,Listes!$A$43:$E$49,2,FALSE))),IF(Forfaitaires!$E309&gt;Listes!$D$42,(Forfaitaires!$E309*(VLOOKUP(Forfaitaires!$D309,Listes!$A$43:$E$49,5,FALSE))),(Forfaitaires!$E309*(VLOOKUP(Forfaitaires!$D309,Listes!$A$43:$E$49,3,FALSE)))+(VLOOKUP(Forfaitaires!$D309,Listes!$A$43:$E$49,4,FALSE))))))</f>
        <v/>
      </c>
      <c r="L309" s="123" t="str">
        <f>IF($G309="","",IF($C309=Listes!$B$34,Listes!$I$31,IF($C309=Listes!$B$35,(VLOOKUP(Forfaitaires!$F309,Listes!$E$31:$F$36,2,FALSE)),IF($C309=Listes!$B$33,IF(Forfaitaires!$E309&lt;=Listes!$A$64,Forfaitaires!$E309*Listes!$A$65,IF(Forfaitaires!$E309&gt;Listes!$D$64,Forfaitaires!$E309*Listes!$D$65,((Forfaitaires!$E309*Listes!$B$65)+Listes!$C$65)))))))</f>
        <v/>
      </c>
      <c r="M309" s="124" t="str">
        <f t="shared" si="10"/>
        <v/>
      </c>
      <c r="N309" s="313"/>
    </row>
    <row r="310" spans="1:14" ht="20.100000000000001" customHeight="1" x14ac:dyDescent="0.25">
      <c r="A310" s="57">
        <v>305</v>
      </c>
      <c r="B310" s="28"/>
      <c r="C310" s="28"/>
      <c r="D310" s="28"/>
      <c r="E310" s="28"/>
      <c r="F310" s="28"/>
      <c r="G310" s="146" t="str">
        <f>IF(C310="","",IF(C310="","",(VLOOKUP(C310,Listes!$B$31:$C$35,2,FALSE))))</f>
        <v/>
      </c>
      <c r="H310" s="313" t="str">
        <f t="shared" si="9"/>
        <v/>
      </c>
      <c r="I310" s="124" t="str">
        <f>IF(G310="","",IF(G310="","",(VLOOKUP(G310,Listes!$C$31:$D$35,2,FALSE))))</f>
        <v/>
      </c>
      <c r="J310" s="123" t="str">
        <f>IF($G310="","",IF($C310=Listes!$B$32,IF(Forfaitaires!$E310&lt;=Listes!$B$53,(Forfaitaires!$E310*(VLOOKUP(Forfaitaires!$D310,Listes!$A$54:$E$60,2,FALSE))),IF(Forfaitaires!$E310&gt;Listes!$E$53,(Forfaitaires!$E310*(VLOOKUP(Forfaitaires!$D310,Listes!$A$54:$E$60,5,FALSE))),(Forfaitaires!$E310*(VLOOKUP(Forfaitaires!$D310,Listes!$A$54:$E$60,3,FALSE)))+(VLOOKUP(Forfaitaires!$D310,Listes!$A$54:$E$60,4,FALSE))))))</f>
        <v/>
      </c>
      <c r="K310" s="123" t="str">
        <f>IF($G310="","",IF($C310=Listes!$B$31,IF(Forfaitaires!$E310&lt;=Listes!$B$42,(Forfaitaires!$E310*(VLOOKUP(Forfaitaires!$D310,Listes!$A$43:$E$49,2,FALSE))),IF(Forfaitaires!$E310&gt;Listes!$D$42,(Forfaitaires!$E310*(VLOOKUP(Forfaitaires!$D310,Listes!$A$43:$E$49,5,FALSE))),(Forfaitaires!$E310*(VLOOKUP(Forfaitaires!$D310,Listes!$A$43:$E$49,3,FALSE)))+(VLOOKUP(Forfaitaires!$D310,Listes!$A$43:$E$49,4,FALSE))))))</f>
        <v/>
      </c>
      <c r="L310" s="123" t="str">
        <f>IF($G310="","",IF($C310=Listes!$B$34,Listes!$I$31,IF($C310=Listes!$B$35,(VLOOKUP(Forfaitaires!$F310,Listes!$E$31:$F$36,2,FALSE)),IF($C310=Listes!$B$33,IF(Forfaitaires!$E310&lt;=Listes!$A$64,Forfaitaires!$E310*Listes!$A$65,IF(Forfaitaires!$E310&gt;Listes!$D$64,Forfaitaires!$E310*Listes!$D$65,((Forfaitaires!$E310*Listes!$B$65)+Listes!$C$65)))))))</f>
        <v/>
      </c>
      <c r="M310" s="124" t="str">
        <f t="shared" si="10"/>
        <v/>
      </c>
      <c r="N310" s="313"/>
    </row>
    <row r="311" spans="1:14" ht="20.100000000000001" customHeight="1" x14ac:dyDescent="0.25">
      <c r="A311" s="57">
        <v>306</v>
      </c>
      <c r="B311" s="28"/>
      <c r="C311" s="28"/>
      <c r="D311" s="28"/>
      <c r="E311" s="28"/>
      <c r="F311" s="28"/>
      <c r="G311" s="146" t="str">
        <f>IF(C311="","",IF(C311="","",(VLOOKUP(C311,Listes!$B$31:$C$35,2,FALSE))))</f>
        <v/>
      </c>
      <c r="H311" s="313" t="str">
        <f t="shared" si="9"/>
        <v/>
      </c>
      <c r="I311" s="124" t="str">
        <f>IF(G311="","",IF(G311="","",(VLOOKUP(G311,Listes!$C$31:$D$35,2,FALSE))))</f>
        <v/>
      </c>
      <c r="J311" s="123" t="str">
        <f>IF($G311="","",IF($C311=Listes!$B$32,IF(Forfaitaires!$E311&lt;=Listes!$B$53,(Forfaitaires!$E311*(VLOOKUP(Forfaitaires!$D311,Listes!$A$54:$E$60,2,FALSE))),IF(Forfaitaires!$E311&gt;Listes!$E$53,(Forfaitaires!$E311*(VLOOKUP(Forfaitaires!$D311,Listes!$A$54:$E$60,5,FALSE))),(Forfaitaires!$E311*(VLOOKUP(Forfaitaires!$D311,Listes!$A$54:$E$60,3,FALSE)))+(VLOOKUP(Forfaitaires!$D311,Listes!$A$54:$E$60,4,FALSE))))))</f>
        <v/>
      </c>
      <c r="K311" s="123" t="str">
        <f>IF($G311="","",IF($C311=Listes!$B$31,IF(Forfaitaires!$E311&lt;=Listes!$B$42,(Forfaitaires!$E311*(VLOOKUP(Forfaitaires!$D311,Listes!$A$43:$E$49,2,FALSE))),IF(Forfaitaires!$E311&gt;Listes!$D$42,(Forfaitaires!$E311*(VLOOKUP(Forfaitaires!$D311,Listes!$A$43:$E$49,5,FALSE))),(Forfaitaires!$E311*(VLOOKUP(Forfaitaires!$D311,Listes!$A$43:$E$49,3,FALSE)))+(VLOOKUP(Forfaitaires!$D311,Listes!$A$43:$E$49,4,FALSE))))))</f>
        <v/>
      </c>
      <c r="L311" s="123" t="str">
        <f>IF($G311="","",IF($C311=Listes!$B$34,Listes!$I$31,IF($C311=Listes!$B$35,(VLOOKUP(Forfaitaires!$F311,Listes!$E$31:$F$36,2,FALSE)),IF($C311=Listes!$B$33,IF(Forfaitaires!$E311&lt;=Listes!$A$64,Forfaitaires!$E311*Listes!$A$65,IF(Forfaitaires!$E311&gt;Listes!$D$64,Forfaitaires!$E311*Listes!$D$65,((Forfaitaires!$E311*Listes!$B$65)+Listes!$C$65)))))))</f>
        <v/>
      </c>
      <c r="M311" s="124" t="str">
        <f t="shared" si="10"/>
        <v/>
      </c>
      <c r="N311" s="313"/>
    </row>
    <row r="312" spans="1:14" ht="20.100000000000001" customHeight="1" x14ac:dyDescent="0.25">
      <c r="A312" s="57">
        <v>307</v>
      </c>
      <c r="B312" s="28"/>
      <c r="C312" s="28"/>
      <c r="D312" s="28"/>
      <c r="E312" s="28"/>
      <c r="F312" s="28"/>
      <c r="G312" s="146" t="str">
        <f>IF(C312="","",IF(C312="","",(VLOOKUP(C312,Listes!$B$31:$C$35,2,FALSE))))</f>
        <v/>
      </c>
      <c r="H312" s="313" t="str">
        <f t="shared" si="9"/>
        <v/>
      </c>
      <c r="I312" s="124" t="str">
        <f>IF(G312="","",IF(G312="","",(VLOOKUP(G312,Listes!$C$31:$D$35,2,FALSE))))</f>
        <v/>
      </c>
      <c r="J312" s="123" t="str">
        <f>IF($G312="","",IF($C312=Listes!$B$32,IF(Forfaitaires!$E312&lt;=Listes!$B$53,(Forfaitaires!$E312*(VLOOKUP(Forfaitaires!$D312,Listes!$A$54:$E$60,2,FALSE))),IF(Forfaitaires!$E312&gt;Listes!$E$53,(Forfaitaires!$E312*(VLOOKUP(Forfaitaires!$D312,Listes!$A$54:$E$60,5,FALSE))),(Forfaitaires!$E312*(VLOOKUP(Forfaitaires!$D312,Listes!$A$54:$E$60,3,FALSE)))+(VLOOKUP(Forfaitaires!$D312,Listes!$A$54:$E$60,4,FALSE))))))</f>
        <v/>
      </c>
      <c r="K312" s="123" t="str">
        <f>IF($G312="","",IF($C312=Listes!$B$31,IF(Forfaitaires!$E312&lt;=Listes!$B$42,(Forfaitaires!$E312*(VLOOKUP(Forfaitaires!$D312,Listes!$A$43:$E$49,2,FALSE))),IF(Forfaitaires!$E312&gt;Listes!$D$42,(Forfaitaires!$E312*(VLOOKUP(Forfaitaires!$D312,Listes!$A$43:$E$49,5,FALSE))),(Forfaitaires!$E312*(VLOOKUP(Forfaitaires!$D312,Listes!$A$43:$E$49,3,FALSE)))+(VLOOKUP(Forfaitaires!$D312,Listes!$A$43:$E$49,4,FALSE))))))</f>
        <v/>
      </c>
      <c r="L312" s="123" t="str">
        <f>IF($G312="","",IF($C312=Listes!$B$34,Listes!$I$31,IF($C312=Listes!$B$35,(VLOOKUP(Forfaitaires!$F312,Listes!$E$31:$F$36,2,FALSE)),IF($C312=Listes!$B$33,IF(Forfaitaires!$E312&lt;=Listes!$A$64,Forfaitaires!$E312*Listes!$A$65,IF(Forfaitaires!$E312&gt;Listes!$D$64,Forfaitaires!$E312*Listes!$D$65,((Forfaitaires!$E312*Listes!$B$65)+Listes!$C$65)))))))</f>
        <v/>
      </c>
      <c r="M312" s="124" t="str">
        <f t="shared" si="10"/>
        <v/>
      </c>
      <c r="N312" s="313"/>
    </row>
    <row r="313" spans="1:14" ht="20.100000000000001" customHeight="1" x14ac:dyDescent="0.25">
      <c r="A313" s="57">
        <v>308</v>
      </c>
      <c r="B313" s="28"/>
      <c r="C313" s="28"/>
      <c r="D313" s="28"/>
      <c r="E313" s="28"/>
      <c r="F313" s="28"/>
      <c r="G313" s="146" t="str">
        <f>IF(C313="","",IF(C313="","",(VLOOKUP(C313,Listes!$B$31:$C$35,2,FALSE))))</f>
        <v/>
      </c>
      <c r="H313" s="313" t="str">
        <f t="shared" si="9"/>
        <v/>
      </c>
      <c r="I313" s="124" t="str">
        <f>IF(G313="","",IF(G313="","",(VLOOKUP(G313,Listes!$C$31:$D$35,2,FALSE))))</f>
        <v/>
      </c>
      <c r="J313" s="123" t="str">
        <f>IF($G313="","",IF($C313=Listes!$B$32,IF(Forfaitaires!$E313&lt;=Listes!$B$53,(Forfaitaires!$E313*(VLOOKUP(Forfaitaires!$D313,Listes!$A$54:$E$60,2,FALSE))),IF(Forfaitaires!$E313&gt;Listes!$E$53,(Forfaitaires!$E313*(VLOOKUP(Forfaitaires!$D313,Listes!$A$54:$E$60,5,FALSE))),(Forfaitaires!$E313*(VLOOKUP(Forfaitaires!$D313,Listes!$A$54:$E$60,3,FALSE)))+(VLOOKUP(Forfaitaires!$D313,Listes!$A$54:$E$60,4,FALSE))))))</f>
        <v/>
      </c>
      <c r="K313" s="123" t="str">
        <f>IF($G313="","",IF($C313=Listes!$B$31,IF(Forfaitaires!$E313&lt;=Listes!$B$42,(Forfaitaires!$E313*(VLOOKUP(Forfaitaires!$D313,Listes!$A$43:$E$49,2,FALSE))),IF(Forfaitaires!$E313&gt;Listes!$D$42,(Forfaitaires!$E313*(VLOOKUP(Forfaitaires!$D313,Listes!$A$43:$E$49,5,FALSE))),(Forfaitaires!$E313*(VLOOKUP(Forfaitaires!$D313,Listes!$A$43:$E$49,3,FALSE)))+(VLOOKUP(Forfaitaires!$D313,Listes!$A$43:$E$49,4,FALSE))))))</f>
        <v/>
      </c>
      <c r="L313" s="123" t="str">
        <f>IF($G313="","",IF($C313=Listes!$B$34,Listes!$I$31,IF($C313=Listes!$B$35,(VLOOKUP(Forfaitaires!$F313,Listes!$E$31:$F$36,2,FALSE)),IF($C313=Listes!$B$33,IF(Forfaitaires!$E313&lt;=Listes!$A$64,Forfaitaires!$E313*Listes!$A$65,IF(Forfaitaires!$E313&gt;Listes!$D$64,Forfaitaires!$E313*Listes!$D$65,((Forfaitaires!$E313*Listes!$B$65)+Listes!$C$65)))))))</f>
        <v/>
      </c>
      <c r="M313" s="124" t="str">
        <f t="shared" si="10"/>
        <v/>
      </c>
      <c r="N313" s="313"/>
    </row>
    <row r="314" spans="1:14" ht="20.100000000000001" customHeight="1" x14ac:dyDescent="0.25">
      <c r="A314" s="57">
        <v>309</v>
      </c>
      <c r="B314" s="28"/>
      <c r="C314" s="28"/>
      <c r="D314" s="28"/>
      <c r="E314" s="28"/>
      <c r="F314" s="28"/>
      <c r="G314" s="146" t="str">
        <f>IF(C314="","",IF(C314="","",(VLOOKUP(C314,Listes!$B$31:$C$35,2,FALSE))))</f>
        <v/>
      </c>
      <c r="H314" s="313" t="str">
        <f t="shared" si="9"/>
        <v/>
      </c>
      <c r="I314" s="124" t="str">
        <f>IF(G314="","",IF(G314="","",(VLOOKUP(G314,Listes!$C$31:$D$35,2,FALSE))))</f>
        <v/>
      </c>
      <c r="J314" s="123" t="str">
        <f>IF($G314="","",IF($C314=Listes!$B$32,IF(Forfaitaires!$E314&lt;=Listes!$B$53,(Forfaitaires!$E314*(VLOOKUP(Forfaitaires!$D314,Listes!$A$54:$E$60,2,FALSE))),IF(Forfaitaires!$E314&gt;Listes!$E$53,(Forfaitaires!$E314*(VLOOKUP(Forfaitaires!$D314,Listes!$A$54:$E$60,5,FALSE))),(Forfaitaires!$E314*(VLOOKUP(Forfaitaires!$D314,Listes!$A$54:$E$60,3,FALSE)))+(VLOOKUP(Forfaitaires!$D314,Listes!$A$54:$E$60,4,FALSE))))))</f>
        <v/>
      </c>
      <c r="K314" s="123" t="str">
        <f>IF($G314="","",IF($C314=Listes!$B$31,IF(Forfaitaires!$E314&lt;=Listes!$B$42,(Forfaitaires!$E314*(VLOOKUP(Forfaitaires!$D314,Listes!$A$43:$E$49,2,FALSE))),IF(Forfaitaires!$E314&gt;Listes!$D$42,(Forfaitaires!$E314*(VLOOKUP(Forfaitaires!$D314,Listes!$A$43:$E$49,5,FALSE))),(Forfaitaires!$E314*(VLOOKUP(Forfaitaires!$D314,Listes!$A$43:$E$49,3,FALSE)))+(VLOOKUP(Forfaitaires!$D314,Listes!$A$43:$E$49,4,FALSE))))))</f>
        <v/>
      </c>
      <c r="L314" s="123" t="str">
        <f>IF($G314="","",IF($C314=Listes!$B$34,Listes!$I$31,IF($C314=Listes!$B$35,(VLOOKUP(Forfaitaires!$F314,Listes!$E$31:$F$36,2,FALSE)),IF($C314=Listes!$B$33,IF(Forfaitaires!$E314&lt;=Listes!$A$64,Forfaitaires!$E314*Listes!$A$65,IF(Forfaitaires!$E314&gt;Listes!$D$64,Forfaitaires!$E314*Listes!$D$65,((Forfaitaires!$E314*Listes!$B$65)+Listes!$C$65)))))))</f>
        <v/>
      </c>
      <c r="M314" s="124" t="str">
        <f t="shared" si="10"/>
        <v/>
      </c>
      <c r="N314" s="313"/>
    </row>
    <row r="315" spans="1:14" ht="20.100000000000001" customHeight="1" x14ac:dyDescent="0.25">
      <c r="A315" s="57">
        <v>310</v>
      </c>
      <c r="B315" s="28"/>
      <c r="C315" s="28"/>
      <c r="D315" s="28"/>
      <c r="E315" s="28"/>
      <c r="F315" s="28"/>
      <c r="G315" s="146" t="str">
        <f>IF(C315="","",IF(C315="","",(VLOOKUP(C315,Listes!$B$31:$C$35,2,FALSE))))</f>
        <v/>
      </c>
      <c r="H315" s="313" t="str">
        <f t="shared" si="9"/>
        <v/>
      </c>
      <c r="I315" s="124" t="str">
        <f>IF(G315="","",IF(G315="","",(VLOOKUP(G315,Listes!$C$31:$D$35,2,FALSE))))</f>
        <v/>
      </c>
      <c r="J315" s="123" t="str">
        <f>IF($G315="","",IF($C315=Listes!$B$32,IF(Forfaitaires!$E315&lt;=Listes!$B$53,(Forfaitaires!$E315*(VLOOKUP(Forfaitaires!$D315,Listes!$A$54:$E$60,2,FALSE))),IF(Forfaitaires!$E315&gt;Listes!$E$53,(Forfaitaires!$E315*(VLOOKUP(Forfaitaires!$D315,Listes!$A$54:$E$60,5,FALSE))),(Forfaitaires!$E315*(VLOOKUP(Forfaitaires!$D315,Listes!$A$54:$E$60,3,FALSE)))+(VLOOKUP(Forfaitaires!$D315,Listes!$A$54:$E$60,4,FALSE))))))</f>
        <v/>
      </c>
      <c r="K315" s="123" t="str">
        <f>IF($G315="","",IF($C315=Listes!$B$31,IF(Forfaitaires!$E315&lt;=Listes!$B$42,(Forfaitaires!$E315*(VLOOKUP(Forfaitaires!$D315,Listes!$A$43:$E$49,2,FALSE))),IF(Forfaitaires!$E315&gt;Listes!$D$42,(Forfaitaires!$E315*(VLOOKUP(Forfaitaires!$D315,Listes!$A$43:$E$49,5,FALSE))),(Forfaitaires!$E315*(VLOOKUP(Forfaitaires!$D315,Listes!$A$43:$E$49,3,FALSE)))+(VLOOKUP(Forfaitaires!$D315,Listes!$A$43:$E$49,4,FALSE))))))</f>
        <v/>
      </c>
      <c r="L315" s="123" t="str">
        <f>IF($G315="","",IF($C315=Listes!$B$34,Listes!$I$31,IF($C315=Listes!$B$35,(VLOOKUP(Forfaitaires!$F315,Listes!$E$31:$F$36,2,FALSE)),IF($C315=Listes!$B$33,IF(Forfaitaires!$E315&lt;=Listes!$A$64,Forfaitaires!$E315*Listes!$A$65,IF(Forfaitaires!$E315&gt;Listes!$D$64,Forfaitaires!$E315*Listes!$D$65,((Forfaitaires!$E315*Listes!$B$65)+Listes!$C$65)))))))</f>
        <v/>
      </c>
      <c r="M315" s="124" t="str">
        <f t="shared" si="10"/>
        <v/>
      </c>
      <c r="N315" s="313"/>
    </row>
    <row r="316" spans="1:14" ht="20.100000000000001" customHeight="1" x14ac:dyDescent="0.25">
      <c r="A316" s="57">
        <v>311</v>
      </c>
      <c r="B316" s="28"/>
      <c r="C316" s="28"/>
      <c r="D316" s="28"/>
      <c r="E316" s="28"/>
      <c r="F316" s="28"/>
      <c r="G316" s="146" t="str">
        <f>IF(C316="","",IF(C316="","",(VLOOKUP(C316,Listes!$B$31:$C$35,2,FALSE))))</f>
        <v/>
      </c>
      <c r="H316" s="313" t="str">
        <f t="shared" si="9"/>
        <v/>
      </c>
      <c r="I316" s="124" t="str">
        <f>IF(G316="","",IF(G316="","",(VLOOKUP(G316,Listes!$C$31:$D$35,2,FALSE))))</f>
        <v/>
      </c>
      <c r="J316" s="123" t="str">
        <f>IF($G316="","",IF($C316=Listes!$B$32,IF(Forfaitaires!$E316&lt;=Listes!$B$53,(Forfaitaires!$E316*(VLOOKUP(Forfaitaires!$D316,Listes!$A$54:$E$60,2,FALSE))),IF(Forfaitaires!$E316&gt;Listes!$E$53,(Forfaitaires!$E316*(VLOOKUP(Forfaitaires!$D316,Listes!$A$54:$E$60,5,FALSE))),(Forfaitaires!$E316*(VLOOKUP(Forfaitaires!$D316,Listes!$A$54:$E$60,3,FALSE)))+(VLOOKUP(Forfaitaires!$D316,Listes!$A$54:$E$60,4,FALSE))))))</f>
        <v/>
      </c>
      <c r="K316" s="123" t="str">
        <f>IF($G316="","",IF($C316=Listes!$B$31,IF(Forfaitaires!$E316&lt;=Listes!$B$42,(Forfaitaires!$E316*(VLOOKUP(Forfaitaires!$D316,Listes!$A$43:$E$49,2,FALSE))),IF(Forfaitaires!$E316&gt;Listes!$D$42,(Forfaitaires!$E316*(VLOOKUP(Forfaitaires!$D316,Listes!$A$43:$E$49,5,FALSE))),(Forfaitaires!$E316*(VLOOKUP(Forfaitaires!$D316,Listes!$A$43:$E$49,3,FALSE)))+(VLOOKUP(Forfaitaires!$D316,Listes!$A$43:$E$49,4,FALSE))))))</f>
        <v/>
      </c>
      <c r="L316" s="123" t="str">
        <f>IF($G316="","",IF($C316=Listes!$B$34,Listes!$I$31,IF($C316=Listes!$B$35,(VLOOKUP(Forfaitaires!$F316,Listes!$E$31:$F$36,2,FALSE)),IF($C316=Listes!$B$33,IF(Forfaitaires!$E316&lt;=Listes!$A$64,Forfaitaires!$E316*Listes!$A$65,IF(Forfaitaires!$E316&gt;Listes!$D$64,Forfaitaires!$E316*Listes!$D$65,((Forfaitaires!$E316*Listes!$B$65)+Listes!$C$65)))))))</f>
        <v/>
      </c>
      <c r="M316" s="124" t="str">
        <f t="shared" si="10"/>
        <v/>
      </c>
      <c r="N316" s="313"/>
    </row>
    <row r="317" spans="1:14" ht="20.100000000000001" customHeight="1" x14ac:dyDescent="0.25">
      <c r="A317" s="57">
        <v>312</v>
      </c>
      <c r="B317" s="28"/>
      <c r="C317" s="28"/>
      <c r="D317" s="28"/>
      <c r="E317" s="28"/>
      <c r="F317" s="28"/>
      <c r="G317" s="146" t="str">
        <f>IF(C317="","",IF(C317="","",(VLOOKUP(C317,Listes!$B$31:$C$35,2,FALSE))))</f>
        <v/>
      </c>
      <c r="H317" s="313" t="str">
        <f t="shared" si="9"/>
        <v/>
      </c>
      <c r="I317" s="124" t="str">
        <f>IF(G317="","",IF(G317="","",(VLOOKUP(G317,Listes!$C$31:$D$35,2,FALSE))))</f>
        <v/>
      </c>
      <c r="J317" s="123" t="str">
        <f>IF($G317="","",IF($C317=Listes!$B$32,IF(Forfaitaires!$E317&lt;=Listes!$B$53,(Forfaitaires!$E317*(VLOOKUP(Forfaitaires!$D317,Listes!$A$54:$E$60,2,FALSE))),IF(Forfaitaires!$E317&gt;Listes!$E$53,(Forfaitaires!$E317*(VLOOKUP(Forfaitaires!$D317,Listes!$A$54:$E$60,5,FALSE))),(Forfaitaires!$E317*(VLOOKUP(Forfaitaires!$D317,Listes!$A$54:$E$60,3,FALSE)))+(VLOOKUP(Forfaitaires!$D317,Listes!$A$54:$E$60,4,FALSE))))))</f>
        <v/>
      </c>
      <c r="K317" s="123" t="str">
        <f>IF($G317="","",IF($C317=Listes!$B$31,IF(Forfaitaires!$E317&lt;=Listes!$B$42,(Forfaitaires!$E317*(VLOOKUP(Forfaitaires!$D317,Listes!$A$43:$E$49,2,FALSE))),IF(Forfaitaires!$E317&gt;Listes!$D$42,(Forfaitaires!$E317*(VLOOKUP(Forfaitaires!$D317,Listes!$A$43:$E$49,5,FALSE))),(Forfaitaires!$E317*(VLOOKUP(Forfaitaires!$D317,Listes!$A$43:$E$49,3,FALSE)))+(VLOOKUP(Forfaitaires!$D317,Listes!$A$43:$E$49,4,FALSE))))))</f>
        <v/>
      </c>
      <c r="L317" s="123" t="str">
        <f>IF($G317="","",IF($C317=Listes!$B$34,Listes!$I$31,IF($C317=Listes!$B$35,(VLOOKUP(Forfaitaires!$F317,Listes!$E$31:$F$36,2,FALSE)),IF($C317=Listes!$B$33,IF(Forfaitaires!$E317&lt;=Listes!$A$64,Forfaitaires!$E317*Listes!$A$65,IF(Forfaitaires!$E317&gt;Listes!$D$64,Forfaitaires!$E317*Listes!$D$65,((Forfaitaires!$E317*Listes!$B$65)+Listes!$C$65)))))))</f>
        <v/>
      </c>
      <c r="M317" s="124" t="str">
        <f t="shared" si="10"/>
        <v/>
      </c>
      <c r="N317" s="313"/>
    </row>
    <row r="318" spans="1:14" ht="20.100000000000001" customHeight="1" x14ac:dyDescent="0.25">
      <c r="A318" s="57">
        <v>313</v>
      </c>
      <c r="B318" s="28"/>
      <c r="C318" s="28"/>
      <c r="D318" s="28"/>
      <c r="E318" s="28"/>
      <c r="F318" s="28"/>
      <c r="G318" s="146" t="str">
        <f>IF(C318="","",IF(C318="","",(VLOOKUP(C318,Listes!$B$31:$C$35,2,FALSE))))</f>
        <v/>
      </c>
      <c r="H318" s="313" t="str">
        <f t="shared" si="9"/>
        <v/>
      </c>
      <c r="I318" s="124" t="str">
        <f>IF(G318="","",IF(G318="","",(VLOOKUP(G318,Listes!$C$31:$D$35,2,FALSE))))</f>
        <v/>
      </c>
      <c r="J318" s="123" t="str">
        <f>IF($G318="","",IF($C318=Listes!$B$32,IF(Forfaitaires!$E318&lt;=Listes!$B$53,(Forfaitaires!$E318*(VLOOKUP(Forfaitaires!$D318,Listes!$A$54:$E$60,2,FALSE))),IF(Forfaitaires!$E318&gt;Listes!$E$53,(Forfaitaires!$E318*(VLOOKUP(Forfaitaires!$D318,Listes!$A$54:$E$60,5,FALSE))),(Forfaitaires!$E318*(VLOOKUP(Forfaitaires!$D318,Listes!$A$54:$E$60,3,FALSE)))+(VLOOKUP(Forfaitaires!$D318,Listes!$A$54:$E$60,4,FALSE))))))</f>
        <v/>
      </c>
      <c r="K318" s="123" t="str">
        <f>IF($G318="","",IF($C318=Listes!$B$31,IF(Forfaitaires!$E318&lt;=Listes!$B$42,(Forfaitaires!$E318*(VLOOKUP(Forfaitaires!$D318,Listes!$A$43:$E$49,2,FALSE))),IF(Forfaitaires!$E318&gt;Listes!$D$42,(Forfaitaires!$E318*(VLOOKUP(Forfaitaires!$D318,Listes!$A$43:$E$49,5,FALSE))),(Forfaitaires!$E318*(VLOOKUP(Forfaitaires!$D318,Listes!$A$43:$E$49,3,FALSE)))+(VLOOKUP(Forfaitaires!$D318,Listes!$A$43:$E$49,4,FALSE))))))</f>
        <v/>
      </c>
      <c r="L318" s="123" t="str">
        <f>IF($G318="","",IF($C318=Listes!$B$34,Listes!$I$31,IF($C318=Listes!$B$35,(VLOOKUP(Forfaitaires!$F318,Listes!$E$31:$F$36,2,FALSE)),IF($C318=Listes!$B$33,IF(Forfaitaires!$E318&lt;=Listes!$A$64,Forfaitaires!$E318*Listes!$A$65,IF(Forfaitaires!$E318&gt;Listes!$D$64,Forfaitaires!$E318*Listes!$D$65,((Forfaitaires!$E318*Listes!$B$65)+Listes!$C$65)))))))</f>
        <v/>
      </c>
      <c r="M318" s="124" t="str">
        <f t="shared" si="10"/>
        <v/>
      </c>
      <c r="N318" s="313"/>
    </row>
    <row r="319" spans="1:14" ht="20.100000000000001" customHeight="1" x14ac:dyDescent="0.25">
      <c r="A319" s="57">
        <v>314</v>
      </c>
      <c r="B319" s="28"/>
      <c r="C319" s="28"/>
      <c r="D319" s="28"/>
      <c r="E319" s="28"/>
      <c r="F319" s="28"/>
      <c r="G319" s="146" t="str">
        <f>IF(C319="","",IF(C319="","",(VLOOKUP(C319,Listes!$B$31:$C$35,2,FALSE))))</f>
        <v/>
      </c>
      <c r="H319" s="313" t="str">
        <f t="shared" si="9"/>
        <v/>
      </c>
      <c r="I319" s="124" t="str">
        <f>IF(G319="","",IF(G319="","",(VLOOKUP(G319,Listes!$C$31:$D$35,2,FALSE))))</f>
        <v/>
      </c>
      <c r="J319" s="123" t="str">
        <f>IF($G319="","",IF($C319=Listes!$B$32,IF(Forfaitaires!$E319&lt;=Listes!$B$53,(Forfaitaires!$E319*(VLOOKUP(Forfaitaires!$D319,Listes!$A$54:$E$60,2,FALSE))),IF(Forfaitaires!$E319&gt;Listes!$E$53,(Forfaitaires!$E319*(VLOOKUP(Forfaitaires!$D319,Listes!$A$54:$E$60,5,FALSE))),(Forfaitaires!$E319*(VLOOKUP(Forfaitaires!$D319,Listes!$A$54:$E$60,3,FALSE)))+(VLOOKUP(Forfaitaires!$D319,Listes!$A$54:$E$60,4,FALSE))))))</f>
        <v/>
      </c>
      <c r="K319" s="123" t="str">
        <f>IF($G319="","",IF($C319=Listes!$B$31,IF(Forfaitaires!$E319&lt;=Listes!$B$42,(Forfaitaires!$E319*(VLOOKUP(Forfaitaires!$D319,Listes!$A$43:$E$49,2,FALSE))),IF(Forfaitaires!$E319&gt;Listes!$D$42,(Forfaitaires!$E319*(VLOOKUP(Forfaitaires!$D319,Listes!$A$43:$E$49,5,FALSE))),(Forfaitaires!$E319*(VLOOKUP(Forfaitaires!$D319,Listes!$A$43:$E$49,3,FALSE)))+(VLOOKUP(Forfaitaires!$D319,Listes!$A$43:$E$49,4,FALSE))))))</f>
        <v/>
      </c>
      <c r="L319" s="123" t="str">
        <f>IF($G319="","",IF($C319=Listes!$B$34,Listes!$I$31,IF($C319=Listes!$B$35,(VLOOKUP(Forfaitaires!$F319,Listes!$E$31:$F$36,2,FALSE)),IF($C319=Listes!$B$33,IF(Forfaitaires!$E319&lt;=Listes!$A$64,Forfaitaires!$E319*Listes!$A$65,IF(Forfaitaires!$E319&gt;Listes!$D$64,Forfaitaires!$E319*Listes!$D$65,((Forfaitaires!$E319*Listes!$B$65)+Listes!$C$65)))))))</f>
        <v/>
      </c>
      <c r="M319" s="124" t="str">
        <f t="shared" si="10"/>
        <v/>
      </c>
      <c r="N319" s="313"/>
    </row>
    <row r="320" spans="1:14" ht="20.100000000000001" customHeight="1" x14ac:dyDescent="0.25">
      <c r="A320" s="57">
        <v>315</v>
      </c>
      <c r="B320" s="28"/>
      <c r="C320" s="28"/>
      <c r="D320" s="28"/>
      <c r="E320" s="28"/>
      <c r="F320" s="28"/>
      <c r="G320" s="146" t="str">
        <f>IF(C320="","",IF(C320="","",(VLOOKUP(C320,Listes!$B$31:$C$35,2,FALSE))))</f>
        <v/>
      </c>
      <c r="H320" s="313" t="str">
        <f t="shared" si="9"/>
        <v/>
      </c>
      <c r="I320" s="124" t="str">
        <f>IF(G320="","",IF(G320="","",(VLOOKUP(G320,Listes!$C$31:$D$35,2,FALSE))))</f>
        <v/>
      </c>
      <c r="J320" s="123" t="str">
        <f>IF($G320="","",IF($C320=Listes!$B$32,IF(Forfaitaires!$E320&lt;=Listes!$B$53,(Forfaitaires!$E320*(VLOOKUP(Forfaitaires!$D320,Listes!$A$54:$E$60,2,FALSE))),IF(Forfaitaires!$E320&gt;Listes!$E$53,(Forfaitaires!$E320*(VLOOKUP(Forfaitaires!$D320,Listes!$A$54:$E$60,5,FALSE))),(Forfaitaires!$E320*(VLOOKUP(Forfaitaires!$D320,Listes!$A$54:$E$60,3,FALSE)))+(VLOOKUP(Forfaitaires!$D320,Listes!$A$54:$E$60,4,FALSE))))))</f>
        <v/>
      </c>
      <c r="K320" s="123" t="str">
        <f>IF($G320="","",IF($C320=Listes!$B$31,IF(Forfaitaires!$E320&lt;=Listes!$B$42,(Forfaitaires!$E320*(VLOOKUP(Forfaitaires!$D320,Listes!$A$43:$E$49,2,FALSE))),IF(Forfaitaires!$E320&gt;Listes!$D$42,(Forfaitaires!$E320*(VLOOKUP(Forfaitaires!$D320,Listes!$A$43:$E$49,5,FALSE))),(Forfaitaires!$E320*(VLOOKUP(Forfaitaires!$D320,Listes!$A$43:$E$49,3,FALSE)))+(VLOOKUP(Forfaitaires!$D320,Listes!$A$43:$E$49,4,FALSE))))))</f>
        <v/>
      </c>
      <c r="L320" s="123" t="str">
        <f>IF($G320="","",IF($C320=Listes!$B$34,Listes!$I$31,IF($C320=Listes!$B$35,(VLOOKUP(Forfaitaires!$F320,Listes!$E$31:$F$36,2,FALSE)),IF($C320=Listes!$B$33,IF(Forfaitaires!$E320&lt;=Listes!$A$64,Forfaitaires!$E320*Listes!$A$65,IF(Forfaitaires!$E320&gt;Listes!$D$64,Forfaitaires!$E320*Listes!$D$65,((Forfaitaires!$E320*Listes!$B$65)+Listes!$C$65)))))))</f>
        <v/>
      </c>
      <c r="M320" s="124" t="str">
        <f t="shared" si="10"/>
        <v/>
      </c>
      <c r="N320" s="313"/>
    </row>
    <row r="321" spans="1:14" ht="20.100000000000001" customHeight="1" x14ac:dyDescent="0.25">
      <c r="A321" s="57">
        <v>316</v>
      </c>
      <c r="B321" s="28"/>
      <c r="C321" s="28"/>
      <c r="D321" s="28"/>
      <c r="E321" s="28"/>
      <c r="F321" s="28"/>
      <c r="G321" s="146" t="str">
        <f>IF(C321="","",IF(C321="","",(VLOOKUP(C321,Listes!$B$31:$C$35,2,FALSE))))</f>
        <v/>
      </c>
      <c r="H321" s="313" t="str">
        <f t="shared" si="9"/>
        <v/>
      </c>
      <c r="I321" s="124" t="str">
        <f>IF(G321="","",IF(G321="","",(VLOOKUP(G321,Listes!$C$31:$D$35,2,FALSE))))</f>
        <v/>
      </c>
      <c r="J321" s="123" t="str">
        <f>IF($G321="","",IF($C321=Listes!$B$32,IF(Forfaitaires!$E321&lt;=Listes!$B$53,(Forfaitaires!$E321*(VLOOKUP(Forfaitaires!$D321,Listes!$A$54:$E$60,2,FALSE))),IF(Forfaitaires!$E321&gt;Listes!$E$53,(Forfaitaires!$E321*(VLOOKUP(Forfaitaires!$D321,Listes!$A$54:$E$60,5,FALSE))),(Forfaitaires!$E321*(VLOOKUP(Forfaitaires!$D321,Listes!$A$54:$E$60,3,FALSE)))+(VLOOKUP(Forfaitaires!$D321,Listes!$A$54:$E$60,4,FALSE))))))</f>
        <v/>
      </c>
      <c r="K321" s="123" t="str">
        <f>IF($G321="","",IF($C321=Listes!$B$31,IF(Forfaitaires!$E321&lt;=Listes!$B$42,(Forfaitaires!$E321*(VLOOKUP(Forfaitaires!$D321,Listes!$A$43:$E$49,2,FALSE))),IF(Forfaitaires!$E321&gt;Listes!$D$42,(Forfaitaires!$E321*(VLOOKUP(Forfaitaires!$D321,Listes!$A$43:$E$49,5,FALSE))),(Forfaitaires!$E321*(VLOOKUP(Forfaitaires!$D321,Listes!$A$43:$E$49,3,FALSE)))+(VLOOKUP(Forfaitaires!$D321,Listes!$A$43:$E$49,4,FALSE))))))</f>
        <v/>
      </c>
      <c r="L321" s="123" t="str">
        <f>IF($G321="","",IF($C321=Listes!$B$34,Listes!$I$31,IF($C321=Listes!$B$35,(VLOOKUP(Forfaitaires!$F321,Listes!$E$31:$F$36,2,FALSE)),IF($C321=Listes!$B$33,IF(Forfaitaires!$E321&lt;=Listes!$A$64,Forfaitaires!$E321*Listes!$A$65,IF(Forfaitaires!$E321&gt;Listes!$D$64,Forfaitaires!$E321*Listes!$D$65,((Forfaitaires!$E321*Listes!$B$65)+Listes!$C$65)))))))</f>
        <v/>
      </c>
      <c r="M321" s="124" t="str">
        <f t="shared" si="10"/>
        <v/>
      </c>
      <c r="N321" s="313"/>
    </row>
    <row r="322" spans="1:14" ht="20.100000000000001" customHeight="1" x14ac:dyDescent="0.25">
      <c r="A322" s="57">
        <v>317</v>
      </c>
      <c r="B322" s="28"/>
      <c r="C322" s="28"/>
      <c r="D322" s="28"/>
      <c r="E322" s="28"/>
      <c r="F322" s="28"/>
      <c r="G322" s="146" t="str">
        <f>IF(C322="","",IF(C322="","",(VLOOKUP(C322,Listes!$B$31:$C$35,2,FALSE))))</f>
        <v/>
      </c>
      <c r="H322" s="313" t="str">
        <f t="shared" si="9"/>
        <v/>
      </c>
      <c r="I322" s="124" t="str">
        <f>IF(G322="","",IF(G322="","",(VLOOKUP(G322,Listes!$C$31:$D$35,2,FALSE))))</f>
        <v/>
      </c>
      <c r="J322" s="123" t="str">
        <f>IF($G322="","",IF($C322=Listes!$B$32,IF(Forfaitaires!$E322&lt;=Listes!$B$53,(Forfaitaires!$E322*(VLOOKUP(Forfaitaires!$D322,Listes!$A$54:$E$60,2,FALSE))),IF(Forfaitaires!$E322&gt;Listes!$E$53,(Forfaitaires!$E322*(VLOOKUP(Forfaitaires!$D322,Listes!$A$54:$E$60,5,FALSE))),(Forfaitaires!$E322*(VLOOKUP(Forfaitaires!$D322,Listes!$A$54:$E$60,3,FALSE)))+(VLOOKUP(Forfaitaires!$D322,Listes!$A$54:$E$60,4,FALSE))))))</f>
        <v/>
      </c>
      <c r="K322" s="123" t="str">
        <f>IF($G322="","",IF($C322=Listes!$B$31,IF(Forfaitaires!$E322&lt;=Listes!$B$42,(Forfaitaires!$E322*(VLOOKUP(Forfaitaires!$D322,Listes!$A$43:$E$49,2,FALSE))),IF(Forfaitaires!$E322&gt;Listes!$D$42,(Forfaitaires!$E322*(VLOOKUP(Forfaitaires!$D322,Listes!$A$43:$E$49,5,FALSE))),(Forfaitaires!$E322*(VLOOKUP(Forfaitaires!$D322,Listes!$A$43:$E$49,3,FALSE)))+(VLOOKUP(Forfaitaires!$D322,Listes!$A$43:$E$49,4,FALSE))))))</f>
        <v/>
      </c>
      <c r="L322" s="123" t="str">
        <f>IF($G322="","",IF($C322=Listes!$B$34,Listes!$I$31,IF($C322=Listes!$B$35,(VLOOKUP(Forfaitaires!$F322,Listes!$E$31:$F$36,2,FALSE)),IF($C322=Listes!$B$33,IF(Forfaitaires!$E322&lt;=Listes!$A$64,Forfaitaires!$E322*Listes!$A$65,IF(Forfaitaires!$E322&gt;Listes!$D$64,Forfaitaires!$E322*Listes!$D$65,((Forfaitaires!$E322*Listes!$B$65)+Listes!$C$65)))))))</f>
        <v/>
      </c>
      <c r="M322" s="124" t="str">
        <f t="shared" si="10"/>
        <v/>
      </c>
      <c r="N322" s="313"/>
    </row>
    <row r="323" spans="1:14" ht="20.100000000000001" customHeight="1" x14ac:dyDescent="0.25">
      <c r="A323" s="57">
        <v>318</v>
      </c>
      <c r="B323" s="28"/>
      <c r="C323" s="28"/>
      <c r="D323" s="28"/>
      <c r="E323" s="28"/>
      <c r="F323" s="28"/>
      <c r="G323" s="146" t="str">
        <f>IF(C323="","",IF(C323="","",(VLOOKUP(C323,Listes!$B$31:$C$35,2,FALSE))))</f>
        <v/>
      </c>
      <c r="H323" s="313" t="str">
        <f t="shared" si="9"/>
        <v/>
      </c>
      <c r="I323" s="124" t="str">
        <f>IF(G323="","",IF(G323="","",(VLOOKUP(G323,Listes!$C$31:$D$35,2,FALSE))))</f>
        <v/>
      </c>
      <c r="J323" s="123" t="str">
        <f>IF($G323="","",IF($C323=Listes!$B$32,IF(Forfaitaires!$E323&lt;=Listes!$B$53,(Forfaitaires!$E323*(VLOOKUP(Forfaitaires!$D323,Listes!$A$54:$E$60,2,FALSE))),IF(Forfaitaires!$E323&gt;Listes!$E$53,(Forfaitaires!$E323*(VLOOKUP(Forfaitaires!$D323,Listes!$A$54:$E$60,5,FALSE))),(Forfaitaires!$E323*(VLOOKUP(Forfaitaires!$D323,Listes!$A$54:$E$60,3,FALSE)))+(VLOOKUP(Forfaitaires!$D323,Listes!$A$54:$E$60,4,FALSE))))))</f>
        <v/>
      </c>
      <c r="K323" s="123" t="str">
        <f>IF($G323="","",IF($C323=Listes!$B$31,IF(Forfaitaires!$E323&lt;=Listes!$B$42,(Forfaitaires!$E323*(VLOOKUP(Forfaitaires!$D323,Listes!$A$43:$E$49,2,FALSE))),IF(Forfaitaires!$E323&gt;Listes!$D$42,(Forfaitaires!$E323*(VLOOKUP(Forfaitaires!$D323,Listes!$A$43:$E$49,5,FALSE))),(Forfaitaires!$E323*(VLOOKUP(Forfaitaires!$D323,Listes!$A$43:$E$49,3,FALSE)))+(VLOOKUP(Forfaitaires!$D323,Listes!$A$43:$E$49,4,FALSE))))))</f>
        <v/>
      </c>
      <c r="L323" s="123" t="str">
        <f>IF($G323="","",IF($C323=Listes!$B$34,Listes!$I$31,IF($C323=Listes!$B$35,(VLOOKUP(Forfaitaires!$F323,Listes!$E$31:$F$36,2,FALSE)),IF($C323=Listes!$B$33,IF(Forfaitaires!$E323&lt;=Listes!$A$64,Forfaitaires!$E323*Listes!$A$65,IF(Forfaitaires!$E323&gt;Listes!$D$64,Forfaitaires!$E323*Listes!$D$65,((Forfaitaires!$E323*Listes!$B$65)+Listes!$C$65)))))))</f>
        <v/>
      </c>
      <c r="M323" s="124" t="str">
        <f t="shared" si="10"/>
        <v/>
      </c>
      <c r="N323" s="313"/>
    </row>
    <row r="324" spans="1:14" ht="20.100000000000001" customHeight="1" x14ac:dyDescent="0.25">
      <c r="A324" s="57">
        <v>319</v>
      </c>
      <c r="B324" s="28"/>
      <c r="C324" s="28"/>
      <c r="D324" s="28"/>
      <c r="E324" s="28"/>
      <c r="F324" s="28"/>
      <c r="G324" s="146" t="str">
        <f>IF(C324="","",IF(C324="","",(VLOOKUP(C324,Listes!$B$31:$C$35,2,FALSE))))</f>
        <v/>
      </c>
      <c r="H324" s="313" t="str">
        <f t="shared" si="9"/>
        <v/>
      </c>
      <c r="I324" s="124" t="str">
        <f>IF(G324="","",IF(G324="","",(VLOOKUP(G324,Listes!$C$31:$D$35,2,FALSE))))</f>
        <v/>
      </c>
      <c r="J324" s="123" t="str">
        <f>IF($G324="","",IF($C324=Listes!$B$32,IF(Forfaitaires!$E324&lt;=Listes!$B$53,(Forfaitaires!$E324*(VLOOKUP(Forfaitaires!$D324,Listes!$A$54:$E$60,2,FALSE))),IF(Forfaitaires!$E324&gt;Listes!$E$53,(Forfaitaires!$E324*(VLOOKUP(Forfaitaires!$D324,Listes!$A$54:$E$60,5,FALSE))),(Forfaitaires!$E324*(VLOOKUP(Forfaitaires!$D324,Listes!$A$54:$E$60,3,FALSE)))+(VLOOKUP(Forfaitaires!$D324,Listes!$A$54:$E$60,4,FALSE))))))</f>
        <v/>
      </c>
      <c r="K324" s="123" t="str">
        <f>IF($G324="","",IF($C324=Listes!$B$31,IF(Forfaitaires!$E324&lt;=Listes!$B$42,(Forfaitaires!$E324*(VLOOKUP(Forfaitaires!$D324,Listes!$A$43:$E$49,2,FALSE))),IF(Forfaitaires!$E324&gt;Listes!$D$42,(Forfaitaires!$E324*(VLOOKUP(Forfaitaires!$D324,Listes!$A$43:$E$49,5,FALSE))),(Forfaitaires!$E324*(VLOOKUP(Forfaitaires!$D324,Listes!$A$43:$E$49,3,FALSE)))+(VLOOKUP(Forfaitaires!$D324,Listes!$A$43:$E$49,4,FALSE))))))</f>
        <v/>
      </c>
      <c r="L324" s="123" t="str">
        <f>IF($G324="","",IF($C324=Listes!$B$34,Listes!$I$31,IF($C324=Listes!$B$35,(VLOOKUP(Forfaitaires!$F324,Listes!$E$31:$F$36,2,FALSE)),IF($C324=Listes!$B$33,IF(Forfaitaires!$E324&lt;=Listes!$A$64,Forfaitaires!$E324*Listes!$A$65,IF(Forfaitaires!$E324&gt;Listes!$D$64,Forfaitaires!$E324*Listes!$D$65,((Forfaitaires!$E324*Listes!$B$65)+Listes!$C$65)))))))</f>
        <v/>
      </c>
      <c r="M324" s="124" t="str">
        <f t="shared" si="10"/>
        <v/>
      </c>
      <c r="N324" s="313"/>
    </row>
    <row r="325" spans="1:14" ht="20.100000000000001" customHeight="1" x14ac:dyDescent="0.25">
      <c r="A325" s="57">
        <v>320</v>
      </c>
      <c r="B325" s="28"/>
      <c r="C325" s="28"/>
      <c r="D325" s="28"/>
      <c r="E325" s="28"/>
      <c r="F325" s="28"/>
      <c r="G325" s="146" t="str">
        <f>IF(C325="","",IF(C325="","",(VLOOKUP(C325,Listes!$B$31:$C$35,2,FALSE))))</f>
        <v/>
      </c>
      <c r="H325" s="313" t="str">
        <f t="shared" si="9"/>
        <v/>
      </c>
      <c r="I325" s="124" t="str">
        <f>IF(G325="","",IF(G325="","",(VLOOKUP(G325,Listes!$C$31:$D$35,2,FALSE))))</f>
        <v/>
      </c>
      <c r="J325" s="123" t="str">
        <f>IF($G325="","",IF($C325=Listes!$B$32,IF(Forfaitaires!$E325&lt;=Listes!$B$53,(Forfaitaires!$E325*(VLOOKUP(Forfaitaires!$D325,Listes!$A$54:$E$60,2,FALSE))),IF(Forfaitaires!$E325&gt;Listes!$E$53,(Forfaitaires!$E325*(VLOOKUP(Forfaitaires!$D325,Listes!$A$54:$E$60,5,FALSE))),(Forfaitaires!$E325*(VLOOKUP(Forfaitaires!$D325,Listes!$A$54:$E$60,3,FALSE)))+(VLOOKUP(Forfaitaires!$D325,Listes!$A$54:$E$60,4,FALSE))))))</f>
        <v/>
      </c>
      <c r="K325" s="123" t="str">
        <f>IF($G325="","",IF($C325=Listes!$B$31,IF(Forfaitaires!$E325&lt;=Listes!$B$42,(Forfaitaires!$E325*(VLOOKUP(Forfaitaires!$D325,Listes!$A$43:$E$49,2,FALSE))),IF(Forfaitaires!$E325&gt;Listes!$D$42,(Forfaitaires!$E325*(VLOOKUP(Forfaitaires!$D325,Listes!$A$43:$E$49,5,FALSE))),(Forfaitaires!$E325*(VLOOKUP(Forfaitaires!$D325,Listes!$A$43:$E$49,3,FALSE)))+(VLOOKUP(Forfaitaires!$D325,Listes!$A$43:$E$49,4,FALSE))))))</f>
        <v/>
      </c>
      <c r="L325" s="123" t="str">
        <f>IF($G325="","",IF($C325=Listes!$B$34,Listes!$I$31,IF($C325=Listes!$B$35,(VLOOKUP(Forfaitaires!$F325,Listes!$E$31:$F$36,2,FALSE)),IF($C325=Listes!$B$33,IF(Forfaitaires!$E325&lt;=Listes!$A$64,Forfaitaires!$E325*Listes!$A$65,IF(Forfaitaires!$E325&gt;Listes!$D$64,Forfaitaires!$E325*Listes!$D$65,((Forfaitaires!$E325*Listes!$B$65)+Listes!$C$65)))))))</f>
        <v/>
      </c>
      <c r="M325" s="124" t="str">
        <f t="shared" si="10"/>
        <v/>
      </c>
      <c r="N325" s="313"/>
    </row>
    <row r="326" spans="1:14" ht="20.100000000000001" customHeight="1" x14ac:dyDescent="0.25">
      <c r="A326" s="57">
        <v>321</v>
      </c>
      <c r="B326" s="28"/>
      <c r="C326" s="28"/>
      <c r="D326" s="28"/>
      <c r="E326" s="28"/>
      <c r="F326" s="28"/>
      <c r="G326" s="146" t="str">
        <f>IF(C326="","",IF(C326="","",(VLOOKUP(C326,Listes!$B$31:$C$35,2,FALSE))))</f>
        <v/>
      </c>
      <c r="H326" s="313" t="str">
        <f t="shared" si="9"/>
        <v/>
      </c>
      <c r="I326" s="124" t="str">
        <f>IF(G326="","",IF(G326="","",(VLOOKUP(G326,Listes!$C$31:$D$35,2,FALSE))))</f>
        <v/>
      </c>
      <c r="J326" s="123" t="str">
        <f>IF($G326="","",IF($C326=Listes!$B$32,IF(Forfaitaires!$E326&lt;=Listes!$B$53,(Forfaitaires!$E326*(VLOOKUP(Forfaitaires!$D326,Listes!$A$54:$E$60,2,FALSE))),IF(Forfaitaires!$E326&gt;Listes!$E$53,(Forfaitaires!$E326*(VLOOKUP(Forfaitaires!$D326,Listes!$A$54:$E$60,5,FALSE))),(Forfaitaires!$E326*(VLOOKUP(Forfaitaires!$D326,Listes!$A$54:$E$60,3,FALSE)))+(VLOOKUP(Forfaitaires!$D326,Listes!$A$54:$E$60,4,FALSE))))))</f>
        <v/>
      </c>
      <c r="K326" s="123" t="str">
        <f>IF($G326="","",IF($C326=Listes!$B$31,IF(Forfaitaires!$E326&lt;=Listes!$B$42,(Forfaitaires!$E326*(VLOOKUP(Forfaitaires!$D326,Listes!$A$43:$E$49,2,FALSE))),IF(Forfaitaires!$E326&gt;Listes!$D$42,(Forfaitaires!$E326*(VLOOKUP(Forfaitaires!$D326,Listes!$A$43:$E$49,5,FALSE))),(Forfaitaires!$E326*(VLOOKUP(Forfaitaires!$D326,Listes!$A$43:$E$49,3,FALSE)))+(VLOOKUP(Forfaitaires!$D326,Listes!$A$43:$E$49,4,FALSE))))))</f>
        <v/>
      </c>
      <c r="L326" s="123" t="str">
        <f>IF($G326="","",IF($C326=Listes!$B$34,Listes!$I$31,IF($C326=Listes!$B$35,(VLOOKUP(Forfaitaires!$F326,Listes!$E$31:$F$36,2,FALSE)),IF($C326=Listes!$B$33,IF(Forfaitaires!$E326&lt;=Listes!$A$64,Forfaitaires!$E326*Listes!$A$65,IF(Forfaitaires!$E326&gt;Listes!$D$64,Forfaitaires!$E326*Listes!$D$65,((Forfaitaires!$E326*Listes!$B$65)+Listes!$C$65)))))))</f>
        <v/>
      </c>
      <c r="M326" s="124" t="str">
        <f t="shared" si="10"/>
        <v/>
      </c>
      <c r="N326" s="313"/>
    </row>
    <row r="327" spans="1:14" ht="20.100000000000001" customHeight="1" x14ac:dyDescent="0.25">
      <c r="A327" s="57">
        <v>322</v>
      </c>
      <c r="B327" s="28"/>
      <c r="C327" s="28"/>
      <c r="D327" s="28"/>
      <c r="E327" s="28"/>
      <c r="F327" s="28"/>
      <c r="G327" s="146" t="str">
        <f>IF(C327="","",IF(C327="","",(VLOOKUP(C327,Listes!$B$31:$C$35,2,FALSE))))</f>
        <v/>
      </c>
      <c r="H327" s="313" t="str">
        <f t="shared" ref="H327:H390" si="11">IF(G327="Frais de déplacement (barèmes kilométriques) ",1,"")</f>
        <v/>
      </c>
      <c r="I327" s="124" t="str">
        <f>IF(G327="","",IF(G327="","",(VLOOKUP(G327,Listes!$C$31:$D$35,2,FALSE))))</f>
        <v/>
      </c>
      <c r="J327" s="123" t="str">
        <f>IF($G327="","",IF($C327=Listes!$B$32,IF(Forfaitaires!$E327&lt;=Listes!$B$53,(Forfaitaires!$E327*(VLOOKUP(Forfaitaires!$D327,Listes!$A$54:$E$60,2,FALSE))),IF(Forfaitaires!$E327&gt;Listes!$E$53,(Forfaitaires!$E327*(VLOOKUP(Forfaitaires!$D327,Listes!$A$54:$E$60,5,FALSE))),(Forfaitaires!$E327*(VLOOKUP(Forfaitaires!$D327,Listes!$A$54:$E$60,3,FALSE)))+(VLOOKUP(Forfaitaires!$D327,Listes!$A$54:$E$60,4,FALSE))))))</f>
        <v/>
      </c>
      <c r="K327" s="123" t="str">
        <f>IF($G327="","",IF($C327=Listes!$B$31,IF(Forfaitaires!$E327&lt;=Listes!$B$42,(Forfaitaires!$E327*(VLOOKUP(Forfaitaires!$D327,Listes!$A$43:$E$49,2,FALSE))),IF(Forfaitaires!$E327&gt;Listes!$D$42,(Forfaitaires!$E327*(VLOOKUP(Forfaitaires!$D327,Listes!$A$43:$E$49,5,FALSE))),(Forfaitaires!$E327*(VLOOKUP(Forfaitaires!$D327,Listes!$A$43:$E$49,3,FALSE)))+(VLOOKUP(Forfaitaires!$D327,Listes!$A$43:$E$49,4,FALSE))))))</f>
        <v/>
      </c>
      <c r="L327" s="123" t="str">
        <f>IF($G327="","",IF($C327=Listes!$B$34,Listes!$I$31,IF($C327=Listes!$B$35,(VLOOKUP(Forfaitaires!$F327,Listes!$E$31:$F$36,2,FALSE)),IF($C327=Listes!$B$33,IF(Forfaitaires!$E327&lt;=Listes!$A$64,Forfaitaires!$E327*Listes!$A$65,IF(Forfaitaires!$E327&gt;Listes!$D$64,Forfaitaires!$E327*Listes!$D$65,((Forfaitaires!$E327*Listes!$B$65)+Listes!$C$65)))))))</f>
        <v/>
      </c>
      <c r="M327" s="124" t="str">
        <f t="shared" ref="M327:M390" si="12">IF($H327="","",($L327+$K327+$J327)*$H327)</f>
        <v/>
      </c>
      <c r="N327" s="313"/>
    </row>
    <row r="328" spans="1:14" ht="20.100000000000001" customHeight="1" x14ac:dyDescent="0.25">
      <c r="A328" s="57">
        <v>323</v>
      </c>
      <c r="B328" s="28"/>
      <c r="C328" s="28"/>
      <c r="D328" s="28"/>
      <c r="E328" s="28"/>
      <c r="F328" s="28"/>
      <c r="G328" s="146" t="str">
        <f>IF(C328="","",IF(C328="","",(VLOOKUP(C328,Listes!$B$31:$C$35,2,FALSE))))</f>
        <v/>
      </c>
      <c r="H328" s="313" t="str">
        <f t="shared" si="11"/>
        <v/>
      </c>
      <c r="I328" s="124" t="str">
        <f>IF(G328="","",IF(G328="","",(VLOOKUP(G328,Listes!$C$31:$D$35,2,FALSE))))</f>
        <v/>
      </c>
      <c r="J328" s="123" t="str">
        <f>IF($G328="","",IF($C328=Listes!$B$32,IF(Forfaitaires!$E328&lt;=Listes!$B$53,(Forfaitaires!$E328*(VLOOKUP(Forfaitaires!$D328,Listes!$A$54:$E$60,2,FALSE))),IF(Forfaitaires!$E328&gt;Listes!$E$53,(Forfaitaires!$E328*(VLOOKUP(Forfaitaires!$D328,Listes!$A$54:$E$60,5,FALSE))),(Forfaitaires!$E328*(VLOOKUP(Forfaitaires!$D328,Listes!$A$54:$E$60,3,FALSE)))+(VLOOKUP(Forfaitaires!$D328,Listes!$A$54:$E$60,4,FALSE))))))</f>
        <v/>
      </c>
      <c r="K328" s="123" t="str">
        <f>IF($G328="","",IF($C328=Listes!$B$31,IF(Forfaitaires!$E328&lt;=Listes!$B$42,(Forfaitaires!$E328*(VLOOKUP(Forfaitaires!$D328,Listes!$A$43:$E$49,2,FALSE))),IF(Forfaitaires!$E328&gt;Listes!$D$42,(Forfaitaires!$E328*(VLOOKUP(Forfaitaires!$D328,Listes!$A$43:$E$49,5,FALSE))),(Forfaitaires!$E328*(VLOOKUP(Forfaitaires!$D328,Listes!$A$43:$E$49,3,FALSE)))+(VLOOKUP(Forfaitaires!$D328,Listes!$A$43:$E$49,4,FALSE))))))</f>
        <v/>
      </c>
      <c r="L328" s="123" t="str">
        <f>IF($G328="","",IF($C328=Listes!$B$34,Listes!$I$31,IF($C328=Listes!$B$35,(VLOOKUP(Forfaitaires!$F328,Listes!$E$31:$F$36,2,FALSE)),IF($C328=Listes!$B$33,IF(Forfaitaires!$E328&lt;=Listes!$A$64,Forfaitaires!$E328*Listes!$A$65,IF(Forfaitaires!$E328&gt;Listes!$D$64,Forfaitaires!$E328*Listes!$D$65,((Forfaitaires!$E328*Listes!$B$65)+Listes!$C$65)))))))</f>
        <v/>
      </c>
      <c r="M328" s="124" t="str">
        <f t="shared" si="12"/>
        <v/>
      </c>
      <c r="N328" s="313"/>
    </row>
    <row r="329" spans="1:14" ht="20.100000000000001" customHeight="1" x14ac:dyDescent="0.25">
      <c r="A329" s="57">
        <v>324</v>
      </c>
      <c r="B329" s="28"/>
      <c r="C329" s="28"/>
      <c r="D329" s="28"/>
      <c r="E329" s="28"/>
      <c r="F329" s="28"/>
      <c r="G329" s="146" t="str">
        <f>IF(C329="","",IF(C329="","",(VLOOKUP(C329,Listes!$B$31:$C$35,2,FALSE))))</f>
        <v/>
      </c>
      <c r="H329" s="313" t="str">
        <f t="shared" si="11"/>
        <v/>
      </c>
      <c r="I329" s="124" t="str">
        <f>IF(G329="","",IF(G329="","",(VLOOKUP(G329,Listes!$C$31:$D$35,2,FALSE))))</f>
        <v/>
      </c>
      <c r="J329" s="123" t="str">
        <f>IF($G329="","",IF($C329=Listes!$B$32,IF(Forfaitaires!$E329&lt;=Listes!$B$53,(Forfaitaires!$E329*(VLOOKUP(Forfaitaires!$D329,Listes!$A$54:$E$60,2,FALSE))),IF(Forfaitaires!$E329&gt;Listes!$E$53,(Forfaitaires!$E329*(VLOOKUP(Forfaitaires!$D329,Listes!$A$54:$E$60,5,FALSE))),(Forfaitaires!$E329*(VLOOKUP(Forfaitaires!$D329,Listes!$A$54:$E$60,3,FALSE)))+(VLOOKUP(Forfaitaires!$D329,Listes!$A$54:$E$60,4,FALSE))))))</f>
        <v/>
      </c>
      <c r="K329" s="123" t="str">
        <f>IF($G329="","",IF($C329=Listes!$B$31,IF(Forfaitaires!$E329&lt;=Listes!$B$42,(Forfaitaires!$E329*(VLOOKUP(Forfaitaires!$D329,Listes!$A$43:$E$49,2,FALSE))),IF(Forfaitaires!$E329&gt;Listes!$D$42,(Forfaitaires!$E329*(VLOOKUP(Forfaitaires!$D329,Listes!$A$43:$E$49,5,FALSE))),(Forfaitaires!$E329*(VLOOKUP(Forfaitaires!$D329,Listes!$A$43:$E$49,3,FALSE)))+(VLOOKUP(Forfaitaires!$D329,Listes!$A$43:$E$49,4,FALSE))))))</f>
        <v/>
      </c>
      <c r="L329" s="123" t="str">
        <f>IF($G329="","",IF($C329=Listes!$B$34,Listes!$I$31,IF($C329=Listes!$B$35,(VLOOKUP(Forfaitaires!$F329,Listes!$E$31:$F$36,2,FALSE)),IF($C329=Listes!$B$33,IF(Forfaitaires!$E329&lt;=Listes!$A$64,Forfaitaires!$E329*Listes!$A$65,IF(Forfaitaires!$E329&gt;Listes!$D$64,Forfaitaires!$E329*Listes!$D$65,((Forfaitaires!$E329*Listes!$B$65)+Listes!$C$65)))))))</f>
        <v/>
      </c>
      <c r="M329" s="124" t="str">
        <f t="shared" si="12"/>
        <v/>
      </c>
      <c r="N329" s="313"/>
    </row>
    <row r="330" spans="1:14" ht="20.100000000000001" customHeight="1" x14ac:dyDescent="0.25">
      <c r="A330" s="57">
        <v>325</v>
      </c>
      <c r="B330" s="28"/>
      <c r="C330" s="28"/>
      <c r="D330" s="28"/>
      <c r="E330" s="28"/>
      <c r="F330" s="28"/>
      <c r="G330" s="146" t="str">
        <f>IF(C330="","",IF(C330="","",(VLOOKUP(C330,Listes!$B$31:$C$35,2,FALSE))))</f>
        <v/>
      </c>
      <c r="H330" s="313" t="str">
        <f t="shared" si="11"/>
        <v/>
      </c>
      <c r="I330" s="124" t="str">
        <f>IF(G330="","",IF(G330="","",(VLOOKUP(G330,Listes!$C$31:$D$35,2,FALSE))))</f>
        <v/>
      </c>
      <c r="J330" s="123" t="str">
        <f>IF($G330="","",IF($C330=Listes!$B$32,IF(Forfaitaires!$E330&lt;=Listes!$B$53,(Forfaitaires!$E330*(VLOOKUP(Forfaitaires!$D330,Listes!$A$54:$E$60,2,FALSE))),IF(Forfaitaires!$E330&gt;Listes!$E$53,(Forfaitaires!$E330*(VLOOKUP(Forfaitaires!$D330,Listes!$A$54:$E$60,5,FALSE))),(Forfaitaires!$E330*(VLOOKUP(Forfaitaires!$D330,Listes!$A$54:$E$60,3,FALSE)))+(VLOOKUP(Forfaitaires!$D330,Listes!$A$54:$E$60,4,FALSE))))))</f>
        <v/>
      </c>
      <c r="K330" s="123" t="str">
        <f>IF($G330="","",IF($C330=Listes!$B$31,IF(Forfaitaires!$E330&lt;=Listes!$B$42,(Forfaitaires!$E330*(VLOOKUP(Forfaitaires!$D330,Listes!$A$43:$E$49,2,FALSE))),IF(Forfaitaires!$E330&gt;Listes!$D$42,(Forfaitaires!$E330*(VLOOKUP(Forfaitaires!$D330,Listes!$A$43:$E$49,5,FALSE))),(Forfaitaires!$E330*(VLOOKUP(Forfaitaires!$D330,Listes!$A$43:$E$49,3,FALSE)))+(VLOOKUP(Forfaitaires!$D330,Listes!$A$43:$E$49,4,FALSE))))))</f>
        <v/>
      </c>
      <c r="L330" s="123" t="str">
        <f>IF($G330="","",IF($C330=Listes!$B$34,Listes!$I$31,IF($C330=Listes!$B$35,(VLOOKUP(Forfaitaires!$F330,Listes!$E$31:$F$36,2,FALSE)),IF($C330=Listes!$B$33,IF(Forfaitaires!$E330&lt;=Listes!$A$64,Forfaitaires!$E330*Listes!$A$65,IF(Forfaitaires!$E330&gt;Listes!$D$64,Forfaitaires!$E330*Listes!$D$65,((Forfaitaires!$E330*Listes!$B$65)+Listes!$C$65)))))))</f>
        <v/>
      </c>
      <c r="M330" s="124" t="str">
        <f t="shared" si="12"/>
        <v/>
      </c>
      <c r="N330" s="313"/>
    </row>
    <row r="331" spans="1:14" ht="20.100000000000001" customHeight="1" x14ac:dyDescent="0.25">
      <c r="A331" s="57">
        <v>326</v>
      </c>
      <c r="B331" s="28"/>
      <c r="C331" s="28"/>
      <c r="D331" s="28"/>
      <c r="E331" s="28"/>
      <c r="F331" s="28"/>
      <c r="G331" s="146" t="str">
        <f>IF(C331="","",IF(C331="","",(VLOOKUP(C331,Listes!$B$31:$C$35,2,FALSE))))</f>
        <v/>
      </c>
      <c r="H331" s="313" t="str">
        <f t="shared" si="11"/>
        <v/>
      </c>
      <c r="I331" s="124" t="str">
        <f>IF(G331="","",IF(G331="","",(VLOOKUP(G331,Listes!$C$31:$D$35,2,FALSE))))</f>
        <v/>
      </c>
      <c r="J331" s="123" t="str">
        <f>IF($G331="","",IF($C331=Listes!$B$32,IF(Forfaitaires!$E331&lt;=Listes!$B$53,(Forfaitaires!$E331*(VLOOKUP(Forfaitaires!$D331,Listes!$A$54:$E$60,2,FALSE))),IF(Forfaitaires!$E331&gt;Listes!$E$53,(Forfaitaires!$E331*(VLOOKUP(Forfaitaires!$D331,Listes!$A$54:$E$60,5,FALSE))),(Forfaitaires!$E331*(VLOOKUP(Forfaitaires!$D331,Listes!$A$54:$E$60,3,FALSE)))+(VLOOKUP(Forfaitaires!$D331,Listes!$A$54:$E$60,4,FALSE))))))</f>
        <v/>
      </c>
      <c r="K331" s="123" t="str">
        <f>IF($G331="","",IF($C331=Listes!$B$31,IF(Forfaitaires!$E331&lt;=Listes!$B$42,(Forfaitaires!$E331*(VLOOKUP(Forfaitaires!$D331,Listes!$A$43:$E$49,2,FALSE))),IF(Forfaitaires!$E331&gt;Listes!$D$42,(Forfaitaires!$E331*(VLOOKUP(Forfaitaires!$D331,Listes!$A$43:$E$49,5,FALSE))),(Forfaitaires!$E331*(VLOOKUP(Forfaitaires!$D331,Listes!$A$43:$E$49,3,FALSE)))+(VLOOKUP(Forfaitaires!$D331,Listes!$A$43:$E$49,4,FALSE))))))</f>
        <v/>
      </c>
      <c r="L331" s="123" t="str">
        <f>IF($G331="","",IF($C331=Listes!$B$34,Listes!$I$31,IF($C331=Listes!$B$35,(VLOOKUP(Forfaitaires!$F331,Listes!$E$31:$F$36,2,FALSE)),IF($C331=Listes!$B$33,IF(Forfaitaires!$E331&lt;=Listes!$A$64,Forfaitaires!$E331*Listes!$A$65,IF(Forfaitaires!$E331&gt;Listes!$D$64,Forfaitaires!$E331*Listes!$D$65,((Forfaitaires!$E331*Listes!$B$65)+Listes!$C$65)))))))</f>
        <v/>
      </c>
      <c r="M331" s="124" t="str">
        <f t="shared" si="12"/>
        <v/>
      </c>
      <c r="N331" s="313"/>
    </row>
    <row r="332" spans="1:14" ht="20.100000000000001" customHeight="1" x14ac:dyDescent="0.25">
      <c r="A332" s="57">
        <v>327</v>
      </c>
      <c r="B332" s="28"/>
      <c r="C332" s="28"/>
      <c r="D332" s="28"/>
      <c r="E332" s="28"/>
      <c r="F332" s="28"/>
      <c r="G332" s="146" t="str">
        <f>IF(C332="","",IF(C332="","",(VLOOKUP(C332,Listes!$B$31:$C$35,2,FALSE))))</f>
        <v/>
      </c>
      <c r="H332" s="313" t="str">
        <f t="shared" si="11"/>
        <v/>
      </c>
      <c r="I332" s="124" t="str">
        <f>IF(G332="","",IF(G332="","",(VLOOKUP(G332,Listes!$C$31:$D$35,2,FALSE))))</f>
        <v/>
      </c>
      <c r="J332" s="123" t="str">
        <f>IF($G332="","",IF($C332=Listes!$B$32,IF(Forfaitaires!$E332&lt;=Listes!$B$53,(Forfaitaires!$E332*(VLOOKUP(Forfaitaires!$D332,Listes!$A$54:$E$60,2,FALSE))),IF(Forfaitaires!$E332&gt;Listes!$E$53,(Forfaitaires!$E332*(VLOOKUP(Forfaitaires!$D332,Listes!$A$54:$E$60,5,FALSE))),(Forfaitaires!$E332*(VLOOKUP(Forfaitaires!$D332,Listes!$A$54:$E$60,3,FALSE)))+(VLOOKUP(Forfaitaires!$D332,Listes!$A$54:$E$60,4,FALSE))))))</f>
        <v/>
      </c>
      <c r="K332" s="123" t="str">
        <f>IF($G332="","",IF($C332=Listes!$B$31,IF(Forfaitaires!$E332&lt;=Listes!$B$42,(Forfaitaires!$E332*(VLOOKUP(Forfaitaires!$D332,Listes!$A$43:$E$49,2,FALSE))),IF(Forfaitaires!$E332&gt;Listes!$D$42,(Forfaitaires!$E332*(VLOOKUP(Forfaitaires!$D332,Listes!$A$43:$E$49,5,FALSE))),(Forfaitaires!$E332*(VLOOKUP(Forfaitaires!$D332,Listes!$A$43:$E$49,3,FALSE)))+(VLOOKUP(Forfaitaires!$D332,Listes!$A$43:$E$49,4,FALSE))))))</f>
        <v/>
      </c>
      <c r="L332" s="123" t="str">
        <f>IF($G332="","",IF($C332=Listes!$B$34,Listes!$I$31,IF($C332=Listes!$B$35,(VLOOKUP(Forfaitaires!$F332,Listes!$E$31:$F$36,2,FALSE)),IF($C332=Listes!$B$33,IF(Forfaitaires!$E332&lt;=Listes!$A$64,Forfaitaires!$E332*Listes!$A$65,IF(Forfaitaires!$E332&gt;Listes!$D$64,Forfaitaires!$E332*Listes!$D$65,((Forfaitaires!$E332*Listes!$B$65)+Listes!$C$65)))))))</f>
        <v/>
      </c>
      <c r="M332" s="124" t="str">
        <f t="shared" si="12"/>
        <v/>
      </c>
      <c r="N332" s="313"/>
    </row>
    <row r="333" spans="1:14" ht="20.100000000000001" customHeight="1" x14ac:dyDescent="0.25">
      <c r="A333" s="57">
        <v>328</v>
      </c>
      <c r="B333" s="28"/>
      <c r="C333" s="28"/>
      <c r="D333" s="28"/>
      <c r="E333" s="28"/>
      <c r="F333" s="28"/>
      <c r="G333" s="146" t="str">
        <f>IF(C333="","",IF(C333="","",(VLOOKUP(C333,Listes!$B$31:$C$35,2,FALSE))))</f>
        <v/>
      </c>
      <c r="H333" s="313" t="str">
        <f t="shared" si="11"/>
        <v/>
      </c>
      <c r="I333" s="124" t="str">
        <f>IF(G333="","",IF(G333="","",(VLOOKUP(G333,Listes!$C$31:$D$35,2,FALSE))))</f>
        <v/>
      </c>
      <c r="J333" s="123" t="str">
        <f>IF($G333="","",IF($C333=Listes!$B$32,IF(Forfaitaires!$E333&lt;=Listes!$B$53,(Forfaitaires!$E333*(VLOOKUP(Forfaitaires!$D333,Listes!$A$54:$E$60,2,FALSE))),IF(Forfaitaires!$E333&gt;Listes!$E$53,(Forfaitaires!$E333*(VLOOKUP(Forfaitaires!$D333,Listes!$A$54:$E$60,5,FALSE))),(Forfaitaires!$E333*(VLOOKUP(Forfaitaires!$D333,Listes!$A$54:$E$60,3,FALSE)))+(VLOOKUP(Forfaitaires!$D333,Listes!$A$54:$E$60,4,FALSE))))))</f>
        <v/>
      </c>
      <c r="K333" s="123" t="str">
        <f>IF($G333="","",IF($C333=Listes!$B$31,IF(Forfaitaires!$E333&lt;=Listes!$B$42,(Forfaitaires!$E333*(VLOOKUP(Forfaitaires!$D333,Listes!$A$43:$E$49,2,FALSE))),IF(Forfaitaires!$E333&gt;Listes!$D$42,(Forfaitaires!$E333*(VLOOKUP(Forfaitaires!$D333,Listes!$A$43:$E$49,5,FALSE))),(Forfaitaires!$E333*(VLOOKUP(Forfaitaires!$D333,Listes!$A$43:$E$49,3,FALSE)))+(VLOOKUP(Forfaitaires!$D333,Listes!$A$43:$E$49,4,FALSE))))))</f>
        <v/>
      </c>
      <c r="L333" s="123" t="str">
        <f>IF($G333="","",IF($C333=Listes!$B$34,Listes!$I$31,IF($C333=Listes!$B$35,(VLOOKUP(Forfaitaires!$F333,Listes!$E$31:$F$36,2,FALSE)),IF($C333=Listes!$B$33,IF(Forfaitaires!$E333&lt;=Listes!$A$64,Forfaitaires!$E333*Listes!$A$65,IF(Forfaitaires!$E333&gt;Listes!$D$64,Forfaitaires!$E333*Listes!$D$65,((Forfaitaires!$E333*Listes!$B$65)+Listes!$C$65)))))))</f>
        <v/>
      </c>
      <c r="M333" s="124" t="str">
        <f t="shared" si="12"/>
        <v/>
      </c>
      <c r="N333" s="313"/>
    </row>
    <row r="334" spans="1:14" ht="20.100000000000001" customHeight="1" x14ac:dyDescent="0.25">
      <c r="A334" s="57">
        <v>329</v>
      </c>
      <c r="B334" s="28"/>
      <c r="C334" s="28"/>
      <c r="D334" s="28"/>
      <c r="E334" s="28"/>
      <c r="F334" s="28"/>
      <c r="G334" s="146" t="str">
        <f>IF(C334="","",IF(C334="","",(VLOOKUP(C334,Listes!$B$31:$C$35,2,FALSE))))</f>
        <v/>
      </c>
      <c r="H334" s="313" t="str">
        <f t="shared" si="11"/>
        <v/>
      </c>
      <c r="I334" s="124" t="str">
        <f>IF(G334="","",IF(G334="","",(VLOOKUP(G334,Listes!$C$31:$D$35,2,FALSE))))</f>
        <v/>
      </c>
      <c r="J334" s="123" t="str">
        <f>IF($G334="","",IF($C334=Listes!$B$32,IF(Forfaitaires!$E334&lt;=Listes!$B$53,(Forfaitaires!$E334*(VLOOKUP(Forfaitaires!$D334,Listes!$A$54:$E$60,2,FALSE))),IF(Forfaitaires!$E334&gt;Listes!$E$53,(Forfaitaires!$E334*(VLOOKUP(Forfaitaires!$D334,Listes!$A$54:$E$60,5,FALSE))),(Forfaitaires!$E334*(VLOOKUP(Forfaitaires!$D334,Listes!$A$54:$E$60,3,FALSE)))+(VLOOKUP(Forfaitaires!$D334,Listes!$A$54:$E$60,4,FALSE))))))</f>
        <v/>
      </c>
      <c r="K334" s="123" t="str">
        <f>IF($G334="","",IF($C334=Listes!$B$31,IF(Forfaitaires!$E334&lt;=Listes!$B$42,(Forfaitaires!$E334*(VLOOKUP(Forfaitaires!$D334,Listes!$A$43:$E$49,2,FALSE))),IF(Forfaitaires!$E334&gt;Listes!$D$42,(Forfaitaires!$E334*(VLOOKUP(Forfaitaires!$D334,Listes!$A$43:$E$49,5,FALSE))),(Forfaitaires!$E334*(VLOOKUP(Forfaitaires!$D334,Listes!$A$43:$E$49,3,FALSE)))+(VLOOKUP(Forfaitaires!$D334,Listes!$A$43:$E$49,4,FALSE))))))</f>
        <v/>
      </c>
      <c r="L334" s="123" t="str">
        <f>IF($G334="","",IF($C334=Listes!$B$34,Listes!$I$31,IF($C334=Listes!$B$35,(VLOOKUP(Forfaitaires!$F334,Listes!$E$31:$F$36,2,FALSE)),IF($C334=Listes!$B$33,IF(Forfaitaires!$E334&lt;=Listes!$A$64,Forfaitaires!$E334*Listes!$A$65,IF(Forfaitaires!$E334&gt;Listes!$D$64,Forfaitaires!$E334*Listes!$D$65,((Forfaitaires!$E334*Listes!$B$65)+Listes!$C$65)))))))</f>
        <v/>
      </c>
      <c r="M334" s="124" t="str">
        <f t="shared" si="12"/>
        <v/>
      </c>
      <c r="N334" s="313"/>
    </row>
    <row r="335" spans="1:14" ht="20.100000000000001" customHeight="1" x14ac:dyDescent="0.25">
      <c r="A335" s="57">
        <v>330</v>
      </c>
      <c r="B335" s="28"/>
      <c r="C335" s="28"/>
      <c r="D335" s="28"/>
      <c r="E335" s="28"/>
      <c r="F335" s="28"/>
      <c r="G335" s="146" t="str">
        <f>IF(C335="","",IF(C335="","",(VLOOKUP(C335,Listes!$B$31:$C$35,2,FALSE))))</f>
        <v/>
      </c>
      <c r="H335" s="313" t="str">
        <f t="shared" si="11"/>
        <v/>
      </c>
      <c r="I335" s="124" t="str">
        <f>IF(G335="","",IF(G335="","",(VLOOKUP(G335,Listes!$C$31:$D$35,2,FALSE))))</f>
        <v/>
      </c>
      <c r="J335" s="123" t="str">
        <f>IF($G335="","",IF($C335=Listes!$B$32,IF(Forfaitaires!$E335&lt;=Listes!$B$53,(Forfaitaires!$E335*(VLOOKUP(Forfaitaires!$D335,Listes!$A$54:$E$60,2,FALSE))),IF(Forfaitaires!$E335&gt;Listes!$E$53,(Forfaitaires!$E335*(VLOOKUP(Forfaitaires!$D335,Listes!$A$54:$E$60,5,FALSE))),(Forfaitaires!$E335*(VLOOKUP(Forfaitaires!$D335,Listes!$A$54:$E$60,3,FALSE)))+(VLOOKUP(Forfaitaires!$D335,Listes!$A$54:$E$60,4,FALSE))))))</f>
        <v/>
      </c>
      <c r="K335" s="123" t="str">
        <f>IF($G335="","",IF($C335=Listes!$B$31,IF(Forfaitaires!$E335&lt;=Listes!$B$42,(Forfaitaires!$E335*(VLOOKUP(Forfaitaires!$D335,Listes!$A$43:$E$49,2,FALSE))),IF(Forfaitaires!$E335&gt;Listes!$D$42,(Forfaitaires!$E335*(VLOOKUP(Forfaitaires!$D335,Listes!$A$43:$E$49,5,FALSE))),(Forfaitaires!$E335*(VLOOKUP(Forfaitaires!$D335,Listes!$A$43:$E$49,3,FALSE)))+(VLOOKUP(Forfaitaires!$D335,Listes!$A$43:$E$49,4,FALSE))))))</f>
        <v/>
      </c>
      <c r="L335" s="123" t="str">
        <f>IF($G335="","",IF($C335=Listes!$B$34,Listes!$I$31,IF($C335=Listes!$B$35,(VLOOKUP(Forfaitaires!$F335,Listes!$E$31:$F$36,2,FALSE)),IF($C335=Listes!$B$33,IF(Forfaitaires!$E335&lt;=Listes!$A$64,Forfaitaires!$E335*Listes!$A$65,IF(Forfaitaires!$E335&gt;Listes!$D$64,Forfaitaires!$E335*Listes!$D$65,((Forfaitaires!$E335*Listes!$B$65)+Listes!$C$65)))))))</f>
        <v/>
      </c>
      <c r="M335" s="124" t="str">
        <f t="shared" si="12"/>
        <v/>
      </c>
      <c r="N335" s="313"/>
    </row>
    <row r="336" spans="1:14" ht="20.100000000000001" customHeight="1" x14ac:dyDescent="0.25">
      <c r="A336" s="57">
        <v>331</v>
      </c>
      <c r="B336" s="28"/>
      <c r="C336" s="28"/>
      <c r="D336" s="28"/>
      <c r="E336" s="28"/>
      <c r="F336" s="28"/>
      <c r="G336" s="146" t="str">
        <f>IF(C336="","",IF(C336="","",(VLOOKUP(C336,Listes!$B$31:$C$35,2,FALSE))))</f>
        <v/>
      </c>
      <c r="H336" s="313" t="str">
        <f t="shared" si="11"/>
        <v/>
      </c>
      <c r="I336" s="124" t="str">
        <f>IF(G336="","",IF(G336="","",(VLOOKUP(G336,Listes!$C$31:$D$35,2,FALSE))))</f>
        <v/>
      </c>
      <c r="J336" s="123" t="str">
        <f>IF($G336="","",IF($C336=Listes!$B$32,IF(Forfaitaires!$E336&lt;=Listes!$B$53,(Forfaitaires!$E336*(VLOOKUP(Forfaitaires!$D336,Listes!$A$54:$E$60,2,FALSE))),IF(Forfaitaires!$E336&gt;Listes!$E$53,(Forfaitaires!$E336*(VLOOKUP(Forfaitaires!$D336,Listes!$A$54:$E$60,5,FALSE))),(Forfaitaires!$E336*(VLOOKUP(Forfaitaires!$D336,Listes!$A$54:$E$60,3,FALSE)))+(VLOOKUP(Forfaitaires!$D336,Listes!$A$54:$E$60,4,FALSE))))))</f>
        <v/>
      </c>
      <c r="K336" s="123" t="str">
        <f>IF($G336="","",IF($C336=Listes!$B$31,IF(Forfaitaires!$E336&lt;=Listes!$B$42,(Forfaitaires!$E336*(VLOOKUP(Forfaitaires!$D336,Listes!$A$43:$E$49,2,FALSE))),IF(Forfaitaires!$E336&gt;Listes!$D$42,(Forfaitaires!$E336*(VLOOKUP(Forfaitaires!$D336,Listes!$A$43:$E$49,5,FALSE))),(Forfaitaires!$E336*(VLOOKUP(Forfaitaires!$D336,Listes!$A$43:$E$49,3,FALSE)))+(VLOOKUP(Forfaitaires!$D336,Listes!$A$43:$E$49,4,FALSE))))))</f>
        <v/>
      </c>
      <c r="L336" s="123" t="str">
        <f>IF($G336="","",IF($C336=Listes!$B$34,Listes!$I$31,IF($C336=Listes!$B$35,(VLOOKUP(Forfaitaires!$F336,Listes!$E$31:$F$36,2,FALSE)),IF($C336=Listes!$B$33,IF(Forfaitaires!$E336&lt;=Listes!$A$64,Forfaitaires!$E336*Listes!$A$65,IF(Forfaitaires!$E336&gt;Listes!$D$64,Forfaitaires!$E336*Listes!$D$65,((Forfaitaires!$E336*Listes!$B$65)+Listes!$C$65)))))))</f>
        <v/>
      </c>
      <c r="M336" s="124" t="str">
        <f t="shared" si="12"/>
        <v/>
      </c>
      <c r="N336" s="313"/>
    </row>
    <row r="337" spans="1:14" ht="20.100000000000001" customHeight="1" x14ac:dyDescent="0.25">
      <c r="A337" s="57">
        <v>332</v>
      </c>
      <c r="B337" s="28"/>
      <c r="C337" s="28"/>
      <c r="D337" s="28"/>
      <c r="E337" s="28"/>
      <c r="F337" s="28"/>
      <c r="G337" s="146" t="str">
        <f>IF(C337="","",IF(C337="","",(VLOOKUP(C337,Listes!$B$31:$C$35,2,FALSE))))</f>
        <v/>
      </c>
      <c r="H337" s="313" t="str">
        <f t="shared" si="11"/>
        <v/>
      </c>
      <c r="I337" s="124" t="str">
        <f>IF(G337="","",IF(G337="","",(VLOOKUP(G337,Listes!$C$31:$D$35,2,FALSE))))</f>
        <v/>
      </c>
      <c r="J337" s="123" t="str">
        <f>IF($G337="","",IF($C337=Listes!$B$32,IF(Forfaitaires!$E337&lt;=Listes!$B$53,(Forfaitaires!$E337*(VLOOKUP(Forfaitaires!$D337,Listes!$A$54:$E$60,2,FALSE))),IF(Forfaitaires!$E337&gt;Listes!$E$53,(Forfaitaires!$E337*(VLOOKUP(Forfaitaires!$D337,Listes!$A$54:$E$60,5,FALSE))),(Forfaitaires!$E337*(VLOOKUP(Forfaitaires!$D337,Listes!$A$54:$E$60,3,FALSE)))+(VLOOKUP(Forfaitaires!$D337,Listes!$A$54:$E$60,4,FALSE))))))</f>
        <v/>
      </c>
      <c r="K337" s="123" t="str">
        <f>IF($G337="","",IF($C337=Listes!$B$31,IF(Forfaitaires!$E337&lt;=Listes!$B$42,(Forfaitaires!$E337*(VLOOKUP(Forfaitaires!$D337,Listes!$A$43:$E$49,2,FALSE))),IF(Forfaitaires!$E337&gt;Listes!$D$42,(Forfaitaires!$E337*(VLOOKUP(Forfaitaires!$D337,Listes!$A$43:$E$49,5,FALSE))),(Forfaitaires!$E337*(VLOOKUP(Forfaitaires!$D337,Listes!$A$43:$E$49,3,FALSE)))+(VLOOKUP(Forfaitaires!$D337,Listes!$A$43:$E$49,4,FALSE))))))</f>
        <v/>
      </c>
      <c r="L337" s="123" t="str">
        <f>IF($G337="","",IF($C337=Listes!$B$34,Listes!$I$31,IF($C337=Listes!$B$35,(VLOOKUP(Forfaitaires!$F337,Listes!$E$31:$F$36,2,FALSE)),IF($C337=Listes!$B$33,IF(Forfaitaires!$E337&lt;=Listes!$A$64,Forfaitaires!$E337*Listes!$A$65,IF(Forfaitaires!$E337&gt;Listes!$D$64,Forfaitaires!$E337*Listes!$D$65,((Forfaitaires!$E337*Listes!$B$65)+Listes!$C$65)))))))</f>
        <v/>
      </c>
      <c r="M337" s="124" t="str">
        <f t="shared" si="12"/>
        <v/>
      </c>
      <c r="N337" s="313"/>
    </row>
    <row r="338" spans="1:14" ht="20.100000000000001" customHeight="1" x14ac:dyDescent="0.25">
      <c r="A338" s="57">
        <v>333</v>
      </c>
      <c r="B338" s="28"/>
      <c r="C338" s="28"/>
      <c r="D338" s="28"/>
      <c r="E338" s="28"/>
      <c r="F338" s="28"/>
      <c r="G338" s="146" t="str">
        <f>IF(C338="","",IF(C338="","",(VLOOKUP(C338,Listes!$B$31:$C$35,2,FALSE))))</f>
        <v/>
      </c>
      <c r="H338" s="313" t="str">
        <f t="shared" si="11"/>
        <v/>
      </c>
      <c r="I338" s="124" t="str">
        <f>IF(G338="","",IF(G338="","",(VLOOKUP(G338,Listes!$C$31:$D$35,2,FALSE))))</f>
        <v/>
      </c>
      <c r="J338" s="123" t="str">
        <f>IF($G338="","",IF($C338=Listes!$B$32,IF(Forfaitaires!$E338&lt;=Listes!$B$53,(Forfaitaires!$E338*(VLOOKUP(Forfaitaires!$D338,Listes!$A$54:$E$60,2,FALSE))),IF(Forfaitaires!$E338&gt;Listes!$E$53,(Forfaitaires!$E338*(VLOOKUP(Forfaitaires!$D338,Listes!$A$54:$E$60,5,FALSE))),(Forfaitaires!$E338*(VLOOKUP(Forfaitaires!$D338,Listes!$A$54:$E$60,3,FALSE)))+(VLOOKUP(Forfaitaires!$D338,Listes!$A$54:$E$60,4,FALSE))))))</f>
        <v/>
      </c>
      <c r="K338" s="123" t="str">
        <f>IF($G338="","",IF($C338=Listes!$B$31,IF(Forfaitaires!$E338&lt;=Listes!$B$42,(Forfaitaires!$E338*(VLOOKUP(Forfaitaires!$D338,Listes!$A$43:$E$49,2,FALSE))),IF(Forfaitaires!$E338&gt;Listes!$D$42,(Forfaitaires!$E338*(VLOOKUP(Forfaitaires!$D338,Listes!$A$43:$E$49,5,FALSE))),(Forfaitaires!$E338*(VLOOKUP(Forfaitaires!$D338,Listes!$A$43:$E$49,3,FALSE)))+(VLOOKUP(Forfaitaires!$D338,Listes!$A$43:$E$49,4,FALSE))))))</f>
        <v/>
      </c>
      <c r="L338" s="123" t="str">
        <f>IF($G338="","",IF($C338=Listes!$B$34,Listes!$I$31,IF($C338=Listes!$B$35,(VLOOKUP(Forfaitaires!$F338,Listes!$E$31:$F$36,2,FALSE)),IF($C338=Listes!$B$33,IF(Forfaitaires!$E338&lt;=Listes!$A$64,Forfaitaires!$E338*Listes!$A$65,IF(Forfaitaires!$E338&gt;Listes!$D$64,Forfaitaires!$E338*Listes!$D$65,((Forfaitaires!$E338*Listes!$B$65)+Listes!$C$65)))))))</f>
        <v/>
      </c>
      <c r="M338" s="124" t="str">
        <f t="shared" si="12"/>
        <v/>
      </c>
      <c r="N338" s="313"/>
    </row>
    <row r="339" spans="1:14" ht="20.100000000000001" customHeight="1" x14ac:dyDescent="0.25">
      <c r="A339" s="57">
        <v>334</v>
      </c>
      <c r="B339" s="28"/>
      <c r="C339" s="28"/>
      <c r="D339" s="28"/>
      <c r="E339" s="28"/>
      <c r="F339" s="28"/>
      <c r="G339" s="146" t="str">
        <f>IF(C339="","",IF(C339="","",(VLOOKUP(C339,Listes!$B$31:$C$35,2,FALSE))))</f>
        <v/>
      </c>
      <c r="H339" s="313" t="str">
        <f t="shared" si="11"/>
        <v/>
      </c>
      <c r="I339" s="124" t="str">
        <f>IF(G339="","",IF(G339="","",(VLOOKUP(G339,Listes!$C$31:$D$35,2,FALSE))))</f>
        <v/>
      </c>
      <c r="J339" s="123" t="str">
        <f>IF($G339="","",IF($C339=Listes!$B$32,IF(Forfaitaires!$E339&lt;=Listes!$B$53,(Forfaitaires!$E339*(VLOOKUP(Forfaitaires!$D339,Listes!$A$54:$E$60,2,FALSE))),IF(Forfaitaires!$E339&gt;Listes!$E$53,(Forfaitaires!$E339*(VLOOKUP(Forfaitaires!$D339,Listes!$A$54:$E$60,5,FALSE))),(Forfaitaires!$E339*(VLOOKUP(Forfaitaires!$D339,Listes!$A$54:$E$60,3,FALSE)))+(VLOOKUP(Forfaitaires!$D339,Listes!$A$54:$E$60,4,FALSE))))))</f>
        <v/>
      </c>
      <c r="K339" s="123" t="str">
        <f>IF($G339="","",IF($C339=Listes!$B$31,IF(Forfaitaires!$E339&lt;=Listes!$B$42,(Forfaitaires!$E339*(VLOOKUP(Forfaitaires!$D339,Listes!$A$43:$E$49,2,FALSE))),IF(Forfaitaires!$E339&gt;Listes!$D$42,(Forfaitaires!$E339*(VLOOKUP(Forfaitaires!$D339,Listes!$A$43:$E$49,5,FALSE))),(Forfaitaires!$E339*(VLOOKUP(Forfaitaires!$D339,Listes!$A$43:$E$49,3,FALSE)))+(VLOOKUP(Forfaitaires!$D339,Listes!$A$43:$E$49,4,FALSE))))))</f>
        <v/>
      </c>
      <c r="L339" s="123" t="str">
        <f>IF($G339="","",IF($C339=Listes!$B$34,Listes!$I$31,IF($C339=Listes!$B$35,(VLOOKUP(Forfaitaires!$F339,Listes!$E$31:$F$36,2,FALSE)),IF($C339=Listes!$B$33,IF(Forfaitaires!$E339&lt;=Listes!$A$64,Forfaitaires!$E339*Listes!$A$65,IF(Forfaitaires!$E339&gt;Listes!$D$64,Forfaitaires!$E339*Listes!$D$65,((Forfaitaires!$E339*Listes!$B$65)+Listes!$C$65)))))))</f>
        <v/>
      </c>
      <c r="M339" s="124" t="str">
        <f t="shared" si="12"/>
        <v/>
      </c>
      <c r="N339" s="313"/>
    </row>
    <row r="340" spans="1:14" ht="20.100000000000001" customHeight="1" x14ac:dyDescent="0.25">
      <c r="A340" s="57">
        <v>335</v>
      </c>
      <c r="B340" s="28"/>
      <c r="C340" s="28"/>
      <c r="D340" s="28"/>
      <c r="E340" s="28"/>
      <c r="F340" s="28"/>
      <c r="G340" s="146" t="str">
        <f>IF(C340="","",IF(C340="","",(VLOOKUP(C340,Listes!$B$31:$C$35,2,FALSE))))</f>
        <v/>
      </c>
      <c r="H340" s="313" t="str">
        <f t="shared" si="11"/>
        <v/>
      </c>
      <c r="I340" s="124" t="str">
        <f>IF(G340="","",IF(G340="","",(VLOOKUP(G340,Listes!$C$31:$D$35,2,FALSE))))</f>
        <v/>
      </c>
      <c r="J340" s="123" t="str">
        <f>IF($G340="","",IF($C340=Listes!$B$32,IF(Forfaitaires!$E340&lt;=Listes!$B$53,(Forfaitaires!$E340*(VLOOKUP(Forfaitaires!$D340,Listes!$A$54:$E$60,2,FALSE))),IF(Forfaitaires!$E340&gt;Listes!$E$53,(Forfaitaires!$E340*(VLOOKUP(Forfaitaires!$D340,Listes!$A$54:$E$60,5,FALSE))),(Forfaitaires!$E340*(VLOOKUP(Forfaitaires!$D340,Listes!$A$54:$E$60,3,FALSE)))+(VLOOKUP(Forfaitaires!$D340,Listes!$A$54:$E$60,4,FALSE))))))</f>
        <v/>
      </c>
      <c r="K340" s="123" t="str">
        <f>IF($G340="","",IF($C340=Listes!$B$31,IF(Forfaitaires!$E340&lt;=Listes!$B$42,(Forfaitaires!$E340*(VLOOKUP(Forfaitaires!$D340,Listes!$A$43:$E$49,2,FALSE))),IF(Forfaitaires!$E340&gt;Listes!$D$42,(Forfaitaires!$E340*(VLOOKUP(Forfaitaires!$D340,Listes!$A$43:$E$49,5,FALSE))),(Forfaitaires!$E340*(VLOOKUP(Forfaitaires!$D340,Listes!$A$43:$E$49,3,FALSE)))+(VLOOKUP(Forfaitaires!$D340,Listes!$A$43:$E$49,4,FALSE))))))</f>
        <v/>
      </c>
      <c r="L340" s="123" t="str">
        <f>IF($G340="","",IF($C340=Listes!$B$34,Listes!$I$31,IF($C340=Listes!$B$35,(VLOOKUP(Forfaitaires!$F340,Listes!$E$31:$F$36,2,FALSE)),IF($C340=Listes!$B$33,IF(Forfaitaires!$E340&lt;=Listes!$A$64,Forfaitaires!$E340*Listes!$A$65,IF(Forfaitaires!$E340&gt;Listes!$D$64,Forfaitaires!$E340*Listes!$D$65,((Forfaitaires!$E340*Listes!$B$65)+Listes!$C$65)))))))</f>
        <v/>
      </c>
      <c r="M340" s="124" t="str">
        <f t="shared" si="12"/>
        <v/>
      </c>
      <c r="N340" s="313"/>
    </row>
    <row r="341" spans="1:14" ht="20.100000000000001" customHeight="1" x14ac:dyDescent="0.25">
      <c r="A341" s="57">
        <v>336</v>
      </c>
      <c r="B341" s="28"/>
      <c r="C341" s="28"/>
      <c r="D341" s="28"/>
      <c r="E341" s="28"/>
      <c r="F341" s="28"/>
      <c r="G341" s="146" t="str">
        <f>IF(C341="","",IF(C341="","",(VLOOKUP(C341,Listes!$B$31:$C$35,2,FALSE))))</f>
        <v/>
      </c>
      <c r="H341" s="313" t="str">
        <f t="shared" si="11"/>
        <v/>
      </c>
      <c r="I341" s="124" t="str">
        <f>IF(G341="","",IF(G341="","",(VLOOKUP(G341,Listes!$C$31:$D$35,2,FALSE))))</f>
        <v/>
      </c>
      <c r="J341" s="123" t="str">
        <f>IF($G341="","",IF($C341=Listes!$B$32,IF(Forfaitaires!$E341&lt;=Listes!$B$53,(Forfaitaires!$E341*(VLOOKUP(Forfaitaires!$D341,Listes!$A$54:$E$60,2,FALSE))),IF(Forfaitaires!$E341&gt;Listes!$E$53,(Forfaitaires!$E341*(VLOOKUP(Forfaitaires!$D341,Listes!$A$54:$E$60,5,FALSE))),(Forfaitaires!$E341*(VLOOKUP(Forfaitaires!$D341,Listes!$A$54:$E$60,3,FALSE)))+(VLOOKUP(Forfaitaires!$D341,Listes!$A$54:$E$60,4,FALSE))))))</f>
        <v/>
      </c>
      <c r="K341" s="123" t="str">
        <f>IF($G341="","",IF($C341=Listes!$B$31,IF(Forfaitaires!$E341&lt;=Listes!$B$42,(Forfaitaires!$E341*(VLOOKUP(Forfaitaires!$D341,Listes!$A$43:$E$49,2,FALSE))),IF(Forfaitaires!$E341&gt;Listes!$D$42,(Forfaitaires!$E341*(VLOOKUP(Forfaitaires!$D341,Listes!$A$43:$E$49,5,FALSE))),(Forfaitaires!$E341*(VLOOKUP(Forfaitaires!$D341,Listes!$A$43:$E$49,3,FALSE)))+(VLOOKUP(Forfaitaires!$D341,Listes!$A$43:$E$49,4,FALSE))))))</f>
        <v/>
      </c>
      <c r="L341" s="123" t="str">
        <f>IF($G341="","",IF($C341=Listes!$B$34,Listes!$I$31,IF($C341=Listes!$B$35,(VLOOKUP(Forfaitaires!$F341,Listes!$E$31:$F$36,2,FALSE)),IF($C341=Listes!$B$33,IF(Forfaitaires!$E341&lt;=Listes!$A$64,Forfaitaires!$E341*Listes!$A$65,IF(Forfaitaires!$E341&gt;Listes!$D$64,Forfaitaires!$E341*Listes!$D$65,((Forfaitaires!$E341*Listes!$B$65)+Listes!$C$65)))))))</f>
        <v/>
      </c>
      <c r="M341" s="124" t="str">
        <f t="shared" si="12"/>
        <v/>
      </c>
      <c r="N341" s="313"/>
    </row>
    <row r="342" spans="1:14" ht="20.100000000000001" customHeight="1" x14ac:dyDescent="0.25">
      <c r="A342" s="57">
        <v>337</v>
      </c>
      <c r="B342" s="28"/>
      <c r="C342" s="28"/>
      <c r="D342" s="28"/>
      <c r="E342" s="28"/>
      <c r="F342" s="28"/>
      <c r="G342" s="146" t="str">
        <f>IF(C342="","",IF(C342="","",(VLOOKUP(C342,Listes!$B$31:$C$35,2,FALSE))))</f>
        <v/>
      </c>
      <c r="H342" s="313" t="str">
        <f t="shared" si="11"/>
        <v/>
      </c>
      <c r="I342" s="124" t="str">
        <f>IF(G342="","",IF(G342="","",(VLOOKUP(G342,Listes!$C$31:$D$35,2,FALSE))))</f>
        <v/>
      </c>
      <c r="J342" s="123" t="str">
        <f>IF($G342="","",IF($C342=Listes!$B$32,IF(Forfaitaires!$E342&lt;=Listes!$B$53,(Forfaitaires!$E342*(VLOOKUP(Forfaitaires!$D342,Listes!$A$54:$E$60,2,FALSE))),IF(Forfaitaires!$E342&gt;Listes!$E$53,(Forfaitaires!$E342*(VLOOKUP(Forfaitaires!$D342,Listes!$A$54:$E$60,5,FALSE))),(Forfaitaires!$E342*(VLOOKUP(Forfaitaires!$D342,Listes!$A$54:$E$60,3,FALSE)))+(VLOOKUP(Forfaitaires!$D342,Listes!$A$54:$E$60,4,FALSE))))))</f>
        <v/>
      </c>
      <c r="K342" s="123" t="str">
        <f>IF($G342="","",IF($C342=Listes!$B$31,IF(Forfaitaires!$E342&lt;=Listes!$B$42,(Forfaitaires!$E342*(VLOOKUP(Forfaitaires!$D342,Listes!$A$43:$E$49,2,FALSE))),IF(Forfaitaires!$E342&gt;Listes!$D$42,(Forfaitaires!$E342*(VLOOKUP(Forfaitaires!$D342,Listes!$A$43:$E$49,5,FALSE))),(Forfaitaires!$E342*(VLOOKUP(Forfaitaires!$D342,Listes!$A$43:$E$49,3,FALSE)))+(VLOOKUP(Forfaitaires!$D342,Listes!$A$43:$E$49,4,FALSE))))))</f>
        <v/>
      </c>
      <c r="L342" s="123" t="str">
        <f>IF($G342="","",IF($C342=Listes!$B$34,Listes!$I$31,IF($C342=Listes!$B$35,(VLOOKUP(Forfaitaires!$F342,Listes!$E$31:$F$36,2,FALSE)),IF($C342=Listes!$B$33,IF(Forfaitaires!$E342&lt;=Listes!$A$64,Forfaitaires!$E342*Listes!$A$65,IF(Forfaitaires!$E342&gt;Listes!$D$64,Forfaitaires!$E342*Listes!$D$65,((Forfaitaires!$E342*Listes!$B$65)+Listes!$C$65)))))))</f>
        <v/>
      </c>
      <c r="M342" s="124" t="str">
        <f t="shared" si="12"/>
        <v/>
      </c>
      <c r="N342" s="313"/>
    </row>
    <row r="343" spans="1:14" ht="20.100000000000001" customHeight="1" x14ac:dyDescent="0.25">
      <c r="A343" s="57">
        <v>338</v>
      </c>
      <c r="B343" s="28"/>
      <c r="C343" s="28"/>
      <c r="D343" s="28"/>
      <c r="E343" s="28"/>
      <c r="F343" s="28"/>
      <c r="G343" s="146" t="str">
        <f>IF(C343="","",IF(C343="","",(VLOOKUP(C343,Listes!$B$31:$C$35,2,FALSE))))</f>
        <v/>
      </c>
      <c r="H343" s="313" t="str">
        <f t="shared" si="11"/>
        <v/>
      </c>
      <c r="I343" s="124" t="str">
        <f>IF(G343="","",IF(G343="","",(VLOOKUP(G343,Listes!$C$31:$D$35,2,FALSE))))</f>
        <v/>
      </c>
      <c r="J343" s="123" t="str">
        <f>IF($G343="","",IF($C343=Listes!$B$32,IF(Forfaitaires!$E343&lt;=Listes!$B$53,(Forfaitaires!$E343*(VLOOKUP(Forfaitaires!$D343,Listes!$A$54:$E$60,2,FALSE))),IF(Forfaitaires!$E343&gt;Listes!$E$53,(Forfaitaires!$E343*(VLOOKUP(Forfaitaires!$D343,Listes!$A$54:$E$60,5,FALSE))),(Forfaitaires!$E343*(VLOOKUP(Forfaitaires!$D343,Listes!$A$54:$E$60,3,FALSE)))+(VLOOKUP(Forfaitaires!$D343,Listes!$A$54:$E$60,4,FALSE))))))</f>
        <v/>
      </c>
      <c r="K343" s="123" t="str">
        <f>IF($G343="","",IF($C343=Listes!$B$31,IF(Forfaitaires!$E343&lt;=Listes!$B$42,(Forfaitaires!$E343*(VLOOKUP(Forfaitaires!$D343,Listes!$A$43:$E$49,2,FALSE))),IF(Forfaitaires!$E343&gt;Listes!$D$42,(Forfaitaires!$E343*(VLOOKUP(Forfaitaires!$D343,Listes!$A$43:$E$49,5,FALSE))),(Forfaitaires!$E343*(VLOOKUP(Forfaitaires!$D343,Listes!$A$43:$E$49,3,FALSE)))+(VLOOKUP(Forfaitaires!$D343,Listes!$A$43:$E$49,4,FALSE))))))</f>
        <v/>
      </c>
      <c r="L343" s="123" t="str">
        <f>IF($G343="","",IF($C343=Listes!$B$34,Listes!$I$31,IF($C343=Listes!$B$35,(VLOOKUP(Forfaitaires!$F343,Listes!$E$31:$F$36,2,FALSE)),IF($C343=Listes!$B$33,IF(Forfaitaires!$E343&lt;=Listes!$A$64,Forfaitaires!$E343*Listes!$A$65,IF(Forfaitaires!$E343&gt;Listes!$D$64,Forfaitaires!$E343*Listes!$D$65,((Forfaitaires!$E343*Listes!$B$65)+Listes!$C$65)))))))</f>
        <v/>
      </c>
      <c r="M343" s="124" t="str">
        <f t="shared" si="12"/>
        <v/>
      </c>
      <c r="N343" s="313"/>
    </row>
    <row r="344" spans="1:14" ht="20.100000000000001" customHeight="1" x14ac:dyDescent="0.25">
      <c r="A344" s="57">
        <v>339</v>
      </c>
      <c r="B344" s="28"/>
      <c r="C344" s="28"/>
      <c r="D344" s="28"/>
      <c r="E344" s="28"/>
      <c r="F344" s="28"/>
      <c r="G344" s="146" t="str">
        <f>IF(C344="","",IF(C344="","",(VLOOKUP(C344,Listes!$B$31:$C$35,2,FALSE))))</f>
        <v/>
      </c>
      <c r="H344" s="313" t="str">
        <f t="shared" si="11"/>
        <v/>
      </c>
      <c r="I344" s="124" t="str">
        <f>IF(G344="","",IF(G344="","",(VLOOKUP(G344,Listes!$C$31:$D$35,2,FALSE))))</f>
        <v/>
      </c>
      <c r="J344" s="123" t="str">
        <f>IF($G344="","",IF($C344=Listes!$B$32,IF(Forfaitaires!$E344&lt;=Listes!$B$53,(Forfaitaires!$E344*(VLOOKUP(Forfaitaires!$D344,Listes!$A$54:$E$60,2,FALSE))),IF(Forfaitaires!$E344&gt;Listes!$E$53,(Forfaitaires!$E344*(VLOOKUP(Forfaitaires!$D344,Listes!$A$54:$E$60,5,FALSE))),(Forfaitaires!$E344*(VLOOKUP(Forfaitaires!$D344,Listes!$A$54:$E$60,3,FALSE)))+(VLOOKUP(Forfaitaires!$D344,Listes!$A$54:$E$60,4,FALSE))))))</f>
        <v/>
      </c>
      <c r="K344" s="123" t="str">
        <f>IF($G344="","",IF($C344=Listes!$B$31,IF(Forfaitaires!$E344&lt;=Listes!$B$42,(Forfaitaires!$E344*(VLOOKUP(Forfaitaires!$D344,Listes!$A$43:$E$49,2,FALSE))),IF(Forfaitaires!$E344&gt;Listes!$D$42,(Forfaitaires!$E344*(VLOOKUP(Forfaitaires!$D344,Listes!$A$43:$E$49,5,FALSE))),(Forfaitaires!$E344*(VLOOKUP(Forfaitaires!$D344,Listes!$A$43:$E$49,3,FALSE)))+(VLOOKUP(Forfaitaires!$D344,Listes!$A$43:$E$49,4,FALSE))))))</f>
        <v/>
      </c>
      <c r="L344" s="123" t="str">
        <f>IF($G344="","",IF($C344=Listes!$B$34,Listes!$I$31,IF($C344=Listes!$B$35,(VLOOKUP(Forfaitaires!$F344,Listes!$E$31:$F$36,2,FALSE)),IF($C344=Listes!$B$33,IF(Forfaitaires!$E344&lt;=Listes!$A$64,Forfaitaires!$E344*Listes!$A$65,IF(Forfaitaires!$E344&gt;Listes!$D$64,Forfaitaires!$E344*Listes!$D$65,((Forfaitaires!$E344*Listes!$B$65)+Listes!$C$65)))))))</f>
        <v/>
      </c>
      <c r="M344" s="124" t="str">
        <f t="shared" si="12"/>
        <v/>
      </c>
      <c r="N344" s="313"/>
    </row>
    <row r="345" spans="1:14" ht="20.100000000000001" customHeight="1" x14ac:dyDescent="0.25">
      <c r="A345" s="57">
        <v>340</v>
      </c>
      <c r="B345" s="28"/>
      <c r="C345" s="28"/>
      <c r="D345" s="28"/>
      <c r="E345" s="28"/>
      <c r="F345" s="28"/>
      <c r="G345" s="146" t="str">
        <f>IF(C345="","",IF(C345="","",(VLOOKUP(C345,Listes!$B$31:$C$35,2,FALSE))))</f>
        <v/>
      </c>
      <c r="H345" s="313" t="str">
        <f t="shared" si="11"/>
        <v/>
      </c>
      <c r="I345" s="124" t="str">
        <f>IF(G345="","",IF(G345="","",(VLOOKUP(G345,Listes!$C$31:$D$35,2,FALSE))))</f>
        <v/>
      </c>
      <c r="J345" s="123" t="str">
        <f>IF($G345="","",IF($C345=Listes!$B$32,IF(Forfaitaires!$E345&lt;=Listes!$B$53,(Forfaitaires!$E345*(VLOOKUP(Forfaitaires!$D345,Listes!$A$54:$E$60,2,FALSE))),IF(Forfaitaires!$E345&gt;Listes!$E$53,(Forfaitaires!$E345*(VLOOKUP(Forfaitaires!$D345,Listes!$A$54:$E$60,5,FALSE))),(Forfaitaires!$E345*(VLOOKUP(Forfaitaires!$D345,Listes!$A$54:$E$60,3,FALSE)))+(VLOOKUP(Forfaitaires!$D345,Listes!$A$54:$E$60,4,FALSE))))))</f>
        <v/>
      </c>
      <c r="K345" s="123" t="str">
        <f>IF($G345="","",IF($C345=Listes!$B$31,IF(Forfaitaires!$E345&lt;=Listes!$B$42,(Forfaitaires!$E345*(VLOOKUP(Forfaitaires!$D345,Listes!$A$43:$E$49,2,FALSE))),IF(Forfaitaires!$E345&gt;Listes!$D$42,(Forfaitaires!$E345*(VLOOKUP(Forfaitaires!$D345,Listes!$A$43:$E$49,5,FALSE))),(Forfaitaires!$E345*(VLOOKUP(Forfaitaires!$D345,Listes!$A$43:$E$49,3,FALSE)))+(VLOOKUP(Forfaitaires!$D345,Listes!$A$43:$E$49,4,FALSE))))))</f>
        <v/>
      </c>
      <c r="L345" s="123" t="str">
        <f>IF($G345="","",IF($C345=Listes!$B$34,Listes!$I$31,IF($C345=Listes!$B$35,(VLOOKUP(Forfaitaires!$F345,Listes!$E$31:$F$36,2,FALSE)),IF($C345=Listes!$B$33,IF(Forfaitaires!$E345&lt;=Listes!$A$64,Forfaitaires!$E345*Listes!$A$65,IF(Forfaitaires!$E345&gt;Listes!$D$64,Forfaitaires!$E345*Listes!$D$65,((Forfaitaires!$E345*Listes!$B$65)+Listes!$C$65)))))))</f>
        <v/>
      </c>
      <c r="M345" s="124" t="str">
        <f t="shared" si="12"/>
        <v/>
      </c>
      <c r="N345" s="313"/>
    </row>
    <row r="346" spans="1:14" ht="20.100000000000001" customHeight="1" x14ac:dyDescent="0.25">
      <c r="A346" s="57">
        <v>341</v>
      </c>
      <c r="B346" s="28"/>
      <c r="C346" s="28"/>
      <c r="D346" s="28"/>
      <c r="E346" s="28"/>
      <c r="F346" s="28"/>
      <c r="G346" s="146" t="str">
        <f>IF(C346="","",IF(C346="","",(VLOOKUP(C346,Listes!$B$31:$C$35,2,FALSE))))</f>
        <v/>
      </c>
      <c r="H346" s="313" t="str">
        <f t="shared" si="11"/>
        <v/>
      </c>
      <c r="I346" s="124" t="str">
        <f>IF(G346="","",IF(G346="","",(VLOOKUP(G346,Listes!$C$31:$D$35,2,FALSE))))</f>
        <v/>
      </c>
      <c r="J346" s="123" t="str">
        <f>IF($G346="","",IF($C346=Listes!$B$32,IF(Forfaitaires!$E346&lt;=Listes!$B$53,(Forfaitaires!$E346*(VLOOKUP(Forfaitaires!$D346,Listes!$A$54:$E$60,2,FALSE))),IF(Forfaitaires!$E346&gt;Listes!$E$53,(Forfaitaires!$E346*(VLOOKUP(Forfaitaires!$D346,Listes!$A$54:$E$60,5,FALSE))),(Forfaitaires!$E346*(VLOOKUP(Forfaitaires!$D346,Listes!$A$54:$E$60,3,FALSE)))+(VLOOKUP(Forfaitaires!$D346,Listes!$A$54:$E$60,4,FALSE))))))</f>
        <v/>
      </c>
      <c r="K346" s="123" t="str">
        <f>IF($G346="","",IF($C346=Listes!$B$31,IF(Forfaitaires!$E346&lt;=Listes!$B$42,(Forfaitaires!$E346*(VLOOKUP(Forfaitaires!$D346,Listes!$A$43:$E$49,2,FALSE))),IF(Forfaitaires!$E346&gt;Listes!$D$42,(Forfaitaires!$E346*(VLOOKUP(Forfaitaires!$D346,Listes!$A$43:$E$49,5,FALSE))),(Forfaitaires!$E346*(VLOOKUP(Forfaitaires!$D346,Listes!$A$43:$E$49,3,FALSE)))+(VLOOKUP(Forfaitaires!$D346,Listes!$A$43:$E$49,4,FALSE))))))</f>
        <v/>
      </c>
      <c r="L346" s="123" t="str">
        <f>IF($G346="","",IF($C346=Listes!$B$34,Listes!$I$31,IF($C346=Listes!$B$35,(VLOOKUP(Forfaitaires!$F346,Listes!$E$31:$F$36,2,FALSE)),IF($C346=Listes!$B$33,IF(Forfaitaires!$E346&lt;=Listes!$A$64,Forfaitaires!$E346*Listes!$A$65,IF(Forfaitaires!$E346&gt;Listes!$D$64,Forfaitaires!$E346*Listes!$D$65,((Forfaitaires!$E346*Listes!$B$65)+Listes!$C$65)))))))</f>
        <v/>
      </c>
      <c r="M346" s="124" t="str">
        <f t="shared" si="12"/>
        <v/>
      </c>
      <c r="N346" s="313"/>
    </row>
    <row r="347" spans="1:14" ht="20.100000000000001" customHeight="1" x14ac:dyDescent="0.25">
      <c r="A347" s="57">
        <v>342</v>
      </c>
      <c r="B347" s="28"/>
      <c r="C347" s="28"/>
      <c r="D347" s="28"/>
      <c r="E347" s="28"/>
      <c r="F347" s="28"/>
      <c r="G347" s="146" t="str">
        <f>IF(C347="","",IF(C347="","",(VLOOKUP(C347,Listes!$B$31:$C$35,2,FALSE))))</f>
        <v/>
      </c>
      <c r="H347" s="313" t="str">
        <f t="shared" si="11"/>
        <v/>
      </c>
      <c r="I347" s="124" t="str">
        <f>IF(G347="","",IF(G347="","",(VLOOKUP(G347,Listes!$C$31:$D$35,2,FALSE))))</f>
        <v/>
      </c>
      <c r="J347" s="123" t="str">
        <f>IF($G347="","",IF($C347=Listes!$B$32,IF(Forfaitaires!$E347&lt;=Listes!$B$53,(Forfaitaires!$E347*(VLOOKUP(Forfaitaires!$D347,Listes!$A$54:$E$60,2,FALSE))),IF(Forfaitaires!$E347&gt;Listes!$E$53,(Forfaitaires!$E347*(VLOOKUP(Forfaitaires!$D347,Listes!$A$54:$E$60,5,FALSE))),(Forfaitaires!$E347*(VLOOKUP(Forfaitaires!$D347,Listes!$A$54:$E$60,3,FALSE)))+(VLOOKUP(Forfaitaires!$D347,Listes!$A$54:$E$60,4,FALSE))))))</f>
        <v/>
      </c>
      <c r="K347" s="123" t="str">
        <f>IF($G347="","",IF($C347=Listes!$B$31,IF(Forfaitaires!$E347&lt;=Listes!$B$42,(Forfaitaires!$E347*(VLOOKUP(Forfaitaires!$D347,Listes!$A$43:$E$49,2,FALSE))),IF(Forfaitaires!$E347&gt;Listes!$D$42,(Forfaitaires!$E347*(VLOOKUP(Forfaitaires!$D347,Listes!$A$43:$E$49,5,FALSE))),(Forfaitaires!$E347*(VLOOKUP(Forfaitaires!$D347,Listes!$A$43:$E$49,3,FALSE)))+(VLOOKUP(Forfaitaires!$D347,Listes!$A$43:$E$49,4,FALSE))))))</f>
        <v/>
      </c>
      <c r="L347" s="123" t="str">
        <f>IF($G347="","",IF($C347=Listes!$B$34,Listes!$I$31,IF($C347=Listes!$B$35,(VLOOKUP(Forfaitaires!$F347,Listes!$E$31:$F$36,2,FALSE)),IF($C347=Listes!$B$33,IF(Forfaitaires!$E347&lt;=Listes!$A$64,Forfaitaires!$E347*Listes!$A$65,IF(Forfaitaires!$E347&gt;Listes!$D$64,Forfaitaires!$E347*Listes!$D$65,((Forfaitaires!$E347*Listes!$B$65)+Listes!$C$65)))))))</f>
        <v/>
      </c>
      <c r="M347" s="124" t="str">
        <f t="shared" si="12"/>
        <v/>
      </c>
      <c r="N347" s="313"/>
    </row>
    <row r="348" spans="1:14" ht="20.100000000000001" customHeight="1" x14ac:dyDescent="0.25">
      <c r="A348" s="57">
        <v>343</v>
      </c>
      <c r="B348" s="28"/>
      <c r="C348" s="28"/>
      <c r="D348" s="28"/>
      <c r="E348" s="28"/>
      <c r="F348" s="28"/>
      <c r="G348" s="146" t="str">
        <f>IF(C348="","",IF(C348="","",(VLOOKUP(C348,Listes!$B$31:$C$35,2,FALSE))))</f>
        <v/>
      </c>
      <c r="H348" s="313" t="str">
        <f t="shared" si="11"/>
        <v/>
      </c>
      <c r="I348" s="124" t="str">
        <f>IF(G348="","",IF(G348="","",(VLOOKUP(G348,Listes!$C$31:$D$35,2,FALSE))))</f>
        <v/>
      </c>
      <c r="J348" s="123" t="str">
        <f>IF($G348="","",IF($C348=Listes!$B$32,IF(Forfaitaires!$E348&lt;=Listes!$B$53,(Forfaitaires!$E348*(VLOOKUP(Forfaitaires!$D348,Listes!$A$54:$E$60,2,FALSE))),IF(Forfaitaires!$E348&gt;Listes!$E$53,(Forfaitaires!$E348*(VLOOKUP(Forfaitaires!$D348,Listes!$A$54:$E$60,5,FALSE))),(Forfaitaires!$E348*(VLOOKUP(Forfaitaires!$D348,Listes!$A$54:$E$60,3,FALSE)))+(VLOOKUP(Forfaitaires!$D348,Listes!$A$54:$E$60,4,FALSE))))))</f>
        <v/>
      </c>
      <c r="K348" s="123" t="str">
        <f>IF($G348="","",IF($C348=Listes!$B$31,IF(Forfaitaires!$E348&lt;=Listes!$B$42,(Forfaitaires!$E348*(VLOOKUP(Forfaitaires!$D348,Listes!$A$43:$E$49,2,FALSE))),IF(Forfaitaires!$E348&gt;Listes!$D$42,(Forfaitaires!$E348*(VLOOKUP(Forfaitaires!$D348,Listes!$A$43:$E$49,5,FALSE))),(Forfaitaires!$E348*(VLOOKUP(Forfaitaires!$D348,Listes!$A$43:$E$49,3,FALSE)))+(VLOOKUP(Forfaitaires!$D348,Listes!$A$43:$E$49,4,FALSE))))))</f>
        <v/>
      </c>
      <c r="L348" s="123" t="str">
        <f>IF($G348="","",IF($C348=Listes!$B$34,Listes!$I$31,IF($C348=Listes!$B$35,(VLOOKUP(Forfaitaires!$F348,Listes!$E$31:$F$36,2,FALSE)),IF($C348=Listes!$B$33,IF(Forfaitaires!$E348&lt;=Listes!$A$64,Forfaitaires!$E348*Listes!$A$65,IF(Forfaitaires!$E348&gt;Listes!$D$64,Forfaitaires!$E348*Listes!$D$65,((Forfaitaires!$E348*Listes!$B$65)+Listes!$C$65)))))))</f>
        <v/>
      </c>
      <c r="M348" s="124" t="str">
        <f t="shared" si="12"/>
        <v/>
      </c>
      <c r="N348" s="313"/>
    </row>
    <row r="349" spans="1:14" ht="20.100000000000001" customHeight="1" x14ac:dyDescent="0.25">
      <c r="A349" s="57">
        <v>344</v>
      </c>
      <c r="B349" s="28"/>
      <c r="C349" s="28"/>
      <c r="D349" s="28"/>
      <c r="E349" s="28"/>
      <c r="F349" s="28"/>
      <c r="G349" s="146" t="str">
        <f>IF(C349="","",IF(C349="","",(VLOOKUP(C349,Listes!$B$31:$C$35,2,FALSE))))</f>
        <v/>
      </c>
      <c r="H349" s="313" t="str">
        <f t="shared" si="11"/>
        <v/>
      </c>
      <c r="I349" s="124" t="str">
        <f>IF(G349="","",IF(G349="","",(VLOOKUP(G349,Listes!$C$31:$D$35,2,FALSE))))</f>
        <v/>
      </c>
      <c r="J349" s="123" t="str">
        <f>IF($G349="","",IF($C349=Listes!$B$32,IF(Forfaitaires!$E349&lt;=Listes!$B$53,(Forfaitaires!$E349*(VLOOKUP(Forfaitaires!$D349,Listes!$A$54:$E$60,2,FALSE))),IF(Forfaitaires!$E349&gt;Listes!$E$53,(Forfaitaires!$E349*(VLOOKUP(Forfaitaires!$D349,Listes!$A$54:$E$60,5,FALSE))),(Forfaitaires!$E349*(VLOOKUP(Forfaitaires!$D349,Listes!$A$54:$E$60,3,FALSE)))+(VLOOKUP(Forfaitaires!$D349,Listes!$A$54:$E$60,4,FALSE))))))</f>
        <v/>
      </c>
      <c r="K349" s="123" t="str">
        <f>IF($G349="","",IF($C349=Listes!$B$31,IF(Forfaitaires!$E349&lt;=Listes!$B$42,(Forfaitaires!$E349*(VLOOKUP(Forfaitaires!$D349,Listes!$A$43:$E$49,2,FALSE))),IF(Forfaitaires!$E349&gt;Listes!$D$42,(Forfaitaires!$E349*(VLOOKUP(Forfaitaires!$D349,Listes!$A$43:$E$49,5,FALSE))),(Forfaitaires!$E349*(VLOOKUP(Forfaitaires!$D349,Listes!$A$43:$E$49,3,FALSE)))+(VLOOKUP(Forfaitaires!$D349,Listes!$A$43:$E$49,4,FALSE))))))</f>
        <v/>
      </c>
      <c r="L349" s="123" t="str">
        <f>IF($G349="","",IF($C349=Listes!$B$34,Listes!$I$31,IF($C349=Listes!$B$35,(VLOOKUP(Forfaitaires!$F349,Listes!$E$31:$F$36,2,FALSE)),IF($C349=Listes!$B$33,IF(Forfaitaires!$E349&lt;=Listes!$A$64,Forfaitaires!$E349*Listes!$A$65,IF(Forfaitaires!$E349&gt;Listes!$D$64,Forfaitaires!$E349*Listes!$D$65,((Forfaitaires!$E349*Listes!$B$65)+Listes!$C$65)))))))</f>
        <v/>
      </c>
      <c r="M349" s="124" t="str">
        <f t="shared" si="12"/>
        <v/>
      </c>
      <c r="N349" s="313"/>
    </row>
    <row r="350" spans="1:14" ht="20.100000000000001" customHeight="1" x14ac:dyDescent="0.25">
      <c r="A350" s="57">
        <v>345</v>
      </c>
      <c r="B350" s="28"/>
      <c r="C350" s="28"/>
      <c r="D350" s="28"/>
      <c r="E350" s="28"/>
      <c r="F350" s="28"/>
      <c r="G350" s="146" t="str">
        <f>IF(C350="","",IF(C350="","",(VLOOKUP(C350,Listes!$B$31:$C$35,2,FALSE))))</f>
        <v/>
      </c>
      <c r="H350" s="313" t="str">
        <f t="shared" si="11"/>
        <v/>
      </c>
      <c r="I350" s="124" t="str">
        <f>IF(G350="","",IF(G350="","",(VLOOKUP(G350,Listes!$C$31:$D$35,2,FALSE))))</f>
        <v/>
      </c>
      <c r="J350" s="123" t="str">
        <f>IF($G350="","",IF($C350=Listes!$B$32,IF(Forfaitaires!$E350&lt;=Listes!$B$53,(Forfaitaires!$E350*(VLOOKUP(Forfaitaires!$D350,Listes!$A$54:$E$60,2,FALSE))),IF(Forfaitaires!$E350&gt;Listes!$E$53,(Forfaitaires!$E350*(VLOOKUP(Forfaitaires!$D350,Listes!$A$54:$E$60,5,FALSE))),(Forfaitaires!$E350*(VLOOKUP(Forfaitaires!$D350,Listes!$A$54:$E$60,3,FALSE)))+(VLOOKUP(Forfaitaires!$D350,Listes!$A$54:$E$60,4,FALSE))))))</f>
        <v/>
      </c>
      <c r="K350" s="123" t="str">
        <f>IF($G350="","",IF($C350=Listes!$B$31,IF(Forfaitaires!$E350&lt;=Listes!$B$42,(Forfaitaires!$E350*(VLOOKUP(Forfaitaires!$D350,Listes!$A$43:$E$49,2,FALSE))),IF(Forfaitaires!$E350&gt;Listes!$D$42,(Forfaitaires!$E350*(VLOOKUP(Forfaitaires!$D350,Listes!$A$43:$E$49,5,FALSE))),(Forfaitaires!$E350*(VLOOKUP(Forfaitaires!$D350,Listes!$A$43:$E$49,3,FALSE)))+(VLOOKUP(Forfaitaires!$D350,Listes!$A$43:$E$49,4,FALSE))))))</f>
        <v/>
      </c>
      <c r="L350" s="123" t="str">
        <f>IF($G350="","",IF($C350=Listes!$B$34,Listes!$I$31,IF($C350=Listes!$B$35,(VLOOKUP(Forfaitaires!$F350,Listes!$E$31:$F$36,2,FALSE)),IF($C350=Listes!$B$33,IF(Forfaitaires!$E350&lt;=Listes!$A$64,Forfaitaires!$E350*Listes!$A$65,IF(Forfaitaires!$E350&gt;Listes!$D$64,Forfaitaires!$E350*Listes!$D$65,((Forfaitaires!$E350*Listes!$B$65)+Listes!$C$65)))))))</f>
        <v/>
      </c>
      <c r="M350" s="124" t="str">
        <f t="shared" si="12"/>
        <v/>
      </c>
      <c r="N350" s="313"/>
    </row>
    <row r="351" spans="1:14" ht="20.100000000000001" customHeight="1" x14ac:dyDescent="0.25">
      <c r="A351" s="57">
        <v>346</v>
      </c>
      <c r="B351" s="28"/>
      <c r="C351" s="28"/>
      <c r="D351" s="28"/>
      <c r="E351" s="28"/>
      <c r="F351" s="28"/>
      <c r="G351" s="146" t="str">
        <f>IF(C351="","",IF(C351="","",(VLOOKUP(C351,Listes!$B$31:$C$35,2,FALSE))))</f>
        <v/>
      </c>
      <c r="H351" s="313" t="str">
        <f t="shared" si="11"/>
        <v/>
      </c>
      <c r="I351" s="124" t="str">
        <f>IF(G351="","",IF(G351="","",(VLOOKUP(G351,Listes!$C$31:$D$35,2,FALSE))))</f>
        <v/>
      </c>
      <c r="J351" s="123" t="str">
        <f>IF($G351="","",IF($C351=Listes!$B$32,IF(Forfaitaires!$E351&lt;=Listes!$B$53,(Forfaitaires!$E351*(VLOOKUP(Forfaitaires!$D351,Listes!$A$54:$E$60,2,FALSE))),IF(Forfaitaires!$E351&gt;Listes!$E$53,(Forfaitaires!$E351*(VLOOKUP(Forfaitaires!$D351,Listes!$A$54:$E$60,5,FALSE))),(Forfaitaires!$E351*(VLOOKUP(Forfaitaires!$D351,Listes!$A$54:$E$60,3,FALSE)))+(VLOOKUP(Forfaitaires!$D351,Listes!$A$54:$E$60,4,FALSE))))))</f>
        <v/>
      </c>
      <c r="K351" s="123" t="str">
        <f>IF($G351="","",IF($C351=Listes!$B$31,IF(Forfaitaires!$E351&lt;=Listes!$B$42,(Forfaitaires!$E351*(VLOOKUP(Forfaitaires!$D351,Listes!$A$43:$E$49,2,FALSE))),IF(Forfaitaires!$E351&gt;Listes!$D$42,(Forfaitaires!$E351*(VLOOKUP(Forfaitaires!$D351,Listes!$A$43:$E$49,5,FALSE))),(Forfaitaires!$E351*(VLOOKUP(Forfaitaires!$D351,Listes!$A$43:$E$49,3,FALSE)))+(VLOOKUP(Forfaitaires!$D351,Listes!$A$43:$E$49,4,FALSE))))))</f>
        <v/>
      </c>
      <c r="L351" s="123" t="str">
        <f>IF($G351="","",IF($C351=Listes!$B$34,Listes!$I$31,IF($C351=Listes!$B$35,(VLOOKUP(Forfaitaires!$F351,Listes!$E$31:$F$36,2,FALSE)),IF($C351=Listes!$B$33,IF(Forfaitaires!$E351&lt;=Listes!$A$64,Forfaitaires!$E351*Listes!$A$65,IF(Forfaitaires!$E351&gt;Listes!$D$64,Forfaitaires!$E351*Listes!$D$65,((Forfaitaires!$E351*Listes!$B$65)+Listes!$C$65)))))))</f>
        <v/>
      </c>
      <c r="M351" s="124" t="str">
        <f t="shared" si="12"/>
        <v/>
      </c>
      <c r="N351" s="313"/>
    </row>
    <row r="352" spans="1:14" ht="20.100000000000001" customHeight="1" x14ac:dyDescent="0.25">
      <c r="A352" s="57">
        <v>347</v>
      </c>
      <c r="B352" s="28"/>
      <c r="C352" s="28"/>
      <c r="D352" s="28"/>
      <c r="E352" s="28"/>
      <c r="F352" s="28"/>
      <c r="G352" s="146" t="str">
        <f>IF(C352="","",IF(C352="","",(VLOOKUP(C352,Listes!$B$31:$C$35,2,FALSE))))</f>
        <v/>
      </c>
      <c r="H352" s="313" t="str">
        <f t="shared" si="11"/>
        <v/>
      </c>
      <c r="I352" s="124" t="str">
        <f>IF(G352="","",IF(G352="","",(VLOOKUP(G352,Listes!$C$31:$D$35,2,FALSE))))</f>
        <v/>
      </c>
      <c r="J352" s="123" t="str">
        <f>IF($G352="","",IF($C352=Listes!$B$32,IF(Forfaitaires!$E352&lt;=Listes!$B$53,(Forfaitaires!$E352*(VLOOKUP(Forfaitaires!$D352,Listes!$A$54:$E$60,2,FALSE))),IF(Forfaitaires!$E352&gt;Listes!$E$53,(Forfaitaires!$E352*(VLOOKUP(Forfaitaires!$D352,Listes!$A$54:$E$60,5,FALSE))),(Forfaitaires!$E352*(VLOOKUP(Forfaitaires!$D352,Listes!$A$54:$E$60,3,FALSE)))+(VLOOKUP(Forfaitaires!$D352,Listes!$A$54:$E$60,4,FALSE))))))</f>
        <v/>
      </c>
      <c r="K352" s="123" t="str">
        <f>IF($G352="","",IF($C352=Listes!$B$31,IF(Forfaitaires!$E352&lt;=Listes!$B$42,(Forfaitaires!$E352*(VLOOKUP(Forfaitaires!$D352,Listes!$A$43:$E$49,2,FALSE))),IF(Forfaitaires!$E352&gt;Listes!$D$42,(Forfaitaires!$E352*(VLOOKUP(Forfaitaires!$D352,Listes!$A$43:$E$49,5,FALSE))),(Forfaitaires!$E352*(VLOOKUP(Forfaitaires!$D352,Listes!$A$43:$E$49,3,FALSE)))+(VLOOKUP(Forfaitaires!$D352,Listes!$A$43:$E$49,4,FALSE))))))</f>
        <v/>
      </c>
      <c r="L352" s="123" t="str">
        <f>IF($G352="","",IF($C352=Listes!$B$34,Listes!$I$31,IF($C352=Listes!$B$35,(VLOOKUP(Forfaitaires!$F352,Listes!$E$31:$F$36,2,FALSE)),IF($C352=Listes!$B$33,IF(Forfaitaires!$E352&lt;=Listes!$A$64,Forfaitaires!$E352*Listes!$A$65,IF(Forfaitaires!$E352&gt;Listes!$D$64,Forfaitaires!$E352*Listes!$D$65,((Forfaitaires!$E352*Listes!$B$65)+Listes!$C$65)))))))</f>
        <v/>
      </c>
      <c r="M352" s="124" t="str">
        <f t="shared" si="12"/>
        <v/>
      </c>
      <c r="N352" s="313"/>
    </row>
    <row r="353" spans="1:14" ht="20.100000000000001" customHeight="1" x14ac:dyDescent="0.25">
      <c r="A353" s="57">
        <v>348</v>
      </c>
      <c r="B353" s="28"/>
      <c r="C353" s="28"/>
      <c r="D353" s="28"/>
      <c r="E353" s="28"/>
      <c r="F353" s="28"/>
      <c r="G353" s="146" t="str">
        <f>IF(C353="","",IF(C353="","",(VLOOKUP(C353,Listes!$B$31:$C$35,2,FALSE))))</f>
        <v/>
      </c>
      <c r="H353" s="313" t="str">
        <f t="shared" si="11"/>
        <v/>
      </c>
      <c r="I353" s="124" t="str">
        <f>IF(G353="","",IF(G353="","",(VLOOKUP(G353,Listes!$C$31:$D$35,2,FALSE))))</f>
        <v/>
      </c>
      <c r="J353" s="123" t="str">
        <f>IF($G353="","",IF($C353=Listes!$B$32,IF(Forfaitaires!$E353&lt;=Listes!$B$53,(Forfaitaires!$E353*(VLOOKUP(Forfaitaires!$D353,Listes!$A$54:$E$60,2,FALSE))),IF(Forfaitaires!$E353&gt;Listes!$E$53,(Forfaitaires!$E353*(VLOOKUP(Forfaitaires!$D353,Listes!$A$54:$E$60,5,FALSE))),(Forfaitaires!$E353*(VLOOKUP(Forfaitaires!$D353,Listes!$A$54:$E$60,3,FALSE)))+(VLOOKUP(Forfaitaires!$D353,Listes!$A$54:$E$60,4,FALSE))))))</f>
        <v/>
      </c>
      <c r="K353" s="123" t="str">
        <f>IF($G353="","",IF($C353=Listes!$B$31,IF(Forfaitaires!$E353&lt;=Listes!$B$42,(Forfaitaires!$E353*(VLOOKUP(Forfaitaires!$D353,Listes!$A$43:$E$49,2,FALSE))),IF(Forfaitaires!$E353&gt;Listes!$D$42,(Forfaitaires!$E353*(VLOOKUP(Forfaitaires!$D353,Listes!$A$43:$E$49,5,FALSE))),(Forfaitaires!$E353*(VLOOKUP(Forfaitaires!$D353,Listes!$A$43:$E$49,3,FALSE)))+(VLOOKUP(Forfaitaires!$D353,Listes!$A$43:$E$49,4,FALSE))))))</f>
        <v/>
      </c>
      <c r="L353" s="123" t="str">
        <f>IF($G353="","",IF($C353=Listes!$B$34,Listes!$I$31,IF($C353=Listes!$B$35,(VLOOKUP(Forfaitaires!$F353,Listes!$E$31:$F$36,2,FALSE)),IF($C353=Listes!$B$33,IF(Forfaitaires!$E353&lt;=Listes!$A$64,Forfaitaires!$E353*Listes!$A$65,IF(Forfaitaires!$E353&gt;Listes!$D$64,Forfaitaires!$E353*Listes!$D$65,((Forfaitaires!$E353*Listes!$B$65)+Listes!$C$65)))))))</f>
        <v/>
      </c>
      <c r="M353" s="124" t="str">
        <f t="shared" si="12"/>
        <v/>
      </c>
      <c r="N353" s="313"/>
    </row>
    <row r="354" spans="1:14" ht="20.100000000000001" customHeight="1" x14ac:dyDescent="0.25">
      <c r="A354" s="57">
        <v>349</v>
      </c>
      <c r="B354" s="28"/>
      <c r="C354" s="28"/>
      <c r="D354" s="28"/>
      <c r="E354" s="28"/>
      <c r="F354" s="28"/>
      <c r="G354" s="146" t="str">
        <f>IF(C354="","",IF(C354="","",(VLOOKUP(C354,Listes!$B$31:$C$35,2,FALSE))))</f>
        <v/>
      </c>
      <c r="H354" s="313" t="str">
        <f t="shared" si="11"/>
        <v/>
      </c>
      <c r="I354" s="124" t="str">
        <f>IF(G354="","",IF(G354="","",(VLOOKUP(G354,Listes!$C$31:$D$35,2,FALSE))))</f>
        <v/>
      </c>
      <c r="J354" s="123" t="str">
        <f>IF($G354="","",IF($C354=Listes!$B$32,IF(Forfaitaires!$E354&lt;=Listes!$B$53,(Forfaitaires!$E354*(VLOOKUP(Forfaitaires!$D354,Listes!$A$54:$E$60,2,FALSE))),IF(Forfaitaires!$E354&gt;Listes!$E$53,(Forfaitaires!$E354*(VLOOKUP(Forfaitaires!$D354,Listes!$A$54:$E$60,5,FALSE))),(Forfaitaires!$E354*(VLOOKUP(Forfaitaires!$D354,Listes!$A$54:$E$60,3,FALSE)))+(VLOOKUP(Forfaitaires!$D354,Listes!$A$54:$E$60,4,FALSE))))))</f>
        <v/>
      </c>
      <c r="K354" s="123" t="str">
        <f>IF($G354="","",IF($C354=Listes!$B$31,IF(Forfaitaires!$E354&lt;=Listes!$B$42,(Forfaitaires!$E354*(VLOOKUP(Forfaitaires!$D354,Listes!$A$43:$E$49,2,FALSE))),IF(Forfaitaires!$E354&gt;Listes!$D$42,(Forfaitaires!$E354*(VLOOKUP(Forfaitaires!$D354,Listes!$A$43:$E$49,5,FALSE))),(Forfaitaires!$E354*(VLOOKUP(Forfaitaires!$D354,Listes!$A$43:$E$49,3,FALSE)))+(VLOOKUP(Forfaitaires!$D354,Listes!$A$43:$E$49,4,FALSE))))))</f>
        <v/>
      </c>
      <c r="L354" s="123" t="str">
        <f>IF($G354="","",IF($C354=Listes!$B$34,Listes!$I$31,IF($C354=Listes!$B$35,(VLOOKUP(Forfaitaires!$F354,Listes!$E$31:$F$36,2,FALSE)),IF($C354=Listes!$B$33,IF(Forfaitaires!$E354&lt;=Listes!$A$64,Forfaitaires!$E354*Listes!$A$65,IF(Forfaitaires!$E354&gt;Listes!$D$64,Forfaitaires!$E354*Listes!$D$65,((Forfaitaires!$E354*Listes!$B$65)+Listes!$C$65)))))))</f>
        <v/>
      </c>
      <c r="M354" s="124" t="str">
        <f t="shared" si="12"/>
        <v/>
      </c>
      <c r="N354" s="313"/>
    </row>
    <row r="355" spans="1:14" ht="20.100000000000001" customHeight="1" x14ac:dyDescent="0.25">
      <c r="A355" s="57">
        <v>350</v>
      </c>
      <c r="B355" s="28"/>
      <c r="C355" s="28"/>
      <c r="D355" s="28"/>
      <c r="E355" s="28"/>
      <c r="F355" s="28"/>
      <c r="G355" s="146" t="str">
        <f>IF(C355="","",IF(C355="","",(VLOOKUP(C355,Listes!$B$31:$C$35,2,FALSE))))</f>
        <v/>
      </c>
      <c r="H355" s="313" t="str">
        <f t="shared" si="11"/>
        <v/>
      </c>
      <c r="I355" s="124" t="str">
        <f>IF(G355="","",IF(G355="","",(VLOOKUP(G355,Listes!$C$31:$D$35,2,FALSE))))</f>
        <v/>
      </c>
      <c r="J355" s="123" t="str">
        <f>IF($G355="","",IF($C355=Listes!$B$32,IF(Forfaitaires!$E355&lt;=Listes!$B$53,(Forfaitaires!$E355*(VLOOKUP(Forfaitaires!$D355,Listes!$A$54:$E$60,2,FALSE))),IF(Forfaitaires!$E355&gt;Listes!$E$53,(Forfaitaires!$E355*(VLOOKUP(Forfaitaires!$D355,Listes!$A$54:$E$60,5,FALSE))),(Forfaitaires!$E355*(VLOOKUP(Forfaitaires!$D355,Listes!$A$54:$E$60,3,FALSE)))+(VLOOKUP(Forfaitaires!$D355,Listes!$A$54:$E$60,4,FALSE))))))</f>
        <v/>
      </c>
      <c r="K355" s="123" t="str">
        <f>IF($G355="","",IF($C355=Listes!$B$31,IF(Forfaitaires!$E355&lt;=Listes!$B$42,(Forfaitaires!$E355*(VLOOKUP(Forfaitaires!$D355,Listes!$A$43:$E$49,2,FALSE))),IF(Forfaitaires!$E355&gt;Listes!$D$42,(Forfaitaires!$E355*(VLOOKUP(Forfaitaires!$D355,Listes!$A$43:$E$49,5,FALSE))),(Forfaitaires!$E355*(VLOOKUP(Forfaitaires!$D355,Listes!$A$43:$E$49,3,FALSE)))+(VLOOKUP(Forfaitaires!$D355,Listes!$A$43:$E$49,4,FALSE))))))</f>
        <v/>
      </c>
      <c r="L355" s="123" t="str">
        <f>IF($G355="","",IF($C355=Listes!$B$34,Listes!$I$31,IF($C355=Listes!$B$35,(VLOOKUP(Forfaitaires!$F355,Listes!$E$31:$F$36,2,FALSE)),IF($C355=Listes!$B$33,IF(Forfaitaires!$E355&lt;=Listes!$A$64,Forfaitaires!$E355*Listes!$A$65,IF(Forfaitaires!$E355&gt;Listes!$D$64,Forfaitaires!$E355*Listes!$D$65,((Forfaitaires!$E355*Listes!$B$65)+Listes!$C$65)))))))</f>
        <v/>
      </c>
      <c r="M355" s="124" t="str">
        <f t="shared" si="12"/>
        <v/>
      </c>
      <c r="N355" s="313"/>
    </row>
    <row r="356" spans="1:14" ht="20.100000000000001" customHeight="1" x14ac:dyDescent="0.25">
      <c r="A356" s="57">
        <v>351</v>
      </c>
      <c r="B356" s="28"/>
      <c r="C356" s="28"/>
      <c r="D356" s="28"/>
      <c r="E356" s="28"/>
      <c r="F356" s="28"/>
      <c r="G356" s="146" t="str">
        <f>IF(C356="","",IF(C356="","",(VLOOKUP(C356,Listes!$B$31:$C$35,2,FALSE))))</f>
        <v/>
      </c>
      <c r="H356" s="313" t="str">
        <f t="shared" si="11"/>
        <v/>
      </c>
      <c r="I356" s="124" t="str">
        <f>IF(G356="","",IF(G356="","",(VLOOKUP(G356,Listes!$C$31:$D$35,2,FALSE))))</f>
        <v/>
      </c>
      <c r="J356" s="123" t="str">
        <f>IF($G356="","",IF($C356=Listes!$B$32,IF(Forfaitaires!$E356&lt;=Listes!$B$53,(Forfaitaires!$E356*(VLOOKUP(Forfaitaires!$D356,Listes!$A$54:$E$60,2,FALSE))),IF(Forfaitaires!$E356&gt;Listes!$E$53,(Forfaitaires!$E356*(VLOOKUP(Forfaitaires!$D356,Listes!$A$54:$E$60,5,FALSE))),(Forfaitaires!$E356*(VLOOKUP(Forfaitaires!$D356,Listes!$A$54:$E$60,3,FALSE)))+(VLOOKUP(Forfaitaires!$D356,Listes!$A$54:$E$60,4,FALSE))))))</f>
        <v/>
      </c>
      <c r="K356" s="123" t="str">
        <f>IF($G356="","",IF($C356=Listes!$B$31,IF(Forfaitaires!$E356&lt;=Listes!$B$42,(Forfaitaires!$E356*(VLOOKUP(Forfaitaires!$D356,Listes!$A$43:$E$49,2,FALSE))),IF(Forfaitaires!$E356&gt;Listes!$D$42,(Forfaitaires!$E356*(VLOOKUP(Forfaitaires!$D356,Listes!$A$43:$E$49,5,FALSE))),(Forfaitaires!$E356*(VLOOKUP(Forfaitaires!$D356,Listes!$A$43:$E$49,3,FALSE)))+(VLOOKUP(Forfaitaires!$D356,Listes!$A$43:$E$49,4,FALSE))))))</f>
        <v/>
      </c>
      <c r="L356" s="123" t="str">
        <f>IF($G356="","",IF($C356=Listes!$B$34,Listes!$I$31,IF($C356=Listes!$B$35,(VLOOKUP(Forfaitaires!$F356,Listes!$E$31:$F$36,2,FALSE)),IF($C356=Listes!$B$33,IF(Forfaitaires!$E356&lt;=Listes!$A$64,Forfaitaires!$E356*Listes!$A$65,IF(Forfaitaires!$E356&gt;Listes!$D$64,Forfaitaires!$E356*Listes!$D$65,((Forfaitaires!$E356*Listes!$B$65)+Listes!$C$65)))))))</f>
        <v/>
      </c>
      <c r="M356" s="124" t="str">
        <f t="shared" si="12"/>
        <v/>
      </c>
      <c r="N356" s="313"/>
    </row>
    <row r="357" spans="1:14" ht="20.100000000000001" customHeight="1" x14ac:dyDescent="0.25">
      <c r="A357" s="57">
        <v>352</v>
      </c>
      <c r="B357" s="28"/>
      <c r="C357" s="28"/>
      <c r="D357" s="28"/>
      <c r="E357" s="28"/>
      <c r="F357" s="28"/>
      <c r="G357" s="146" t="str">
        <f>IF(C357="","",IF(C357="","",(VLOOKUP(C357,Listes!$B$31:$C$35,2,FALSE))))</f>
        <v/>
      </c>
      <c r="H357" s="313" t="str">
        <f t="shared" si="11"/>
        <v/>
      </c>
      <c r="I357" s="124" t="str">
        <f>IF(G357="","",IF(G357="","",(VLOOKUP(G357,Listes!$C$31:$D$35,2,FALSE))))</f>
        <v/>
      </c>
      <c r="J357" s="123" t="str">
        <f>IF($G357="","",IF($C357=Listes!$B$32,IF(Forfaitaires!$E357&lt;=Listes!$B$53,(Forfaitaires!$E357*(VLOOKUP(Forfaitaires!$D357,Listes!$A$54:$E$60,2,FALSE))),IF(Forfaitaires!$E357&gt;Listes!$E$53,(Forfaitaires!$E357*(VLOOKUP(Forfaitaires!$D357,Listes!$A$54:$E$60,5,FALSE))),(Forfaitaires!$E357*(VLOOKUP(Forfaitaires!$D357,Listes!$A$54:$E$60,3,FALSE)))+(VLOOKUP(Forfaitaires!$D357,Listes!$A$54:$E$60,4,FALSE))))))</f>
        <v/>
      </c>
      <c r="K357" s="123" t="str">
        <f>IF($G357="","",IF($C357=Listes!$B$31,IF(Forfaitaires!$E357&lt;=Listes!$B$42,(Forfaitaires!$E357*(VLOOKUP(Forfaitaires!$D357,Listes!$A$43:$E$49,2,FALSE))),IF(Forfaitaires!$E357&gt;Listes!$D$42,(Forfaitaires!$E357*(VLOOKUP(Forfaitaires!$D357,Listes!$A$43:$E$49,5,FALSE))),(Forfaitaires!$E357*(VLOOKUP(Forfaitaires!$D357,Listes!$A$43:$E$49,3,FALSE)))+(VLOOKUP(Forfaitaires!$D357,Listes!$A$43:$E$49,4,FALSE))))))</f>
        <v/>
      </c>
      <c r="L357" s="123" t="str">
        <f>IF($G357="","",IF($C357=Listes!$B$34,Listes!$I$31,IF($C357=Listes!$B$35,(VLOOKUP(Forfaitaires!$F357,Listes!$E$31:$F$36,2,FALSE)),IF($C357=Listes!$B$33,IF(Forfaitaires!$E357&lt;=Listes!$A$64,Forfaitaires!$E357*Listes!$A$65,IF(Forfaitaires!$E357&gt;Listes!$D$64,Forfaitaires!$E357*Listes!$D$65,((Forfaitaires!$E357*Listes!$B$65)+Listes!$C$65)))))))</f>
        <v/>
      </c>
      <c r="M357" s="124" t="str">
        <f t="shared" si="12"/>
        <v/>
      </c>
      <c r="N357" s="313"/>
    </row>
    <row r="358" spans="1:14" ht="20.100000000000001" customHeight="1" x14ac:dyDescent="0.25">
      <c r="A358" s="57">
        <v>353</v>
      </c>
      <c r="B358" s="28"/>
      <c r="C358" s="28"/>
      <c r="D358" s="28"/>
      <c r="E358" s="28"/>
      <c r="F358" s="28"/>
      <c r="G358" s="146" t="str">
        <f>IF(C358="","",IF(C358="","",(VLOOKUP(C358,Listes!$B$31:$C$35,2,FALSE))))</f>
        <v/>
      </c>
      <c r="H358" s="313" t="str">
        <f t="shared" si="11"/>
        <v/>
      </c>
      <c r="I358" s="124" t="str">
        <f>IF(G358="","",IF(G358="","",(VLOOKUP(G358,Listes!$C$31:$D$35,2,FALSE))))</f>
        <v/>
      </c>
      <c r="J358" s="123" t="str">
        <f>IF($G358="","",IF($C358=Listes!$B$32,IF(Forfaitaires!$E358&lt;=Listes!$B$53,(Forfaitaires!$E358*(VLOOKUP(Forfaitaires!$D358,Listes!$A$54:$E$60,2,FALSE))),IF(Forfaitaires!$E358&gt;Listes!$E$53,(Forfaitaires!$E358*(VLOOKUP(Forfaitaires!$D358,Listes!$A$54:$E$60,5,FALSE))),(Forfaitaires!$E358*(VLOOKUP(Forfaitaires!$D358,Listes!$A$54:$E$60,3,FALSE)))+(VLOOKUP(Forfaitaires!$D358,Listes!$A$54:$E$60,4,FALSE))))))</f>
        <v/>
      </c>
      <c r="K358" s="123" t="str">
        <f>IF($G358="","",IF($C358=Listes!$B$31,IF(Forfaitaires!$E358&lt;=Listes!$B$42,(Forfaitaires!$E358*(VLOOKUP(Forfaitaires!$D358,Listes!$A$43:$E$49,2,FALSE))),IF(Forfaitaires!$E358&gt;Listes!$D$42,(Forfaitaires!$E358*(VLOOKUP(Forfaitaires!$D358,Listes!$A$43:$E$49,5,FALSE))),(Forfaitaires!$E358*(VLOOKUP(Forfaitaires!$D358,Listes!$A$43:$E$49,3,FALSE)))+(VLOOKUP(Forfaitaires!$D358,Listes!$A$43:$E$49,4,FALSE))))))</f>
        <v/>
      </c>
      <c r="L358" s="123" t="str">
        <f>IF($G358="","",IF($C358=Listes!$B$34,Listes!$I$31,IF($C358=Listes!$B$35,(VLOOKUP(Forfaitaires!$F358,Listes!$E$31:$F$36,2,FALSE)),IF($C358=Listes!$B$33,IF(Forfaitaires!$E358&lt;=Listes!$A$64,Forfaitaires!$E358*Listes!$A$65,IF(Forfaitaires!$E358&gt;Listes!$D$64,Forfaitaires!$E358*Listes!$D$65,((Forfaitaires!$E358*Listes!$B$65)+Listes!$C$65)))))))</f>
        <v/>
      </c>
      <c r="M358" s="124" t="str">
        <f t="shared" si="12"/>
        <v/>
      </c>
      <c r="N358" s="313"/>
    </row>
    <row r="359" spans="1:14" ht="20.100000000000001" customHeight="1" x14ac:dyDescent="0.25">
      <c r="A359" s="57">
        <v>354</v>
      </c>
      <c r="B359" s="28"/>
      <c r="C359" s="28"/>
      <c r="D359" s="28"/>
      <c r="E359" s="28"/>
      <c r="F359" s="28"/>
      <c r="G359" s="146" t="str">
        <f>IF(C359="","",IF(C359="","",(VLOOKUP(C359,Listes!$B$31:$C$35,2,FALSE))))</f>
        <v/>
      </c>
      <c r="H359" s="313" t="str">
        <f t="shared" si="11"/>
        <v/>
      </c>
      <c r="I359" s="124" t="str">
        <f>IF(G359="","",IF(G359="","",(VLOOKUP(G359,Listes!$C$31:$D$35,2,FALSE))))</f>
        <v/>
      </c>
      <c r="J359" s="123" t="str">
        <f>IF($G359="","",IF($C359=Listes!$B$32,IF(Forfaitaires!$E359&lt;=Listes!$B$53,(Forfaitaires!$E359*(VLOOKUP(Forfaitaires!$D359,Listes!$A$54:$E$60,2,FALSE))),IF(Forfaitaires!$E359&gt;Listes!$E$53,(Forfaitaires!$E359*(VLOOKUP(Forfaitaires!$D359,Listes!$A$54:$E$60,5,FALSE))),(Forfaitaires!$E359*(VLOOKUP(Forfaitaires!$D359,Listes!$A$54:$E$60,3,FALSE)))+(VLOOKUP(Forfaitaires!$D359,Listes!$A$54:$E$60,4,FALSE))))))</f>
        <v/>
      </c>
      <c r="K359" s="123" t="str">
        <f>IF($G359="","",IF($C359=Listes!$B$31,IF(Forfaitaires!$E359&lt;=Listes!$B$42,(Forfaitaires!$E359*(VLOOKUP(Forfaitaires!$D359,Listes!$A$43:$E$49,2,FALSE))),IF(Forfaitaires!$E359&gt;Listes!$D$42,(Forfaitaires!$E359*(VLOOKUP(Forfaitaires!$D359,Listes!$A$43:$E$49,5,FALSE))),(Forfaitaires!$E359*(VLOOKUP(Forfaitaires!$D359,Listes!$A$43:$E$49,3,FALSE)))+(VLOOKUP(Forfaitaires!$D359,Listes!$A$43:$E$49,4,FALSE))))))</f>
        <v/>
      </c>
      <c r="L359" s="123" t="str">
        <f>IF($G359="","",IF($C359=Listes!$B$34,Listes!$I$31,IF($C359=Listes!$B$35,(VLOOKUP(Forfaitaires!$F359,Listes!$E$31:$F$36,2,FALSE)),IF($C359=Listes!$B$33,IF(Forfaitaires!$E359&lt;=Listes!$A$64,Forfaitaires!$E359*Listes!$A$65,IF(Forfaitaires!$E359&gt;Listes!$D$64,Forfaitaires!$E359*Listes!$D$65,((Forfaitaires!$E359*Listes!$B$65)+Listes!$C$65)))))))</f>
        <v/>
      </c>
      <c r="M359" s="124" t="str">
        <f t="shared" si="12"/>
        <v/>
      </c>
      <c r="N359" s="313"/>
    </row>
    <row r="360" spans="1:14" ht="20.100000000000001" customHeight="1" x14ac:dyDescent="0.25">
      <c r="A360" s="57">
        <v>355</v>
      </c>
      <c r="B360" s="28"/>
      <c r="C360" s="28"/>
      <c r="D360" s="28"/>
      <c r="E360" s="28"/>
      <c r="F360" s="28"/>
      <c r="G360" s="146" t="str">
        <f>IF(C360="","",IF(C360="","",(VLOOKUP(C360,Listes!$B$31:$C$35,2,FALSE))))</f>
        <v/>
      </c>
      <c r="H360" s="313" t="str">
        <f t="shared" si="11"/>
        <v/>
      </c>
      <c r="I360" s="124" t="str">
        <f>IF(G360="","",IF(G360="","",(VLOOKUP(G360,Listes!$C$31:$D$35,2,FALSE))))</f>
        <v/>
      </c>
      <c r="J360" s="123" t="str">
        <f>IF($G360="","",IF($C360=Listes!$B$32,IF(Forfaitaires!$E360&lt;=Listes!$B$53,(Forfaitaires!$E360*(VLOOKUP(Forfaitaires!$D360,Listes!$A$54:$E$60,2,FALSE))),IF(Forfaitaires!$E360&gt;Listes!$E$53,(Forfaitaires!$E360*(VLOOKUP(Forfaitaires!$D360,Listes!$A$54:$E$60,5,FALSE))),(Forfaitaires!$E360*(VLOOKUP(Forfaitaires!$D360,Listes!$A$54:$E$60,3,FALSE)))+(VLOOKUP(Forfaitaires!$D360,Listes!$A$54:$E$60,4,FALSE))))))</f>
        <v/>
      </c>
      <c r="K360" s="123" t="str">
        <f>IF($G360="","",IF($C360=Listes!$B$31,IF(Forfaitaires!$E360&lt;=Listes!$B$42,(Forfaitaires!$E360*(VLOOKUP(Forfaitaires!$D360,Listes!$A$43:$E$49,2,FALSE))),IF(Forfaitaires!$E360&gt;Listes!$D$42,(Forfaitaires!$E360*(VLOOKUP(Forfaitaires!$D360,Listes!$A$43:$E$49,5,FALSE))),(Forfaitaires!$E360*(VLOOKUP(Forfaitaires!$D360,Listes!$A$43:$E$49,3,FALSE)))+(VLOOKUP(Forfaitaires!$D360,Listes!$A$43:$E$49,4,FALSE))))))</f>
        <v/>
      </c>
      <c r="L360" s="123" t="str">
        <f>IF($G360="","",IF($C360=Listes!$B$34,Listes!$I$31,IF($C360=Listes!$B$35,(VLOOKUP(Forfaitaires!$F360,Listes!$E$31:$F$36,2,FALSE)),IF($C360=Listes!$B$33,IF(Forfaitaires!$E360&lt;=Listes!$A$64,Forfaitaires!$E360*Listes!$A$65,IF(Forfaitaires!$E360&gt;Listes!$D$64,Forfaitaires!$E360*Listes!$D$65,((Forfaitaires!$E360*Listes!$B$65)+Listes!$C$65)))))))</f>
        <v/>
      </c>
      <c r="M360" s="124" t="str">
        <f t="shared" si="12"/>
        <v/>
      </c>
      <c r="N360" s="313"/>
    </row>
    <row r="361" spans="1:14" ht="20.100000000000001" customHeight="1" x14ac:dyDescent="0.25">
      <c r="A361" s="57">
        <v>356</v>
      </c>
      <c r="B361" s="28"/>
      <c r="C361" s="28"/>
      <c r="D361" s="28"/>
      <c r="E361" s="28"/>
      <c r="F361" s="28"/>
      <c r="G361" s="146" t="str">
        <f>IF(C361="","",IF(C361="","",(VLOOKUP(C361,Listes!$B$31:$C$35,2,FALSE))))</f>
        <v/>
      </c>
      <c r="H361" s="313" t="str">
        <f t="shared" si="11"/>
        <v/>
      </c>
      <c r="I361" s="124" t="str">
        <f>IF(G361="","",IF(G361="","",(VLOOKUP(G361,Listes!$C$31:$D$35,2,FALSE))))</f>
        <v/>
      </c>
      <c r="J361" s="123" t="str">
        <f>IF($G361="","",IF($C361=Listes!$B$32,IF(Forfaitaires!$E361&lt;=Listes!$B$53,(Forfaitaires!$E361*(VLOOKUP(Forfaitaires!$D361,Listes!$A$54:$E$60,2,FALSE))),IF(Forfaitaires!$E361&gt;Listes!$E$53,(Forfaitaires!$E361*(VLOOKUP(Forfaitaires!$D361,Listes!$A$54:$E$60,5,FALSE))),(Forfaitaires!$E361*(VLOOKUP(Forfaitaires!$D361,Listes!$A$54:$E$60,3,FALSE)))+(VLOOKUP(Forfaitaires!$D361,Listes!$A$54:$E$60,4,FALSE))))))</f>
        <v/>
      </c>
      <c r="K361" s="123" t="str">
        <f>IF($G361="","",IF($C361=Listes!$B$31,IF(Forfaitaires!$E361&lt;=Listes!$B$42,(Forfaitaires!$E361*(VLOOKUP(Forfaitaires!$D361,Listes!$A$43:$E$49,2,FALSE))),IF(Forfaitaires!$E361&gt;Listes!$D$42,(Forfaitaires!$E361*(VLOOKUP(Forfaitaires!$D361,Listes!$A$43:$E$49,5,FALSE))),(Forfaitaires!$E361*(VLOOKUP(Forfaitaires!$D361,Listes!$A$43:$E$49,3,FALSE)))+(VLOOKUP(Forfaitaires!$D361,Listes!$A$43:$E$49,4,FALSE))))))</f>
        <v/>
      </c>
      <c r="L361" s="123" t="str">
        <f>IF($G361="","",IF($C361=Listes!$B$34,Listes!$I$31,IF($C361=Listes!$B$35,(VLOOKUP(Forfaitaires!$F361,Listes!$E$31:$F$36,2,FALSE)),IF($C361=Listes!$B$33,IF(Forfaitaires!$E361&lt;=Listes!$A$64,Forfaitaires!$E361*Listes!$A$65,IF(Forfaitaires!$E361&gt;Listes!$D$64,Forfaitaires!$E361*Listes!$D$65,((Forfaitaires!$E361*Listes!$B$65)+Listes!$C$65)))))))</f>
        <v/>
      </c>
      <c r="M361" s="124" t="str">
        <f t="shared" si="12"/>
        <v/>
      </c>
      <c r="N361" s="313"/>
    </row>
    <row r="362" spans="1:14" ht="20.100000000000001" customHeight="1" x14ac:dyDescent="0.25">
      <c r="A362" s="57">
        <v>357</v>
      </c>
      <c r="B362" s="28"/>
      <c r="C362" s="28"/>
      <c r="D362" s="28"/>
      <c r="E362" s="28"/>
      <c r="F362" s="28"/>
      <c r="G362" s="146" t="str">
        <f>IF(C362="","",IF(C362="","",(VLOOKUP(C362,Listes!$B$31:$C$35,2,FALSE))))</f>
        <v/>
      </c>
      <c r="H362" s="313" t="str">
        <f t="shared" si="11"/>
        <v/>
      </c>
      <c r="I362" s="124" t="str">
        <f>IF(G362="","",IF(G362="","",(VLOOKUP(G362,Listes!$C$31:$D$35,2,FALSE))))</f>
        <v/>
      </c>
      <c r="J362" s="123" t="str">
        <f>IF($G362="","",IF($C362=Listes!$B$32,IF(Forfaitaires!$E362&lt;=Listes!$B$53,(Forfaitaires!$E362*(VLOOKUP(Forfaitaires!$D362,Listes!$A$54:$E$60,2,FALSE))),IF(Forfaitaires!$E362&gt;Listes!$E$53,(Forfaitaires!$E362*(VLOOKUP(Forfaitaires!$D362,Listes!$A$54:$E$60,5,FALSE))),(Forfaitaires!$E362*(VLOOKUP(Forfaitaires!$D362,Listes!$A$54:$E$60,3,FALSE)))+(VLOOKUP(Forfaitaires!$D362,Listes!$A$54:$E$60,4,FALSE))))))</f>
        <v/>
      </c>
      <c r="K362" s="123" t="str">
        <f>IF($G362="","",IF($C362=Listes!$B$31,IF(Forfaitaires!$E362&lt;=Listes!$B$42,(Forfaitaires!$E362*(VLOOKUP(Forfaitaires!$D362,Listes!$A$43:$E$49,2,FALSE))),IF(Forfaitaires!$E362&gt;Listes!$D$42,(Forfaitaires!$E362*(VLOOKUP(Forfaitaires!$D362,Listes!$A$43:$E$49,5,FALSE))),(Forfaitaires!$E362*(VLOOKUP(Forfaitaires!$D362,Listes!$A$43:$E$49,3,FALSE)))+(VLOOKUP(Forfaitaires!$D362,Listes!$A$43:$E$49,4,FALSE))))))</f>
        <v/>
      </c>
      <c r="L362" s="123" t="str">
        <f>IF($G362="","",IF($C362=Listes!$B$34,Listes!$I$31,IF($C362=Listes!$B$35,(VLOOKUP(Forfaitaires!$F362,Listes!$E$31:$F$36,2,FALSE)),IF($C362=Listes!$B$33,IF(Forfaitaires!$E362&lt;=Listes!$A$64,Forfaitaires!$E362*Listes!$A$65,IF(Forfaitaires!$E362&gt;Listes!$D$64,Forfaitaires!$E362*Listes!$D$65,((Forfaitaires!$E362*Listes!$B$65)+Listes!$C$65)))))))</f>
        <v/>
      </c>
      <c r="M362" s="124" t="str">
        <f t="shared" si="12"/>
        <v/>
      </c>
      <c r="N362" s="313"/>
    </row>
    <row r="363" spans="1:14" ht="20.100000000000001" customHeight="1" x14ac:dyDescent="0.25">
      <c r="A363" s="57">
        <v>358</v>
      </c>
      <c r="B363" s="28"/>
      <c r="C363" s="28"/>
      <c r="D363" s="28"/>
      <c r="E363" s="28"/>
      <c r="F363" s="28"/>
      <c r="G363" s="146" t="str">
        <f>IF(C363="","",IF(C363="","",(VLOOKUP(C363,Listes!$B$31:$C$35,2,FALSE))))</f>
        <v/>
      </c>
      <c r="H363" s="313" t="str">
        <f t="shared" si="11"/>
        <v/>
      </c>
      <c r="I363" s="124" t="str">
        <f>IF(G363="","",IF(G363="","",(VLOOKUP(G363,Listes!$C$31:$D$35,2,FALSE))))</f>
        <v/>
      </c>
      <c r="J363" s="123" t="str">
        <f>IF($G363="","",IF($C363=Listes!$B$32,IF(Forfaitaires!$E363&lt;=Listes!$B$53,(Forfaitaires!$E363*(VLOOKUP(Forfaitaires!$D363,Listes!$A$54:$E$60,2,FALSE))),IF(Forfaitaires!$E363&gt;Listes!$E$53,(Forfaitaires!$E363*(VLOOKUP(Forfaitaires!$D363,Listes!$A$54:$E$60,5,FALSE))),(Forfaitaires!$E363*(VLOOKUP(Forfaitaires!$D363,Listes!$A$54:$E$60,3,FALSE)))+(VLOOKUP(Forfaitaires!$D363,Listes!$A$54:$E$60,4,FALSE))))))</f>
        <v/>
      </c>
      <c r="K363" s="123" t="str">
        <f>IF($G363="","",IF($C363=Listes!$B$31,IF(Forfaitaires!$E363&lt;=Listes!$B$42,(Forfaitaires!$E363*(VLOOKUP(Forfaitaires!$D363,Listes!$A$43:$E$49,2,FALSE))),IF(Forfaitaires!$E363&gt;Listes!$D$42,(Forfaitaires!$E363*(VLOOKUP(Forfaitaires!$D363,Listes!$A$43:$E$49,5,FALSE))),(Forfaitaires!$E363*(VLOOKUP(Forfaitaires!$D363,Listes!$A$43:$E$49,3,FALSE)))+(VLOOKUP(Forfaitaires!$D363,Listes!$A$43:$E$49,4,FALSE))))))</f>
        <v/>
      </c>
      <c r="L363" s="123" t="str">
        <f>IF($G363="","",IF($C363=Listes!$B$34,Listes!$I$31,IF($C363=Listes!$B$35,(VLOOKUP(Forfaitaires!$F363,Listes!$E$31:$F$36,2,FALSE)),IF($C363=Listes!$B$33,IF(Forfaitaires!$E363&lt;=Listes!$A$64,Forfaitaires!$E363*Listes!$A$65,IF(Forfaitaires!$E363&gt;Listes!$D$64,Forfaitaires!$E363*Listes!$D$65,((Forfaitaires!$E363*Listes!$B$65)+Listes!$C$65)))))))</f>
        <v/>
      </c>
      <c r="M363" s="124" t="str">
        <f t="shared" si="12"/>
        <v/>
      </c>
      <c r="N363" s="313"/>
    </row>
    <row r="364" spans="1:14" ht="20.100000000000001" customHeight="1" x14ac:dyDescent="0.25">
      <c r="A364" s="57">
        <v>359</v>
      </c>
      <c r="B364" s="28"/>
      <c r="C364" s="28"/>
      <c r="D364" s="28"/>
      <c r="E364" s="28"/>
      <c r="F364" s="28"/>
      <c r="G364" s="146" t="str">
        <f>IF(C364="","",IF(C364="","",(VLOOKUP(C364,Listes!$B$31:$C$35,2,FALSE))))</f>
        <v/>
      </c>
      <c r="H364" s="313" t="str">
        <f t="shared" si="11"/>
        <v/>
      </c>
      <c r="I364" s="124" t="str">
        <f>IF(G364="","",IF(G364="","",(VLOOKUP(G364,Listes!$C$31:$D$35,2,FALSE))))</f>
        <v/>
      </c>
      <c r="J364" s="123" t="str">
        <f>IF($G364="","",IF($C364=Listes!$B$32,IF(Forfaitaires!$E364&lt;=Listes!$B$53,(Forfaitaires!$E364*(VLOOKUP(Forfaitaires!$D364,Listes!$A$54:$E$60,2,FALSE))),IF(Forfaitaires!$E364&gt;Listes!$E$53,(Forfaitaires!$E364*(VLOOKUP(Forfaitaires!$D364,Listes!$A$54:$E$60,5,FALSE))),(Forfaitaires!$E364*(VLOOKUP(Forfaitaires!$D364,Listes!$A$54:$E$60,3,FALSE)))+(VLOOKUP(Forfaitaires!$D364,Listes!$A$54:$E$60,4,FALSE))))))</f>
        <v/>
      </c>
      <c r="K364" s="123" t="str">
        <f>IF($G364="","",IF($C364=Listes!$B$31,IF(Forfaitaires!$E364&lt;=Listes!$B$42,(Forfaitaires!$E364*(VLOOKUP(Forfaitaires!$D364,Listes!$A$43:$E$49,2,FALSE))),IF(Forfaitaires!$E364&gt;Listes!$D$42,(Forfaitaires!$E364*(VLOOKUP(Forfaitaires!$D364,Listes!$A$43:$E$49,5,FALSE))),(Forfaitaires!$E364*(VLOOKUP(Forfaitaires!$D364,Listes!$A$43:$E$49,3,FALSE)))+(VLOOKUP(Forfaitaires!$D364,Listes!$A$43:$E$49,4,FALSE))))))</f>
        <v/>
      </c>
      <c r="L364" s="123" t="str">
        <f>IF($G364="","",IF($C364=Listes!$B$34,Listes!$I$31,IF($C364=Listes!$B$35,(VLOOKUP(Forfaitaires!$F364,Listes!$E$31:$F$36,2,FALSE)),IF($C364=Listes!$B$33,IF(Forfaitaires!$E364&lt;=Listes!$A$64,Forfaitaires!$E364*Listes!$A$65,IF(Forfaitaires!$E364&gt;Listes!$D$64,Forfaitaires!$E364*Listes!$D$65,((Forfaitaires!$E364*Listes!$B$65)+Listes!$C$65)))))))</f>
        <v/>
      </c>
      <c r="M364" s="124" t="str">
        <f t="shared" si="12"/>
        <v/>
      </c>
      <c r="N364" s="313"/>
    </row>
    <row r="365" spans="1:14" ht="20.100000000000001" customHeight="1" x14ac:dyDescent="0.25">
      <c r="A365" s="57">
        <v>360</v>
      </c>
      <c r="B365" s="28"/>
      <c r="C365" s="28"/>
      <c r="D365" s="28"/>
      <c r="E365" s="28"/>
      <c r="F365" s="28"/>
      <c r="G365" s="146" t="str">
        <f>IF(C365="","",IF(C365="","",(VLOOKUP(C365,Listes!$B$31:$C$35,2,FALSE))))</f>
        <v/>
      </c>
      <c r="H365" s="313" t="str">
        <f t="shared" si="11"/>
        <v/>
      </c>
      <c r="I365" s="124" t="str">
        <f>IF(G365="","",IF(G365="","",(VLOOKUP(G365,Listes!$C$31:$D$35,2,FALSE))))</f>
        <v/>
      </c>
      <c r="J365" s="123" t="str">
        <f>IF($G365="","",IF($C365=Listes!$B$32,IF(Forfaitaires!$E365&lt;=Listes!$B$53,(Forfaitaires!$E365*(VLOOKUP(Forfaitaires!$D365,Listes!$A$54:$E$60,2,FALSE))),IF(Forfaitaires!$E365&gt;Listes!$E$53,(Forfaitaires!$E365*(VLOOKUP(Forfaitaires!$D365,Listes!$A$54:$E$60,5,FALSE))),(Forfaitaires!$E365*(VLOOKUP(Forfaitaires!$D365,Listes!$A$54:$E$60,3,FALSE)))+(VLOOKUP(Forfaitaires!$D365,Listes!$A$54:$E$60,4,FALSE))))))</f>
        <v/>
      </c>
      <c r="K365" s="123" t="str">
        <f>IF($G365="","",IF($C365=Listes!$B$31,IF(Forfaitaires!$E365&lt;=Listes!$B$42,(Forfaitaires!$E365*(VLOOKUP(Forfaitaires!$D365,Listes!$A$43:$E$49,2,FALSE))),IF(Forfaitaires!$E365&gt;Listes!$D$42,(Forfaitaires!$E365*(VLOOKUP(Forfaitaires!$D365,Listes!$A$43:$E$49,5,FALSE))),(Forfaitaires!$E365*(VLOOKUP(Forfaitaires!$D365,Listes!$A$43:$E$49,3,FALSE)))+(VLOOKUP(Forfaitaires!$D365,Listes!$A$43:$E$49,4,FALSE))))))</f>
        <v/>
      </c>
      <c r="L365" s="123" t="str">
        <f>IF($G365="","",IF($C365=Listes!$B$34,Listes!$I$31,IF($C365=Listes!$B$35,(VLOOKUP(Forfaitaires!$F365,Listes!$E$31:$F$36,2,FALSE)),IF($C365=Listes!$B$33,IF(Forfaitaires!$E365&lt;=Listes!$A$64,Forfaitaires!$E365*Listes!$A$65,IF(Forfaitaires!$E365&gt;Listes!$D$64,Forfaitaires!$E365*Listes!$D$65,((Forfaitaires!$E365*Listes!$B$65)+Listes!$C$65)))))))</f>
        <v/>
      </c>
      <c r="M365" s="124" t="str">
        <f t="shared" si="12"/>
        <v/>
      </c>
      <c r="N365" s="313"/>
    </row>
    <row r="366" spans="1:14" ht="20.100000000000001" customHeight="1" x14ac:dyDescent="0.25">
      <c r="A366" s="57">
        <v>361</v>
      </c>
      <c r="B366" s="28"/>
      <c r="C366" s="28"/>
      <c r="D366" s="28"/>
      <c r="E366" s="28"/>
      <c r="F366" s="28"/>
      <c r="G366" s="146" t="str">
        <f>IF(C366="","",IF(C366="","",(VLOOKUP(C366,Listes!$B$31:$C$35,2,FALSE))))</f>
        <v/>
      </c>
      <c r="H366" s="313" t="str">
        <f t="shared" si="11"/>
        <v/>
      </c>
      <c r="I366" s="124" t="str">
        <f>IF(G366="","",IF(G366="","",(VLOOKUP(G366,Listes!$C$31:$D$35,2,FALSE))))</f>
        <v/>
      </c>
      <c r="J366" s="123" t="str">
        <f>IF($G366="","",IF($C366=Listes!$B$32,IF(Forfaitaires!$E366&lt;=Listes!$B$53,(Forfaitaires!$E366*(VLOOKUP(Forfaitaires!$D366,Listes!$A$54:$E$60,2,FALSE))),IF(Forfaitaires!$E366&gt;Listes!$E$53,(Forfaitaires!$E366*(VLOOKUP(Forfaitaires!$D366,Listes!$A$54:$E$60,5,FALSE))),(Forfaitaires!$E366*(VLOOKUP(Forfaitaires!$D366,Listes!$A$54:$E$60,3,FALSE)))+(VLOOKUP(Forfaitaires!$D366,Listes!$A$54:$E$60,4,FALSE))))))</f>
        <v/>
      </c>
      <c r="K366" s="123" t="str">
        <f>IF($G366="","",IF($C366=Listes!$B$31,IF(Forfaitaires!$E366&lt;=Listes!$B$42,(Forfaitaires!$E366*(VLOOKUP(Forfaitaires!$D366,Listes!$A$43:$E$49,2,FALSE))),IF(Forfaitaires!$E366&gt;Listes!$D$42,(Forfaitaires!$E366*(VLOOKUP(Forfaitaires!$D366,Listes!$A$43:$E$49,5,FALSE))),(Forfaitaires!$E366*(VLOOKUP(Forfaitaires!$D366,Listes!$A$43:$E$49,3,FALSE)))+(VLOOKUP(Forfaitaires!$D366,Listes!$A$43:$E$49,4,FALSE))))))</f>
        <v/>
      </c>
      <c r="L366" s="123" t="str">
        <f>IF($G366="","",IF($C366=Listes!$B$34,Listes!$I$31,IF($C366=Listes!$B$35,(VLOOKUP(Forfaitaires!$F366,Listes!$E$31:$F$36,2,FALSE)),IF($C366=Listes!$B$33,IF(Forfaitaires!$E366&lt;=Listes!$A$64,Forfaitaires!$E366*Listes!$A$65,IF(Forfaitaires!$E366&gt;Listes!$D$64,Forfaitaires!$E366*Listes!$D$65,((Forfaitaires!$E366*Listes!$B$65)+Listes!$C$65)))))))</f>
        <v/>
      </c>
      <c r="M366" s="124" t="str">
        <f t="shared" si="12"/>
        <v/>
      </c>
      <c r="N366" s="313"/>
    </row>
    <row r="367" spans="1:14" ht="20.100000000000001" customHeight="1" x14ac:dyDescent="0.25">
      <c r="A367" s="57">
        <v>362</v>
      </c>
      <c r="B367" s="28"/>
      <c r="C367" s="28"/>
      <c r="D367" s="28"/>
      <c r="E367" s="28"/>
      <c r="F367" s="28"/>
      <c r="G367" s="146" t="str">
        <f>IF(C367="","",IF(C367="","",(VLOOKUP(C367,Listes!$B$31:$C$35,2,FALSE))))</f>
        <v/>
      </c>
      <c r="H367" s="313" t="str">
        <f t="shared" si="11"/>
        <v/>
      </c>
      <c r="I367" s="124" t="str">
        <f>IF(G367="","",IF(G367="","",(VLOOKUP(G367,Listes!$C$31:$D$35,2,FALSE))))</f>
        <v/>
      </c>
      <c r="J367" s="123" t="str">
        <f>IF($G367="","",IF($C367=Listes!$B$32,IF(Forfaitaires!$E367&lt;=Listes!$B$53,(Forfaitaires!$E367*(VLOOKUP(Forfaitaires!$D367,Listes!$A$54:$E$60,2,FALSE))),IF(Forfaitaires!$E367&gt;Listes!$E$53,(Forfaitaires!$E367*(VLOOKUP(Forfaitaires!$D367,Listes!$A$54:$E$60,5,FALSE))),(Forfaitaires!$E367*(VLOOKUP(Forfaitaires!$D367,Listes!$A$54:$E$60,3,FALSE)))+(VLOOKUP(Forfaitaires!$D367,Listes!$A$54:$E$60,4,FALSE))))))</f>
        <v/>
      </c>
      <c r="K367" s="123" t="str">
        <f>IF($G367="","",IF($C367=Listes!$B$31,IF(Forfaitaires!$E367&lt;=Listes!$B$42,(Forfaitaires!$E367*(VLOOKUP(Forfaitaires!$D367,Listes!$A$43:$E$49,2,FALSE))),IF(Forfaitaires!$E367&gt;Listes!$D$42,(Forfaitaires!$E367*(VLOOKUP(Forfaitaires!$D367,Listes!$A$43:$E$49,5,FALSE))),(Forfaitaires!$E367*(VLOOKUP(Forfaitaires!$D367,Listes!$A$43:$E$49,3,FALSE)))+(VLOOKUP(Forfaitaires!$D367,Listes!$A$43:$E$49,4,FALSE))))))</f>
        <v/>
      </c>
      <c r="L367" s="123" t="str">
        <f>IF($G367="","",IF($C367=Listes!$B$34,Listes!$I$31,IF($C367=Listes!$B$35,(VLOOKUP(Forfaitaires!$F367,Listes!$E$31:$F$36,2,FALSE)),IF($C367=Listes!$B$33,IF(Forfaitaires!$E367&lt;=Listes!$A$64,Forfaitaires!$E367*Listes!$A$65,IF(Forfaitaires!$E367&gt;Listes!$D$64,Forfaitaires!$E367*Listes!$D$65,((Forfaitaires!$E367*Listes!$B$65)+Listes!$C$65)))))))</f>
        <v/>
      </c>
      <c r="M367" s="124" t="str">
        <f t="shared" si="12"/>
        <v/>
      </c>
      <c r="N367" s="313"/>
    </row>
    <row r="368" spans="1:14" ht="20.100000000000001" customHeight="1" x14ac:dyDescent="0.25">
      <c r="A368" s="57">
        <v>363</v>
      </c>
      <c r="B368" s="28"/>
      <c r="C368" s="28"/>
      <c r="D368" s="28"/>
      <c r="E368" s="28"/>
      <c r="F368" s="28"/>
      <c r="G368" s="146" t="str">
        <f>IF(C368="","",IF(C368="","",(VLOOKUP(C368,Listes!$B$31:$C$35,2,FALSE))))</f>
        <v/>
      </c>
      <c r="H368" s="313" t="str">
        <f t="shared" si="11"/>
        <v/>
      </c>
      <c r="I368" s="124" t="str">
        <f>IF(G368="","",IF(G368="","",(VLOOKUP(G368,Listes!$C$31:$D$35,2,FALSE))))</f>
        <v/>
      </c>
      <c r="J368" s="123" t="str">
        <f>IF($G368="","",IF($C368=Listes!$B$32,IF(Forfaitaires!$E368&lt;=Listes!$B$53,(Forfaitaires!$E368*(VLOOKUP(Forfaitaires!$D368,Listes!$A$54:$E$60,2,FALSE))),IF(Forfaitaires!$E368&gt;Listes!$E$53,(Forfaitaires!$E368*(VLOOKUP(Forfaitaires!$D368,Listes!$A$54:$E$60,5,FALSE))),(Forfaitaires!$E368*(VLOOKUP(Forfaitaires!$D368,Listes!$A$54:$E$60,3,FALSE)))+(VLOOKUP(Forfaitaires!$D368,Listes!$A$54:$E$60,4,FALSE))))))</f>
        <v/>
      </c>
      <c r="K368" s="123" t="str">
        <f>IF($G368="","",IF($C368=Listes!$B$31,IF(Forfaitaires!$E368&lt;=Listes!$B$42,(Forfaitaires!$E368*(VLOOKUP(Forfaitaires!$D368,Listes!$A$43:$E$49,2,FALSE))),IF(Forfaitaires!$E368&gt;Listes!$D$42,(Forfaitaires!$E368*(VLOOKUP(Forfaitaires!$D368,Listes!$A$43:$E$49,5,FALSE))),(Forfaitaires!$E368*(VLOOKUP(Forfaitaires!$D368,Listes!$A$43:$E$49,3,FALSE)))+(VLOOKUP(Forfaitaires!$D368,Listes!$A$43:$E$49,4,FALSE))))))</f>
        <v/>
      </c>
      <c r="L368" s="123" t="str">
        <f>IF($G368="","",IF($C368=Listes!$B$34,Listes!$I$31,IF($C368=Listes!$B$35,(VLOOKUP(Forfaitaires!$F368,Listes!$E$31:$F$36,2,FALSE)),IF($C368=Listes!$B$33,IF(Forfaitaires!$E368&lt;=Listes!$A$64,Forfaitaires!$E368*Listes!$A$65,IF(Forfaitaires!$E368&gt;Listes!$D$64,Forfaitaires!$E368*Listes!$D$65,((Forfaitaires!$E368*Listes!$B$65)+Listes!$C$65)))))))</f>
        <v/>
      </c>
      <c r="M368" s="124" t="str">
        <f t="shared" si="12"/>
        <v/>
      </c>
      <c r="N368" s="313"/>
    </row>
    <row r="369" spans="1:14" ht="20.100000000000001" customHeight="1" x14ac:dyDescent="0.25">
      <c r="A369" s="57">
        <v>364</v>
      </c>
      <c r="B369" s="28"/>
      <c r="C369" s="28"/>
      <c r="D369" s="28"/>
      <c r="E369" s="28"/>
      <c r="F369" s="28"/>
      <c r="G369" s="146" t="str">
        <f>IF(C369="","",IF(C369="","",(VLOOKUP(C369,Listes!$B$31:$C$35,2,FALSE))))</f>
        <v/>
      </c>
      <c r="H369" s="313" t="str">
        <f t="shared" si="11"/>
        <v/>
      </c>
      <c r="I369" s="124" t="str">
        <f>IF(G369="","",IF(G369="","",(VLOOKUP(G369,Listes!$C$31:$D$35,2,FALSE))))</f>
        <v/>
      </c>
      <c r="J369" s="123" t="str">
        <f>IF($G369="","",IF($C369=Listes!$B$32,IF(Forfaitaires!$E369&lt;=Listes!$B$53,(Forfaitaires!$E369*(VLOOKUP(Forfaitaires!$D369,Listes!$A$54:$E$60,2,FALSE))),IF(Forfaitaires!$E369&gt;Listes!$E$53,(Forfaitaires!$E369*(VLOOKUP(Forfaitaires!$D369,Listes!$A$54:$E$60,5,FALSE))),(Forfaitaires!$E369*(VLOOKUP(Forfaitaires!$D369,Listes!$A$54:$E$60,3,FALSE)))+(VLOOKUP(Forfaitaires!$D369,Listes!$A$54:$E$60,4,FALSE))))))</f>
        <v/>
      </c>
      <c r="K369" s="123" t="str">
        <f>IF($G369="","",IF($C369=Listes!$B$31,IF(Forfaitaires!$E369&lt;=Listes!$B$42,(Forfaitaires!$E369*(VLOOKUP(Forfaitaires!$D369,Listes!$A$43:$E$49,2,FALSE))),IF(Forfaitaires!$E369&gt;Listes!$D$42,(Forfaitaires!$E369*(VLOOKUP(Forfaitaires!$D369,Listes!$A$43:$E$49,5,FALSE))),(Forfaitaires!$E369*(VLOOKUP(Forfaitaires!$D369,Listes!$A$43:$E$49,3,FALSE)))+(VLOOKUP(Forfaitaires!$D369,Listes!$A$43:$E$49,4,FALSE))))))</f>
        <v/>
      </c>
      <c r="L369" s="123" t="str">
        <f>IF($G369="","",IF($C369=Listes!$B$34,Listes!$I$31,IF($C369=Listes!$B$35,(VLOOKUP(Forfaitaires!$F369,Listes!$E$31:$F$36,2,FALSE)),IF($C369=Listes!$B$33,IF(Forfaitaires!$E369&lt;=Listes!$A$64,Forfaitaires!$E369*Listes!$A$65,IF(Forfaitaires!$E369&gt;Listes!$D$64,Forfaitaires!$E369*Listes!$D$65,((Forfaitaires!$E369*Listes!$B$65)+Listes!$C$65)))))))</f>
        <v/>
      </c>
      <c r="M369" s="124" t="str">
        <f t="shared" si="12"/>
        <v/>
      </c>
      <c r="N369" s="313"/>
    </row>
    <row r="370" spans="1:14" ht="20.100000000000001" customHeight="1" x14ac:dyDescent="0.25">
      <c r="A370" s="57">
        <v>365</v>
      </c>
      <c r="B370" s="28"/>
      <c r="C370" s="28"/>
      <c r="D370" s="28"/>
      <c r="E370" s="28"/>
      <c r="F370" s="28"/>
      <c r="G370" s="146" t="str">
        <f>IF(C370="","",IF(C370="","",(VLOOKUP(C370,Listes!$B$31:$C$35,2,FALSE))))</f>
        <v/>
      </c>
      <c r="H370" s="313" t="str">
        <f t="shared" si="11"/>
        <v/>
      </c>
      <c r="I370" s="124" t="str">
        <f>IF(G370="","",IF(G370="","",(VLOOKUP(G370,Listes!$C$31:$D$35,2,FALSE))))</f>
        <v/>
      </c>
      <c r="J370" s="123" t="str">
        <f>IF($G370="","",IF($C370=Listes!$B$32,IF(Forfaitaires!$E370&lt;=Listes!$B$53,(Forfaitaires!$E370*(VLOOKUP(Forfaitaires!$D370,Listes!$A$54:$E$60,2,FALSE))),IF(Forfaitaires!$E370&gt;Listes!$E$53,(Forfaitaires!$E370*(VLOOKUP(Forfaitaires!$D370,Listes!$A$54:$E$60,5,FALSE))),(Forfaitaires!$E370*(VLOOKUP(Forfaitaires!$D370,Listes!$A$54:$E$60,3,FALSE)))+(VLOOKUP(Forfaitaires!$D370,Listes!$A$54:$E$60,4,FALSE))))))</f>
        <v/>
      </c>
      <c r="K370" s="123" t="str">
        <f>IF($G370="","",IF($C370=Listes!$B$31,IF(Forfaitaires!$E370&lt;=Listes!$B$42,(Forfaitaires!$E370*(VLOOKUP(Forfaitaires!$D370,Listes!$A$43:$E$49,2,FALSE))),IF(Forfaitaires!$E370&gt;Listes!$D$42,(Forfaitaires!$E370*(VLOOKUP(Forfaitaires!$D370,Listes!$A$43:$E$49,5,FALSE))),(Forfaitaires!$E370*(VLOOKUP(Forfaitaires!$D370,Listes!$A$43:$E$49,3,FALSE)))+(VLOOKUP(Forfaitaires!$D370,Listes!$A$43:$E$49,4,FALSE))))))</f>
        <v/>
      </c>
      <c r="L370" s="123" t="str">
        <f>IF($G370="","",IF($C370=Listes!$B$34,Listes!$I$31,IF($C370=Listes!$B$35,(VLOOKUP(Forfaitaires!$F370,Listes!$E$31:$F$36,2,FALSE)),IF($C370=Listes!$B$33,IF(Forfaitaires!$E370&lt;=Listes!$A$64,Forfaitaires!$E370*Listes!$A$65,IF(Forfaitaires!$E370&gt;Listes!$D$64,Forfaitaires!$E370*Listes!$D$65,((Forfaitaires!$E370*Listes!$B$65)+Listes!$C$65)))))))</f>
        <v/>
      </c>
      <c r="M370" s="124" t="str">
        <f t="shared" si="12"/>
        <v/>
      </c>
      <c r="N370" s="313"/>
    </row>
    <row r="371" spans="1:14" ht="20.100000000000001" customHeight="1" x14ac:dyDescent="0.25">
      <c r="A371" s="57">
        <v>366</v>
      </c>
      <c r="B371" s="28"/>
      <c r="C371" s="28"/>
      <c r="D371" s="28"/>
      <c r="E371" s="28"/>
      <c r="F371" s="28"/>
      <c r="G371" s="146" t="str">
        <f>IF(C371="","",IF(C371="","",(VLOOKUP(C371,Listes!$B$31:$C$35,2,FALSE))))</f>
        <v/>
      </c>
      <c r="H371" s="313" t="str">
        <f t="shared" si="11"/>
        <v/>
      </c>
      <c r="I371" s="124" t="str">
        <f>IF(G371="","",IF(G371="","",(VLOOKUP(G371,Listes!$C$31:$D$35,2,FALSE))))</f>
        <v/>
      </c>
      <c r="J371" s="123" t="str">
        <f>IF($G371="","",IF($C371=Listes!$B$32,IF(Forfaitaires!$E371&lt;=Listes!$B$53,(Forfaitaires!$E371*(VLOOKUP(Forfaitaires!$D371,Listes!$A$54:$E$60,2,FALSE))),IF(Forfaitaires!$E371&gt;Listes!$E$53,(Forfaitaires!$E371*(VLOOKUP(Forfaitaires!$D371,Listes!$A$54:$E$60,5,FALSE))),(Forfaitaires!$E371*(VLOOKUP(Forfaitaires!$D371,Listes!$A$54:$E$60,3,FALSE)))+(VLOOKUP(Forfaitaires!$D371,Listes!$A$54:$E$60,4,FALSE))))))</f>
        <v/>
      </c>
      <c r="K371" s="123" t="str">
        <f>IF($G371="","",IF($C371=Listes!$B$31,IF(Forfaitaires!$E371&lt;=Listes!$B$42,(Forfaitaires!$E371*(VLOOKUP(Forfaitaires!$D371,Listes!$A$43:$E$49,2,FALSE))),IF(Forfaitaires!$E371&gt;Listes!$D$42,(Forfaitaires!$E371*(VLOOKUP(Forfaitaires!$D371,Listes!$A$43:$E$49,5,FALSE))),(Forfaitaires!$E371*(VLOOKUP(Forfaitaires!$D371,Listes!$A$43:$E$49,3,FALSE)))+(VLOOKUP(Forfaitaires!$D371,Listes!$A$43:$E$49,4,FALSE))))))</f>
        <v/>
      </c>
      <c r="L371" s="123" t="str">
        <f>IF($G371="","",IF($C371=Listes!$B$34,Listes!$I$31,IF($C371=Listes!$B$35,(VLOOKUP(Forfaitaires!$F371,Listes!$E$31:$F$36,2,FALSE)),IF($C371=Listes!$B$33,IF(Forfaitaires!$E371&lt;=Listes!$A$64,Forfaitaires!$E371*Listes!$A$65,IF(Forfaitaires!$E371&gt;Listes!$D$64,Forfaitaires!$E371*Listes!$D$65,((Forfaitaires!$E371*Listes!$B$65)+Listes!$C$65)))))))</f>
        <v/>
      </c>
      <c r="M371" s="124" t="str">
        <f t="shared" si="12"/>
        <v/>
      </c>
      <c r="N371" s="313"/>
    </row>
    <row r="372" spans="1:14" ht="20.100000000000001" customHeight="1" x14ac:dyDescent="0.25">
      <c r="A372" s="57">
        <v>367</v>
      </c>
      <c r="B372" s="28"/>
      <c r="C372" s="28"/>
      <c r="D372" s="28"/>
      <c r="E372" s="28"/>
      <c r="F372" s="28"/>
      <c r="G372" s="146" t="str">
        <f>IF(C372="","",IF(C372="","",(VLOOKUP(C372,Listes!$B$31:$C$35,2,FALSE))))</f>
        <v/>
      </c>
      <c r="H372" s="313" t="str">
        <f t="shared" si="11"/>
        <v/>
      </c>
      <c r="I372" s="124" t="str">
        <f>IF(G372="","",IF(G372="","",(VLOOKUP(G372,Listes!$C$31:$D$35,2,FALSE))))</f>
        <v/>
      </c>
      <c r="J372" s="123" t="str">
        <f>IF($G372="","",IF($C372=Listes!$B$32,IF(Forfaitaires!$E372&lt;=Listes!$B$53,(Forfaitaires!$E372*(VLOOKUP(Forfaitaires!$D372,Listes!$A$54:$E$60,2,FALSE))),IF(Forfaitaires!$E372&gt;Listes!$E$53,(Forfaitaires!$E372*(VLOOKUP(Forfaitaires!$D372,Listes!$A$54:$E$60,5,FALSE))),(Forfaitaires!$E372*(VLOOKUP(Forfaitaires!$D372,Listes!$A$54:$E$60,3,FALSE)))+(VLOOKUP(Forfaitaires!$D372,Listes!$A$54:$E$60,4,FALSE))))))</f>
        <v/>
      </c>
      <c r="K372" s="123" t="str">
        <f>IF($G372="","",IF($C372=Listes!$B$31,IF(Forfaitaires!$E372&lt;=Listes!$B$42,(Forfaitaires!$E372*(VLOOKUP(Forfaitaires!$D372,Listes!$A$43:$E$49,2,FALSE))),IF(Forfaitaires!$E372&gt;Listes!$D$42,(Forfaitaires!$E372*(VLOOKUP(Forfaitaires!$D372,Listes!$A$43:$E$49,5,FALSE))),(Forfaitaires!$E372*(VLOOKUP(Forfaitaires!$D372,Listes!$A$43:$E$49,3,FALSE)))+(VLOOKUP(Forfaitaires!$D372,Listes!$A$43:$E$49,4,FALSE))))))</f>
        <v/>
      </c>
      <c r="L372" s="123" t="str">
        <f>IF($G372="","",IF($C372=Listes!$B$34,Listes!$I$31,IF($C372=Listes!$B$35,(VLOOKUP(Forfaitaires!$F372,Listes!$E$31:$F$36,2,FALSE)),IF($C372=Listes!$B$33,IF(Forfaitaires!$E372&lt;=Listes!$A$64,Forfaitaires!$E372*Listes!$A$65,IF(Forfaitaires!$E372&gt;Listes!$D$64,Forfaitaires!$E372*Listes!$D$65,((Forfaitaires!$E372*Listes!$B$65)+Listes!$C$65)))))))</f>
        <v/>
      </c>
      <c r="M372" s="124" t="str">
        <f t="shared" si="12"/>
        <v/>
      </c>
      <c r="N372" s="313"/>
    </row>
    <row r="373" spans="1:14" ht="20.100000000000001" customHeight="1" x14ac:dyDescent="0.25">
      <c r="A373" s="57">
        <v>368</v>
      </c>
      <c r="B373" s="28"/>
      <c r="C373" s="28"/>
      <c r="D373" s="28"/>
      <c r="E373" s="28"/>
      <c r="F373" s="28"/>
      <c r="G373" s="146" t="str">
        <f>IF(C373="","",IF(C373="","",(VLOOKUP(C373,Listes!$B$31:$C$35,2,FALSE))))</f>
        <v/>
      </c>
      <c r="H373" s="313" t="str">
        <f t="shared" si="11"/>
        <v/>
      </c>
      <c r="I373" s="124" t="str">
        <f>IF(G373="","",IF(G373="","",(VLOOKUP(G373,Listes!$C$31:$D$35,2,FALSE))))</f>
        <v/>
      </c>
      <c r="J373" s="123" t="str">
        <f>IF($G373="","",IF($C373=Listes!$B$32,IF(Forfaitaires!$E373&lt;=Listes!$B$53,(Forfaitaires!$E373*(VLOOKUP(Forfaitaires!$D373,Listes!$A$54:$E$60,2,FALSE))),IF(Forfaitaires!$E373&gt;Listes!$E$53,(Forfaitaires!$E373*(VLOOKUP(Forfaitaires!$D373,Listes!$A$54:$E$60,5,FALSE))),(Forfaitaires!$E373*(VLOOKUP(Forfaitaires!$D373,Listes!$A$54:$E$60,3,FALSE)))+(VLOOKUP(Forfaitaires!$D373,Listes!$A$54:$E$60,4,FALSE))))))</f>
        <v/>
      </c>
      <c r="K373" s="123" t="str">
        <f>IF($G373="","",IF($C373=Listes!$B$31,IF(Forfaitaires!$E373&lt;=Listes!$B$42,(Forfaitaires!$E373*(VLOOKUP(Forfaitaires!$D373,Listes!$A$43:$E$49,2,FALSE))),IF(Forfaitaires!$E373&gt;Listes!$D$42,(Forfaitaires!$E373*(VLOOKUP(Forfaitaires!$D373,Listes!$A$43:$E$49,5,FALSE))),(Forfaitaires!$E373*(VLOOKUP(Forfaitaires!$D373,Listes!$A$43:$E$49,3,FALSE)))+(VLOOKUP(Forfaitaires!$D373,Listes!$A$43:$E$49,4,FALSE))))))</f>
        <v/>
      </c>
      <c r="L373" s="123" t="str">
        <f>IF($G373="","",IF($C373=Listes!$B$34,Listes!$I$31,IF($C373=Listes!$B$35,(VLOOKUP(Forfaitaires!$F373,Listes!$E$31:$F$36,2,FALSE)),IF($C373=Listes!$B$33,IF(Forfaitaires!$E373&lt;=Listes!$A$64,Forfaitaires!$E373*Listes!$A$65,IF(Forfaitaires!$E373&gt;Listes!$D$64,Forfaitaires!$E373*Listes!$D$65,((Forfaitaires!$E373*Listes!$B$65)+Listes!$C$65)))))))</f>
        <v/>
      </c>
      <c r="M373" s="124" t="str">
        <f t="shared" si="12"/>
        <v/>
      </c>
      <c r="N373" s="313"/>
    </row>
    <row r="374" spans="1:14" ht="20.100000000000001" customHeight="1" x14ac:dyDescent="0.25">
      <c r="A374" s="57">
        <v>369</v>
      </c>
      <c r="B374" s="28"/>
      <c r="C374" s="28"/>
      <c r="D374" s="28"/>
      <c r="E374" s="28"/>
      <c r="F374" s="28"/>
      <c r="G374" s="146" t="str">
        <f>IF(C374="","",IF(C374="","",(VLOOKUP(C374,Listes!$B$31:$C$35,2,FALSE))))</f>
        <v/>
      </c>
      <c r="H374" s="313" t="str">
        <f t="shared" si="11"/>
        <v/>
      </c>
      <c r="I374" s="124" t="str">
        <f>IF(G374="","",IF(G374="","",(VLOOKUP(G374,Listes!$C$31:$D$35,2,FALSE))))</f>
        <v/>
      </c>
      <c r="J374" s="123" t="str">
        <f>IF($G374="","",IF($C374=Listes!$B$32,IF(Forfaitaires!$E374&lt;=Listes!$B$53,(Forfaitaires!$E374*(VLOOKUP(Forfaitaires!$D374,Listes!$A$54:$E$60,2,FALSE))),IF(Forfaitaires!$E374&gt;Listes!$E$53,(Forfaitaires!$E374*(VLOOKUP(Forfaitaires!$D374,Listes!$A$54:$E$60,5,FALSE))),(Forfaitaires!$E374*(VLOOKUP(Forfaitaires!$D374,Listes!$A$54:$E$60,3,FALSE)))+(VLOOKUP(Forfaitaires!$D374,Listes!$A$54:$E$60,4,FALSE))))))</f>
        <v/>
      </c>
      <c r="K374" s="123" t="str">
        <f>IF($G374="","",IF($C374=Listes!$B$31,IF(Forfaitaires!$E374&lt;=Listes!$B$42,(Forfaitaires!$E374*(VLOOKUP(Forfaitaires!$D374,Listes!$A$43:$E$49,2,FALSE))),IF(Forfaitaires!$E374&gt;Listes!$D$42,(Forfaitaires!$E374*(VLOOKUP(Forfaitaires!$D374,Listes!$A$43:$E$49,5,FALSE))),(Forfaitaires!$E374*(VLOOKUP(Forfaitaires!$D374,Listes!$A$43:$E$49,3,FALSE)))+(VLOOKUP(Forfaitaires!$D374,Listes!$A$43:$E$49,4,FALSE))))))</f>
        <v/>
      </c>
      <c r="L374" s="123" t="str">
        <f>IF($G374="","",IF($C374=Listes!$B$34,Listes!$I$31,IF($C374=Listes!$B$35,(VLOOKUP(Forfaitaires!$F374,Listes!$E$31:$F$36,2,FALSE)),IF($C374=Listes!$B$33,IF(Forfaitaires!$E374&lt;=Listes!$A$64,Forfaitaires!$E374*Listes!$A$65,IF(Forfaitaires!$E374&gt;Listes!$D$64,Forfaitaires!$E374*Listes!$D$65,((Forfaitaires!$E374*Listes!$B$65)+Listes!$C$65)))))))</f>
        <v/>
      </c>
      <c r="M374" s="124" t="str">
        <f t="shared" si="12"/>
        <v/>
      </c>
      <c r="N374" s="313"/>
    </row>
    <row r="375" spans="1:14" ht="20.100000000000001" customHeight="1" x14ac:dyDescent="0.25">
      <c r="A375" s="57">
        <v>370</v>
      </c>
      <c r="B375" s="28"/>
      <c r="C375" s="28"/>
      <c r="D375" s="28"/>
      <c r="E375" s="28"/>
      <c r="F375" s="28"/>
      <c r="G375" s="146" t="str">
        <f>IF(C375="","",IF(C375="","",(VLOOKUP(C375,Listes!$B$31:$C$35,2,FALSE))))</f>
        <v/>
      </c>
      <c r="H375" s="313" t="str">
        <f t="shared" si="11"/>
        <v/>
      </c>
      <c r="I375" s="124" t="str">
        <f>IF(G375="","",IF(G375="","",(VLOOKUP(G375,Listes!$C$31:$D$35,2,FALSE))))</f>
        <v/>
      </c>
      <c r="J375" s="123" t="str">
        <f>IF($G375="","",IF($C375=Listes!$B$32,IF(Forfaitaires!$E375&lt;=Listes!$B$53,(Forfaitaires!$E375*(VLOOKUP(Forfaitaires!$D375,Listes!$A$54:$E$60,2,FALSE))),IF(Forfaitaires!$E375&gt;Listes!$E$53,(Forfaitaires!$E375*(VLOOKUP(Forfaitaires!$D375,Listes!$A$54:$E$60,5,FALSE))),(Forfaitaires!$E375*(VLOOKUP(Forfaitaires!$D375,Listes!$A$54:$E$60,3,FALSE)))+(VLOOKUP(Forfaitaires!$D375,Listes!$A$54:$E$60,4,FALSE))))))</f>
        <v/>
      </c>
      <c r="K375" s="123" t="str">
        <f>IF($G375="","",IF($C375=Listes!$B$31,IF(Forfaitaires!$E375&lt;=Listes!$B$42,(Forfaitaires!$E375*(VLOOKUP(Forfaitaires!$D375,Listes!$A$43:$E$49,2,FALSE))),IF(Forfaitaires!$E375&gt;Listes!$D$42,(Forfaitaires!$E375*(VLOOKUP(Forfaitaires!$D375,Listes!$A$43:$E$49,5,FALSE))),(Forfaitaires!$E375*(VLOOKUP(Forfaitaires!$D375,Listes!$A$43:$E$49,3,FALSE)))+(VLOOKUP(Forfaitaires!$D375,Listes!$A$43:$E$49,4,FALSE))))))</f>
        <v/>
      </c>
      <c r="L375" s="123" t="str">
        <f>IF($G375="","",IF($C375=Listes!$B$34,Listes!$I$31,IF($C375=Listes!$B$35,(VLOOKUP(Forfaitaires!$F375,Listes!$E$31:$F$36,2,FALSE)),IF($C375=Listes!$B$33,IF(Forfaitaires!$E375&lt;=Listes!$A$64,Forfaitaires!$E375*Listes!$A$65,IF(Forfaitaires!$E375&gt;Listes!$D$64,Forfaitaires!$E375*Listes!$D$65,((Forfaitaires!$E375*Listes!$B$65)+Listes!$C$65)))))))</f>
        <v/>
      </c>
      <c r="M375" s="124" t="str">
        <f t="shared" si="12"/>
        <v/>
      </c>
      <c r="N375" s="313"/>
    </row>
    <row r="376" spans="1:14" ht="20.100000000000001" customHeight="1" x14ac:dyDescent="0.25">
      <c r="A376" s="57">
        <v>371</v>
      </c>
      <c r="B376" s="28"/>
      <c r="C376" s="28"/>
      <c r="D376" s="28"/>
      <c r="E376" s="28"/>
      <c r="F376" s="28"/>
      <c r="G376" s="146" t="str">
        <f>IF(C376="","",IF(C376="","",(VLOOKUP(C376,Listes!$B$31:$C$35,2,FALSE))))</f>
        <v/>
      </c>
      <c r="H376" s="313" t="str">
        <f t="shared" si="11"/>
        <v/>
      </c>
      <c r="I376" s="124" t="str">
        <f>IF(G376="","",IF(G376="","",(VLOOKUP(G376,Listes!$C$31:$D$35,2,FALSE))))</f>
        <v/>
      </c>
      <c r="J376" s="123" t="str">
        <f>IF($G376="","",IF($C376=Listes!$B$32,IF(Forfaitaires!$E376&lt;=Listes!$B$53,(Forfaitaires!$E376*(VLOOKUP(Forfaitaires!$D376,Listes!$A$54:$E$60,2,FALSE))),IF(Forfaitaires!$E376&gt;Listes!$E$53,(Forfaitaires!$E376*(VLOOKUP(Forfaitaires!$D376,Listes!$A$54:$E$60,5,FALSE))),(Forfaitaires!$E376*(VLOOKUP(Forfaitaires!$D376,Listes!$A$54:$E$60,3,FALSE)))+(VLOOKUP(Forfaitaires!$D376,Listes!$A$54:$E$60,4,FALSE))))))</f>
        <v/>
      </c>
      <c r="K376" s="123" t="str">
        <f>IF($G376="","",IF($C376=Listes!$B$31,IF(Forfaitaires!$E376&lt;=Listes!$B$42,(Forfaitaires!$E376*(VLOOKUP(Forfaitaires!$D376,Listes!$A$43:$E$49,2,FALSE))),IF(Forfaitaires!$E376&gt;Listes!$D$42,(Forfaitaires!$E376*(VLOOKUP(Forfaitaires!$D376,Listes!$A$43:$E$49,5,FALSE))),(Forfaitaires!$E376*(VLOOKUP(Forfaitaires!$D376,Listes!$A$43:$E$49,3,FALSE)))+(VLOOKUP(Forfaitaires!$D376,Listes!$A$43:$E$49,4,FALSE))))))</f>
        <v/>
      </c>
      <c r="L376" s="123" t="str">
        <f>IF($G376="","",IF($C376=Listes!$B$34,Listes!$I$31,IF($C376=Listes!$B$35,(VLOOKUP(Forfaitaires!$F376,Listes!$E$31:$F$36,2,FALSE)),IF($C376=Listes!$B$33,IF(Forfaitaires!$E376&lt;=Listes!$A$64,Forfaitaires!$E376*Listes!$A$65,IF(Forfaitaires!$E376&gt;Listes!$D$64,Forfaitaires!$E376*Listes!$D$65,((Forfaitaires!$E376*Listes!$B$65)+Listes!$C$65)))))))</f>
        <v/>
      </c>
      <c r="M376" s="124" t="str">
        <f t="shared" si="12"/>
        <v/>
      </c>
      <c r="N376" s="313"/>
    </row>
    <row r="377" spans="1:14" ht="20.100000000000001" customHeight="1" x14ac:dyDescent="0.25">
      <c r="A377" s="57">
        <v>372</v>
      </c>
      <c r="B377" s="28"/>
      <c r="C377" s="28"/>
      <c r="D377" s="28"/>
      <c r="E377" s="28"/>
      <c r="F377" s="28"/>
      <c r="G377" s="146" t="str">
        <f>IF(C377="","",IF(C377="","",(VLOOKUP(C377,Listes!$B$31:$C$35,2,FALSE))))</f>
        <v/>
      </c>
      <c r="H377" s="313" t="str">
        <f t="shared" si="11"/>
        <v/>
      </c>
      <c r="I377" s="124" t="str">
        <f>IF(G377="","",IF(G377="","",(VLOOKUP(G377,Listes!$C$31:$D$35,2,FALSE))))</f>
        <v/>
      </c>
      <c r="J377" s="123" t="str">
        <f>IF($G377="","",IF($C377=Listes!$B$32,IF(Forfaitaires!$E377&lt;=Listes!$B$53,(Forfaitaires!$E377*(VLOOKUP(Forfaitaires!$D377,Listes!$A$54:$E$60,2,FALSE))),IF(Forfaitaires!$E377&gt;Listes!$E$53,(Forfaitaires!$E377*(VLOOKUP(Forfaitaires!$D377,Listes!$A$54:$E$60,5,FALSE))),(Forfaitaires!$E377*(VLOOKUP(Forfaitaires!$D377,Listes!$A$54:$E$60,3,FALSE)))+(VLOOKUP(Forfaitaires!$D377,Listes!$A$54:$E$60,4,FALSE))))))</f>
        <v/>
      </c>
      <c r="K377" s="123" t="str">
        <f>IF($G377="","",IF($C377=Listes!$B$31,IF(Forfaitaires!$E377&lt;=Listes!$B$42,(Forfaitaires!$E377*(VLOOKUP(Forfaitaires!$D377,Listes!$A$43:$E$49,2,FALSE))),IF(Forfaitaires!$E377&gt;Listes!$D$42,(Forfaitaires!$E377*(VLOOKUP(Forfaitaires!$D377,Listes!$A$43:$E$49,5,FALSE))),(Forfaitaires!$E377*(VLOOKUP(Forfaitaires!$D377,Listes!$A$43:$E$49,3,FALSE)))+(VLOOKUP(Forfaitaires!$D377,Listes!$A$43:$E$49,4,FALSE))))))</f>
        <v/>
      </c>
      <c r="L377" s="123" t="str">
        <f>IF($G377="","",IF($C377=Listes!$B$34,Listes!$I$31,IF($C377=Listes!$B$35,(VLOOKUP(Forfaitaires!$F377,Listes!$E$31:$F$36,2,FALSE)),IF($C377=Listes!$B$33,IF(Forfaitaires!$E377&lt;=Listes!$A$64,Forfaitaires!$E377*Listes!$A$65,IF(Forfaitaires!$E377&gt;Listes!$D$64,Forfaitaires!$E377*Listes!$D$65,((Forfaitaires!$E377*Listes!$B$65)+Listes!$C$65)))))))</f>
        <v/>
      </c>
      <c r="M377" s="124" t="str">
        <f t="shared" si="12"/>
        <v/>
      </c>
      <c r="N377" s="313"/>
    </row>
    <row r="378" spans="1:14" ht="20.100000000000001" customHeight="1" x14ac:dyDescent="0.25">
      <c r="A378" s="57">
        <v>373</v>
      </c>
      <c r="B378" s="28"/>
      <c r="C378" s="28"/>
      <c r="D378" s="28"/>
      <c r="E378" s="28"/>
      <c r="F378" s="28"/>
      <c r="G378" s="146" t="str">
        <f>IF(C378="","",IF(C378="","",(VLOOKUP(C378,Listes!$B$31:$C$35,2,FALSE))))</f>
        <v/>
      </c>
      <c r="H378" s="313" t="str">
        <f t="shared" si="11"/>
        <v/>
      </c>
      <c r="I378" s="124" t="str">
        <f>IF(G378="","",IF(G378="","",(VLOOKUP(G378,Listes!$C$31:$D$35,2,FALSE))))</f>
        <v/>
      </c>
      <c r="J378" s="123" t="str">
        <f>IF($G378="","",IF($C378=Listes!$B$32,IF(Forfaitaires!$E378&lt;=Listes!$B$53,(Forfaitaires!$E378*(VLOOKUP(Forfaitaires!$D378,Listes!$A$54:$E$60,2,FALSE))),IF(Forfaitaires!$E378&gt;Listes!$E$53,(Forfaitaires!$E378*(VLOOKUP(Forfaitaires!$D378,Listes!$A$54:$E$60,5,FALSE))),(Forfaitaires!$E378*(VLOOKUP(Forfaitaires!$D378,Listes!$A$54:$E$60,3,FALSE)))+(VLOOKUP(Forfaitaires!$D378,Listes!$A$54:$E$60,4,FALSE))))))</f>
        <v/>
      </c>
      <c r="K378" s="123" t="str">
        <f>IF($G378="","",IF($C378=Listes!$B$31,IF(Forfaitaires!$E378&lt;=Listes!$B$42,(Forfaitaires!$E378*(VLOOKUP(Forfaitaires!$D378,Listes!$A$43:$E$49,2,FALSE))),IF(Forfaitaires!$E378&gt;Listes!$D$42,(Forfaitaires!$E378*(VLOOKUP(Forfaitaires!$D378,Listes!$A$43:$E$49,5,FALSE))),(Forfaitaires!$E378*(VLOOKUP(Forfaitaires!$D378,Listes!$A$43:$E$49,3,FALSE)))+(VLOOKUP(Forfaitaires!$D378,Listes!$A$43:$E$49,4,FALSE))))))</f>
        <v/>
      </c>
      <c r="L378" s="123" t="str">
        <f>IF($G378="","",IF($C378=Listes!$B$34,Listes!$I$31,IF($C378=Listes!$B$35,(VLOOKUP(Forfaitaires!$F378,Listes!$E$31:$F$36,2,FALSE)),IF($C378=Listes!$B$33,IF(Forfaitaires!$E378&lt;=Listes!$A$64,Forfaitaires!$E378*Listes!$A$65,IF(Forfaitaires!$E378&gt;Listes!$D$64,Forfaitaires!$E378*Listes!$D$65,((Forfaitaires!$E378*Listes!$B$65)+Listes!$C$65)))))))</f>
        <v/>
      </c>
      <c r="M378" s="124" t="str">
        <f t="shared" si="12"/>
        <v/>
      </c>
      <c r="N378" s="313"/>
    </row>
    <row r="379" spans="1:14" ht="20.100000000000001" customHeight="1" x14ac:dyDescent="0.25">
      <c r="A379" s="57">
        <v>374</v>
      </c>
      <c r="B379" s="28"/>
      <c r="C379" s="28"/>
      <c r="D379" s="28"/>
      <c r="E379" s="28"/>
      <c r="F379" s="28"/>
      <c r="G379" s="146" t="str">
        <f>IF(C379="","",IF(C379="","",(VLOOKUP(C379,Listes!$B$31:$C$35,2,FALSE))))</f>
        <v/>
      </c>
      <c r="H379" s="313" t="str">
        <f t="shared" si="11"/>
        <v/>
      </c>
      <c r="I379" s="124" t="str">
        <f>IF(G379="","",IF(G379="","",(VLOOKUP(G379,Listes!$C$31:$D$35,2,FALSE))))</f>
        <v/>
      </c>
      <c r="J379" s="123" t="str">
        <f>IF($G379="","",IF($C379=Listes!$B$32,IF(Forfaitaires!$E379&lt;=Listes!$B$53,(Forfaitaires!$E379*(VLOOKUP(Forfaitaires!$D379,Listes!$A$54:$E$60,2,FALSE))),IF(Forfaitaires!$E379&gt;Listes!$E$53,(Forfaitaires!$E379*(VLOOKUP(Forfaitaires!$D379,Listes!$A$54:$E$60,5,FALSE))),(Forfaitaires!$E379*(VLOOKUP(Forfaitaires!$D379,Listes!$A$54:$E$60,3,FALSE)))+(VLOOKUP(Forfaitaires!$D379,Listes!$A$54:$E$60,4,FALSE))))))</f>
        <v/>
      </c>
      <c r="K379" s="123" t="str">
        <f>IF($G379="","",IF($C379=Listes!$B$31,IF(Forfaitaires!$E379&lt;=Listes!$B$42,(Forfaitaires!$E379*(VLOOKUP(Forfaitaires!$D379,Listes!$A$43:$E$49,2,FALSE))),IF(Forfaitaires!$E379&gt;Listes!$D$42,(Forfaitaires!$E379*(VLOOKUP(Forfaitaires!$D379,Listes!$A$43:$E$49,5,FALSE))),(Forfaitaires!$E379*(VLOOKUP(Forfaitaires!$D379,Listes!$A$43:$E$49,3,FALSE)))+(VLOOKUP(Forfaitaires!$D379,Listes!$A$43:$E$49,4,FALSE))))))</f>
        <v/>
      </c>
      <c r="L379" s="123" t="str">
        <f>IF($G379="","",IF($C379=Listes!$B$34,Listes!$I$31,IF($C379=Listes!$B$35,(VLOOKUP(Forfaitaires!$F379,Listes!$E$31:$F$36,2,FALSE)),IF($C379=Listes!$B$33,IF(Forfaitaires!$E379&lt;=Listes!$A$64,Forfaitaires!$E379*Listes!$A$65,IF(Forfaitaires!$E379&gt;Listes!$D$64,Forfaitaires!$E379*Listes!$D$65,((Forfaitaires!$E379*Listes!$B$65)+Listes!$C$65)))))))</f>
        <v/>
      </c>
      <c r="M379" s="124" t="str">
        <f t="shared" si="12"/>
        <v/>
      </c>
      <c r="N379" s="313"/>
    </row>
    <row r="380" spans="1:14" ht="20.100000000000001" customHeight="1" x14ac:dyDescent="0.25">
      <c r="A380" s="57">
        <v>375</v>
      </c>
      <c r="B380" s="28"/>
      <c r="C380" s="28"/>
      <c r="D380" s="28"/>
      <c r="E380" s="28"/>
      <c r="F380" s="28"/>
      <c r="G380" s="146" t="str">
        <f>IF(C380="","",IF(C380="","",(VLOOKUP(C380,Listes!$B$31:$C$35,2,FALSE))))</f>
        <v/>
      </c>
      <c r="H380" s="313" t="str">
        <f t="shared" si="11"/>
        <v/>
      </c>
      <c r="I380" s="124" t="str">
        <f>IF(G380="","",IF(G380="","",(VLOOKUP(G380,Listes!$C$31:$D$35,2,FALSE))))</f>
        <v/>
      </c>
      <c r="J380" s="123" t="str">
        <f>IF($G380="","",IF($C380=Listes!$B$32,IF(Forfaitaires!$E380&lt;=Listes!$B$53,(Forfaitaires!$E380*(VLOOKUP(Forfaitaires!$D380,Listes!$A$54:$E$60,2,FALSE))),IF(Forfaitaires!$E380&gt;Listes!$E$53,(Forfaitaires!$E380*(VLOOKUP(Forfaitaires!$D380,Listes!$A$54:$E$60,5,FALSE))),(Forfaitaires!$E380*(VLOOKUP(Forfaitaires!$D380,Listes!$A$54:$E$60,3,FALSE)))+(VLOOKUP(Forfaitaires!$D380,Listes!$A$54:$E$60,4,FALSE))))))</f>
        <v/>
      </c>
      <c r="K380" s="123" t="str">
        <f>IF($G380="","",IF($C380=Listes!$B$31,IF(Forfaitaires!$E380&lt;=Listes!$B$42,(Forfaitaires!$E380*(VLOOKUP(Forfaitaires!$D380,Listes!$A$43:$E$49,2,FALSE))),IF(Forfaitaires!$E380&gt;Listes!$D$42,(Forfaitaires!$E380*(VLOOKUP(Forfaitaires!$D380,Listes!$A$43:$E$49,5,FALSE))),(Forfaitaires!$E380*(VLOOKUP(Forfaitaires!$D380,Listes!$A$43:$E$49,3,FALSE)))+(VLOOKUP(Forfaitaires!$D380,Listes!$A$43:$E$49,4,FALSE))))))</f>
        <v/>
      </c>
      <c r="L380" s="123" t="str">
        <f>IF($G380="","",IF($C380=Listes!$B$34,Listes!$I$31,IF($C380=Listes!$B$35,(VLOOKUP(Forfaitaires!$F380,Listes!$E$31:$F$36,2,FALSE)),IF($C380=Listes!$B$33,IF(Forfaitaires!$E380&lt;=Listes!$A$64,Forfaitaires!$E380*Listes!$A$65,IF(Forfaitaires!$E380&gt;Listes!$D$64,Forfaitaires!$E380*Listes!$D$65,((Forfaitaires!$E380*Listes!$B$65)+Listes!$C$65)))))))</f>
        <v/>
      </c>
      <c r="M380" s="124" t="str">
        <f t="shared" si="12"/>
        <v/>
      </c>
      <c r="N380" s="313"/>
    </row>
    <row r="381" spans="1:14" ht="20.100000000000001" customHeight="1" x14ac:dyDescent="0.25">
      <c r="A381" s="57">
        <v>376</v>
      </c>
      <c r="B381" s="28"/>
      <c r="C381" s="28"/>
      <c r="D381" s="28"/>
      <c r="E381" s="28"/>
      <c r="F381" s="28"/>
      <c r="G381" s="146" t="str">
        <f>IF(C381="","",IF(C381="","",(VLOOKUP(C381,Listes!$B$31:$C$35,2,FALSE))))</f>
        <v/>
      </c>
      <c r="H381" s="313" t="str">
        <f t="shared" si="11"/>
        <v/>
      </c>
      <c r="I381" s="124" t="str">
        <f>IF(G381="","",IF(G381="","",(VLOOKUP(G381,Listes!$C$31:$D$35,2,FALSE))))</f>
        <v/>
      </c>
      <c r="J381" s="123" t="str">
        <f>IF($G381="","",IF($C381=Listes!$B$32,IF(Forfaitaires!$E381&lt;=Listes!$B$53,(Forfaitaires!$E381*(VLOOKUP(Forfaitaires!$D381,Listes!$A$54:$E$60,2,FALSE))),IF(Forfaitaires!$E381&gt;Listes!$E$53,(Forfaitaires!$E381*(VLOOKUP(Forfaitaires!$D381,Listes!$A$54:$E$60,5,FALSE))),(Forfaitaires!$E381*(VLOOKUP(Forfaitaires!$D381,Listes!$A$54:$E$60,3,FALSE)))+(VLOOKUP(Forfaitaires!$D381,Listes!$A$54:$E$60,4,FALSE))))))</f>
        <v/>
      </c>
      <c r="K381" s="123" t="str">
        <f>IF($G381="","",IF($C381=Listes!$B$31,IF(Forfaitaires!$E381&lt;=Listes!$B$42,(Forfaitaires!$E381*(VLOOKUP(Forfaitaires!$D381,Listes!$A$43:$E$49,2,FALSE))),IF(Forfaitaires!$E381&gt;Listes!$D$42,(Forfaitaires!$E381*(VLOOKUP(Forfaitaires!$D381,Listes!$A$43:$E$49,5,FALSE))),(Forfaitaires!$E381*(VLOOKUP(Forfaitaires!$D381,Listes!$A$43:$E$49,3,FALSE)))+(VLOOKUP(Forfaitaires!$D381,Listes!$A$43:$E$49,4,FALSE))))))</f>
        <v/>
      </c>
      <c r="L381" s="123" t="str">
        <f>IF($G381="","",IF($C381=Listes!$B$34,Listes!$I$31,IF($C381=Listes!$B$35,(VLOOKUP(Forfaitaires!$F381,Listes!$E$31:$F$36,2,FALSE)),IF($C381=Listes!$B$33,IF(Forfaitaires!$E381&lt;=Listes!$A$64,Forfaitaires!$E381*Listes!$A$65,IF(Forfaitaires!$E381&gt;Listes!$D$64,Forfaitaires!$E381*Listes!$D$65,((Forfaitaires!$E381*Listes!$B$65)+Listes!$C$65)))))))</f>
        <v/>
      </c>
      <c r="M381" s="124" t="str">
        <f t="shared" si="12"/>
        <v/>
      </c>
      <c r="N381" s="313"/>
    </row>
    <row r="382" spans="1:14" ht="20.100000000000001" customHeight="1" x14ac:dyDescent="0.25">
      <c r="A382" s="57">
        <v>377</v>
      </c>
      <c r="B382" s="28"/>
      <c r="C382" s="28"/>
      <c r="D382" s="28"/>
      <c r="E382" s="28"/>
      <c r="F382" s="28"/>
      <c r="G382" s="146" t="str">
        <f>IF(C382="","",IF(C382="","",(VLOOKUP(C382,Listes!$B$31:$C$35,2,FALSE))))</f>
        <v/>
      </c>
      <c r="H382" s="313" t="str">
        <f t="shared" si="11"/>
        <v/>
      </c>
      <c r="I382" s="124" t="str">
        <f>IF(G382="","",IF(G382="","",(VLOOKUP(G382,Listes!$C$31:$D$35,2,FALSE))))</f>
        <v/>
      </c>
      <c r="J382" s="123" t="str">
        <f>IF($G382="","",IF($C382=Listes!$B$32,IF(Forfaitaires!$E382&lt;=Listes!$B$53,(Forfaitaires!$E382*(VLOOKUP(Forfaitaires!$D382,Listes!$A$54:$E$60,2,FALSE))),IF(Forfaitaires!$E382&gt;Listes!$E$53,(Forfaitaires!$E382*(VLOOKUP(Forfaitaires!$D382,Listes!$A$54:$E$60,5,FALSE))),(Forfaitaires!$E382*(VLOOKUP(Forfaitaires!$D382,Listes!$A$54:$E$60,3,FALSE)))+(VLOOKUP(Forfaitaires!$D382,Listes!$A$54:$E$60,4,FALSE))))))</f>
        <v/>
      </c>
      <c r="K382" s="123" t="str">
        <f>IF($G382="","",IF($C382=Listes!$B$31,IF(Forfaitaires!$E382&lt;=Listes!$B$42,(Forfaitaires!$E382*(VLOOKUP(Forfaitaires!$D382,Listes!$A$43:$E$49,2,FALSE))),IF(Forfaitaires!$E382&gt;Listes!$D$42,(Forfaitaires!$E382*(VLOOKUP(Forfaitaires!$D382,Listes!$A$43:$E$49,5,FALSE))),(Forfaitaires!$E382*(VLOOKUP(Forfaitaires!$D382,Listes!$A$43:$E$49,3,FALSE)))+(VLOOKUP(Forfaitaires!$D382,Listes!$A$43:$E$49,4,FALSE))))))</f>
        <v/>
      </c>
      <c r="L382" s="123" t="str">
        <f>IF($G382="","",IF($C382=Listes!$B$34,Listes!$I$31,IF($C382=Listes!$B$35,(VLOOKUP(Forfaitaires!$F382,Listes!$E$31:$F$36,2,FALSE)),IF($C382=Listes!$B$33,IF(Forfaitaires!$E382&lt;=Listes!$A$64,Forfaitaires!$E382*Listes!$A$65,IF(Forfaitaires!$E382&gt;Listes!$D$64,Forfaitaires!$E382*Listes!$D$65,((Forfaitaires!$E382*Listes!$B$65)+Listes!$C$65)))))))</f>
        <v/>
      </c>
      <c r="M382" s="124" t="str">
        <f t="shared" si="12"/>
        <v/>
      </c>
      <c r="N382" s="313"/>
    </row>
    <row r="383" spans="1:14" ht="20.100000000000001" customHeight="1" x14ac:dyDescent="0.25">
      <c r="A383" s="57">
        <v>378</v>
      </c>
      <c r="B383" s="28"/>
      <c r="C383" s="28"/>
      <c r="D383" s="28"/>
      <c r="E383" s="28"/>
      <c r="F383" s="28"/>
      <c r="G383" s="146" t="str">
        <f>IF(C383="","",IF(C383="","",(VLOOKUP(C383,Listes!$B$31:$C$35,2,FALSE))))</f>
        <v/>
      </c>
      <c r="H383" s="313" t="str">
        <f t="shared" si="11"/>
        <v/>
      </c>
      <c r="I383" s="124" t="str">
        <f>IF(G383="","",IF(G383="","",(VLOOKUP(G383,Listes!$C$31:$D$35,2,FALSE))))</f>
        <v/>
      </c>
      <c r="J383" s="123" t="str">
        <f>IF($G383="","",IF($C383=Listes!$B$32,IF(Forfaitaires!$E383&lt;=Listes!$B$53,(Forfaitaires!$E383*(VLOOKUP(Forfaitaires!$D383,Listes!$A$54:$E$60,2,FALSE))),IF(Forfaitaires!$E383&gt;Listes!$E$53,(Forfaitaires!$E383*(VLOOKUP(Forfaitaires!$D383,Listes!$A$54:$E$60,5,FALSE))),(Forfaitaires!$E383*(VLOOKUP(Forfaitaires!$D383,Listes!$A$54:$E$60,3,FALSE)))+(VLOOKUP(Forfaitaires!$D383,Listes!$A$54:$E$60,4,FALSE))))))</f>
        <v/>
      </c>
      <c r="K383" s="123" t="str">
        <f>IF($G383="","",IF($C383=Listes!$B$31,IF(Forfaitaires!$E383&lt;=Listes!$B$42,(Forfaitaires!$E383*(VLOOKUP(Forfaitaires!$D383,Listes!$A$43:$E$49,2,FALSE))),IF(Forfaitaires!$E383&gt;Listes!$D$42,(Forfaitaires!$E383*(VLOOKUP(Forfaitaires!$D383,Listes!$A$43:$E$49,5,FALSE))),(Forfaitaires!$E383*(VLOOKUP(Forfaitaires!$D383,Listes!$A$43:$E$49,3,FALSE)))+(VLOOKUP(Forfaitaires!$D383,Listes!$A$43:$E$49,4,FALSE))))))</f>
        <v/>
      </c>
      <c r="L383" s="123" t="str">
        <f>IF($G383="","",IF($C383=Listes!$B$34,Listes!$I$31,IF($C383=Listes!$B$35,(VLOOKUP(Forfaitaires!$F383,Listes!$E$31:$F$36,2,FALSE)),IF($C383=Listes!$B$33,IF(Forfaitaires!$E383&lt;=Listes!$A$64,Forfaitaires!$E383*Listes!$A$65,IF(Forfaitaires!$E383&gt;Listes!$D$64,Forfaitaires!$E383*Listes!$D$65,((Forfaitaires!$E383*Listes!$B$65)+Listes!$C$65)))))))</f>
        <v/>
      </c>
      <c r="M383" s="124" t="str">
        <f t="shared" si="12"/>
        <v/>
      </c>
      <c r="N383" s="313"/>
    </row>
    <row r="384" spans="1:14" ht="20.100000000000001" customHeight="1" x14ac:dyDescent="0.25">
      <c r="A384" s="57">
        <v>379</v>
      </c>
      <c r="B384" s="28"/>
      <c r="C384" s="28"/>
      <c r="D384" s="28"/>
      <c r="E384" s="28"/>
      <c r="F384" s="28"/>
      <c r="G384" s="146" t="str">
        <f>IF(C384="","",IF(C384="","",(VLOOKUP(C384,Listes!$B$31:$C$35,2,FALSE))))</f>
        <v/>
      </c>
      <c r="H384" s="313" t="str">
        <f t="shared" si="11"/>
        <v/>
      </c>
      <c r="I384" s="124" t="str">
        <f>IF(G384="","",IF(G384="","",(VLOOKUP(G384,Listes!$C$31:$D$35,2,FALSE))))</f>
        <v/>
      </c>
      <c r="J384" s="123" t="str">
        <f>IF($G384="","",IF($C384=Listes!$B$32,IF(Forfaitaires!$E384&lt;=Listes!$B$53,(Forfaitaires!$E384*(VLOOKUP(Forfaitaires!$D384,Listes!$A$54:$E$60,2,FALSE))),IF(Forfaitaires!$E384&gt;Listes!$E$53,(Forfaitaires!$E384*(VLOOKUP(Forfaitaires!$D384,Listes!$A$54:$E$60,5,FALSE))),(Forfaitaires!$E384*(VLOOKUP(Forfaitaires!$D384,Listes!$A$54:$E$60,3,FALSE)))+(VLOOKUP(Forfaitaires!$D384,Listes!$A$54:$E$60,4,FALSE))))))</f>
        <v/>
      </c>
      <c r="K384" s="123" t="str">
        <f>IF($G384="","",IF($C384=Listes!$B$31,IF(Forfaitaires!$E384&lt;=Listes!$B$42,(Forfaitaires!$E384*(VLOOKUP(Forfaitaires!$D384,Listes!$A$43:$E$49,2,FALSE))),IF(Forfaitaires!$E384&gt;Listes!$D$42,(Forfaitaires!$E384*(VLOOKUP(Forfaitaires!$D384,Listes!$A$43:$E$49,5,FALSE))),(Forfaitaires!$E384*(VLOOKUP(Forfaitaires!$D384,Listes!$A$43:$E$49,3,FALSE)))+(VLOOKUP(Forfaitaires!$D384,Listes!$A$43:$E$49,4,FALSE))))))</f>
        <v/>
      </c>
      <c r="L384" s="123" t="str">
        <f>IF($G384="","",IF($C384=Listes!$B$34,Listes!$I$31,IF($C384=Listes!$B$35,(VLOOKUP(Forfaitaires!$F384,Listes!$E$31:$F$36,2,FALSE)),IF($C384=Listes!$B$33,IF(Forfaitaires!$E384&lt;=Listes!$A$64,Forfaitaires!$E384*Listes!$A$65,IF(Forfaitaires!$E384&gt;Listes!$D$64,Forfaitaires!$E384*Listes!$D$65,((Forfaitaires!$E384*Listes!$B$65)+Listes!$C$65)))))))</f>
        <v/>
      </c>
      <c r="M384" s="124" t="str">
        <f t="shared" si="12"/>
        <v/>
      </c>
      <c r="N384" s="313"/>
    </row>
    <row r="385" spans="1:14" ht="20.100000000000001" customHeight="1" x14ac:dyDescent="0.25">
      <c r="A385" s="57">
        <v>380</v>
      </c>
      <c r="B385" s="28"/>
      <c r="C385" s="28"/>
      <c r="D385" s="28"/>
      <c r="E385" s="28"/>
      <c r="F385" s="28"/>
      <c r="G385" s="146" t="str">
        <f>IF(C385="","",IF(C385="","",(VLOOKUP(C385,Listes!$B$31:$C$35,2,FALSE))))</f>
        <v/>
      </c>
      <c r="H385" s="313" t="str">
        <f t="shared" si="11"/>
        <v/>
      </c>
      <c r="I385" s="124" t="str">
        <f>IF(G385="","",IF(G385="","",(VLOOKUP(G385,Listes!$C$31:$D$35,2,FALSE))))</f>
        <v/>
      </c>
      <c r="J385" s="123" t="str">
        <f>IF($G385="","",IF($C385=Listes!$B$32,IF(Forfaitaires!$E385&lt;=Listes!$B$53,(Forfaitaires!$E385*(VLOOKUP(Forfaitaires!$D385,Listes!$A$54:$E$60,2,FALSE))),IF(Forfaitaires!$E385&gt;Listes!$E$53,(Forfaitaires!$E385*(VLOOKUP(Forfaitaires!$D385,Listes!$A$54:$E$60,5,FALSE))),(Forfaitaires!$E385*(VLOOKUP(Forfaitaires!$D385,Listes!$A$54:$E$60,3,FALSE)))+(VLOOKUP(Forfaitaires!$D385,Listes!$A$54:$E$60,4,FALSE))))))</f>
        <v/>
      </c>
      <c r="K385" s="123" t="str">
        <f>IF($G385="","",IF($C385=Listes!$B$31,IF(Forfaitaires!$E385&lt;=Listes!$B$42,(Forfaitaires!$E385*(VLOOKUP(Forfaitaires!$D385,Listes!$A$43:$E$49,2,FALSE))),IF(Forfaitaires!$E385&gt;Listes!$D$42,(Forfaitaires!$E385*(VLOOKUP(Forfaitaires!$D385,Listes!$A$43:$E$49,5,FALSE))),(Forfaitaires!$E385*(VLOOKUP(Forfaitaires!$D385,Listes!$A$43:$E$49,3,FALSE)))+(VLOOKUP(Forfaitaires!$D385,Listes!$A$43:$E$49,4,FALSE))))))</f>
        <v/>
      </c>
      <c r="L385" s="123" t="str">
        <f>IF($G385="","",IF($C385=Listes!$B$34,Listes!$I$31,IF($C385=Listes!$B$35,(VLOOKUP(Forfaitaires!$F385,Listes!$E$31:$F$36,2,FALSE)),IF($C385=Listes!$B$33,IF(Forfaitaires!$E385&lt;=Listes!$A$64,Forfaitaires!$E385*Listes!$A$65,IF(Forfaitaires!$E385&gt;Listes!$D$64,Forfaitaires!$E385*Listes!$D$65,((Forfaitaires!$E385*Listes!$B$65)+Listes!$C$65)))))))</f>
        <v/>
      </c>
      <c r="M385" s="124" t="str">
        <f t="shared" si="12"/>
        <v/>
      </c>
      <c r="N385" s="313"/>
    </row>
    <row r="386" spans="1:14" ht="20.100000000000001" customHeight="1" x14ac:dyDescent="0.25">
      <c r="A386" s="57">
        <v>381</v>
      </c>
      <c r="B386" s="28"/>
      <c r="C386" s="28"/>
      <c r="D386" s="28"/>
      <c r="E386" s="28"/>
      <c r="F386" s="28"/>
      <c r="G386" s="146" t="str">
        <f>IF(C386="","",IF(C386="","",(VLOOKUP(C386,Listes!$B$31:$C$35,2,FALSE))))</f>
        <v/>
      </c>
      <c r="H386" s="313" t="str">
        <f t="shared" si="11"/>
        <v/>
      </c>
      <c r="I386" s="124" t="str">
        <f>IF(G386="","",IF(G386="","",(VLOOKUP(G386,Listes!$C$31:$D$35,2,FALSE))))</f>
        <v/>
      </c>
      <c r="J386" s="123" t="str">
        <f>IF($G386="","",IF($C386=Listes!$B$32,IF(Forfaitaires!$E386&lt;=Listes!$B$53,(Forfaitaires!$E386*(VLOOKUP(Forfaitaires!$D386,Listes!$A$54:$E$60,2,FALSE))),IF(Forfaitaires!$E386&gt;Listes!$E$53,(Forfaitaires!$E386*(VLOOKUP(Forfaitaires!$D386,Listes!$A$54:$E$60,5,FALSE))),(Forfaitaires!$E386*(VLOOKUP(Forfaitaires!$D386,Listes!$A$54:$E$60,3,FALSE)))+(VLOOKUP(Forfaitaires!$D386,Listes!$A$54:$E$60,4,FALSE))))))</f>
        <v/>
      </c>
      <c r="K386" s="123" t="str">
        <f>IF($G386="","",IF($C386=Listes!$B$31,IF(Forfaitaires!$E386&lt;=Listes!$B$42,(Forfaitaires!$E386*(VLOOKUP(Forfaitaires!$D386,Listes!$A$43:$E$49,2,FALSE))),IF(Forfaitaires!$E386&gt;Listes!$D$42,(Forfaitaires!$E386*(VLOOKUP(Forfaitaires!$D386,Listes!$A$43:$E$49,5,FALSE))),(Forfaitaires!$E386*(VLOOKUP(Forfaitaires!$D386,Listes!$A$43:$E$49,3,FALSE)))+(VLOOKUP(Forfaitaires!$D386,Listes!$A$43:$E$49,4,FALSE))))))</f>
        <v/>
      </c>
      <c r="L386" s="123" t="str">
        <f>IF($G386="","",IF($C386=Listes!$B$34,Listes!$I$31,IF($C386=Listes!$B$35,(VLOOKUP(Forfaitaires!$F386,Listes!$E$31:$F$36,2,FALSE)),IF($C386=Listes!$B$33,IF(Forfaitaires!$E386&lt;=Listes!$A$64,Forfaitaires!$E386*Listes!$A$65,IF(Forfaitaires!$E386&gt;Listes!$D$64,Forfaitaires!$E386*Listes!$D$65,((Forfaitaires!$E386*Listes!$B$65)+Listes!$C$65)))))))</f>
        <v/>
      </c>
      <c r="M386" s="124" t="str">
        <f t="shared" si="12"/>
        <v/>
      </c>
      <c r="N386" s="313"/>
    </row>
    <row r="387" spans="1:14" ht="20.100000000000001" customHeight="1" x14ac:dyDescent="0.25">
      <c r="A387" s="57">
        <v>382</v>
      </c>
      <c r="B387" s="28"/>
      <c r="C387" s="28"/>
      <c r="D387" s="28"/>
      <c r="E387" s="28"/>
      <c r="F387" s="28"/>
      <c r="G387" s="146" t="str">
        <f>IF(C387="","",IF(C387="","",(VLOOKUP(C387,Listes!$B$31:$C$35,2,FALSE))))</f>
        <v/>
      </c>
      <c r="H387" s="313" t="str">
        <f t="shared" si="11"/>
        <v/>
      </c>
      <c r="I387" s="124" t="str">
        <f>IF(G387="","",IF(G387="","",(VLOOKUP(G387,Listes!$C$31:$D$35,2,FALSE))))</f>
        <v/>
      </c>
      <c r="J387" s="123" t="str">
        <f>IF($G387="","",IF($C387=Listes!$B$32,IF(Forfaitaires!$E387&lt;=Listes!$B$53,(Forfaitaires!$E387*(VLOOKUP(Forfaitaires!$D387,Listes!$A$54:$E$60,2,FALSE))),IF(Forfaitaires!$E387&gt;Listes!$E$53,(Forfaitaires!$E387*(VLOOKUP(Forfaitaires!$D387,Listes!$A$54:$E$60,5,FALSE))),(Forfaitaires!$E387*(VLOOKUP(Forfaitaires!$D387,Listes!$A$54:$E$60,3,FALSE)))+(VLOOKUP(Forfaitaires!$D387,Listes!$A$54:$E$60,4,FALSE))))))</f>
        <v/>
      </c>
      <c r="K387" s="123" t="str">
        <f>IF($G387="","",IF($C387=Listes!$B$31,IF(Forfaitaires!$E387&lt;=Listes!$B$42,(Forfaitaires!$E387*(VLOOKUP(Forfaitaires!$D387,Listes!$A$43:$E$49,2,FALSE))),IF(Forfaitaires!$E387&gt;Listes!$D$42,(Forfaitaires!$E387*(VLOOKUP(Forfaitaires!$D387,Listes!$A$43:$E$49,5,FALSE))),(Forfaitaires!$E387*(VLOOKUP(Forfaitaires!$D387,Listes!$A$43:$E$49,3,FALSE)))+(VLOOKUP(Forfaitaires!$D387,Listes!$A$43:$E$49,4,FALSE))))))</f>
        <v/>
      </c>
      <c r="L387" s="123" t="str">
        <f>IF($G387="","",IF($C387=Listes!$B$34,Listes!$I$31,IF($C387=Listes!$B$35,(VLOOKUP(Forfaitaires!$F387,Listes!$E$31:$F$36,2,FALSE)),IF($C387=Listes!$B$33,IF(Forfaitaires!$E387&lt;=Listes!$A$64,Forfaitaires!$E387*Listes!$A$65,IF(Forfaitaires!$E387&gt;Listes!$D$64,Forfaitaires!$E387*Listes!$D$65,((Forfaitaires!$E387*Listes!$B$65)+Listes!$C$65)))))))</f>
        <v/>
      </c>
      <c r="M387" s="124" t="str">
        <f t="shared" si="12"/>
        <v/>
      </c>
      <c r="N387" s="313"/>
    </row>
    <row r="388" spans="1:14" ht="20.100000000000001" customHeight="1" x14ac:dyDescent="0.25">
      <c r="A388" s="57">
        <v>383</v>
      </c>
      <c r="B388" s="28"/>
      <c r="C388" s="28"/>
      <c r="D388" s="28"/>
      <c r="E388" s="28"/>
      <c r="F388" s="28"/>
      <c r="G388" s="146" t="str">
        <f>IF(C388="","",IF(C388="","",(VLOOKUP(C388,Listes!$B$31:$C$35,2,FALSE))))</f>
        <v/>
      </c>
      <c r="H388" s="313" t="str">
        <f t="shared" si="11"/>
        <v/>
      </c>
      <c r="I388" s="124" t="str">
        <f>IF(G388="","",IF(G388="","",(VLOOKUP(G388,Listes!$C$31:$D$35,2,FALSE))))</f>
        <v/>
      </c>
      <c r="J388" s="123" t="str">
        <f>IF($G388="","",IF($C388=Listes!$B$32,IF(Forfaitaires!$E388&lt;=Listes!$B$53,(Forfaitaires!$E388*(VLOOKUP(Forfaitaires!$D388,Listes!$A$54:$E$60,2,FALSE))),IF(Forfaitaires!$E388&gt;Listes!$E$53,(Forfaitaires!$E388*(VLOOKUP(Forfaitaires!$D388,Listes!$A$54:$E$60,5,FALSE))),(Forfaitaires!$E388*(VLOOKUP(Forfaitaires!$D388,Listes!$A$54:$E$60,3,FALSE)))+(VLOOKUP(Forfaitaires!$D388,Listes!$A$54:$E$60,4,FALSE))))))</f>
        <v/>
      </c>
      <c r="K388" s="123" t="str">
        <f>IF($G388="","",IF($C388=Listes!$B$31,IF(Forfaitaires!$E388&lt;=Listes!$B$42,(Forfaitaires!$E388*(VLOOKUP(Forfaitaires!$D388,Listes!$A$43:$E$49,2,FALSE))),IF(Forfaitaires!$E388&gt;Listes!$D$42,(Forfaitaires!$E388*(VLOOKUP(Forfaitaires!$D388,Listes!$A$43:$E$49,5,FALSE))),(Forfaitaires!$E388*(VLOOKUP(Forfaitaires!$D388,Listes!$A$43:$E$49,3,FALSE)))+(VLOOKUP(Forfaitaires!$D388,Listes!$A$43:$E$49,4,FALSE))))))</f>
        <v/>
      </c>
      <c r="L388" s="123" t="str">
        <f>IF($G388="","",IF($C388=Listes!$B$34,Listes!$I$31,IF($C388=Listes!$B$35,(VLOOKUP(Forfaitaires!$F388,Listes!$E$31:$F$36,2,FALSE)),IF($C388=Listes!$B$33,IF(Forfaitaires!$E388&lt;=Listes!$A$64,Forfaitaires!$E388*Listes!$A$65,IF(Forfaitaires!$E388&gt;Listes!$D$64,Forfaitaires!$E388*Listes!$D$65,((Forfaitaires!$E388*Listes!$B$65)+Listes!$C$65)))))))</f>
        <v/>
      </c>
      <c r="M388" s="124" t="str">
        <f t="shared" si="12"/>
        <v/>
      </c>
      <c r="N388" s="313"/>
    </row>
    <row r="389" spans="1:14" ht="20.100000000000001" customHeight="1" x14ac:dyDescent="0.25">
      <c r="A389" s="57">
        <v>384</v>
      </c>
      <c r="B389" s="28"/>
      <c r="C389" s="28"/>
      <c r="D389" s="28"/>
      <c r="E389" s="28"/>
      <c r="F389" s="28"/>
      <c r="G389" s="146" t="str">
        <f>IF(C389="","",IF(C389="","",(VLOOKUP(C389,Listes!$B$31:$C$35,2,FALSE))))</f>
        <v/>
      </c>
      <c r="H389" s="313" t="str">
        <f t="shared" si="11"/>
        <v/>
      </c>
      <c r="I389" s="124" t="str">
        <f>IF(G389="","",IF(G389="","",(VLOOKUP(G389,Listes!$C$31:$D$35,2,FALSE))))</f>
        <v/>
      </c>
      <c r="J389" s="123" t="str">
        <f>IF($G389="","",IF($C389=Listes!$B$32,IF(Forfaitaires!$E389&lt;=Listes!$B$53,(Forfaitaires!$E389*(VLOOKUP(Forfaitaires!$D389,Listes!$A$54:$E$60,2,FALSE))),IF(Forfaitaires!$E389&gt;Listes!$E$53,(Forfaitaires!$E389*(VLOOKUP(Forfaitaires!$D389,Listes!$A$54:$E$60,5,FALSE))),(Forfaitaires!$E389*(VLOOKUP(Forfaitaires!$D389,Listes!$A$54:$E$60,3,FALSE)))+(VLOOKUP(Forfaitaires!$D389,Listes!$A$54:$E$60,4,FALSE))))))</f>
        <v/>
      </c>
      <c r="K389" s="123" t="str">
        <f>IF($G389="","",IF($C389=Listes!$B$31,IF(Forfaitaires!$E389&lt;=Listes!$B$42,(Forfaitaires!$E389*(VLOOKUP(Forfaitaires!$D389,Listes!$A$43:$E$49,2,FALSE))),IF(Forfaitaires!$E389&gt;Listes!$D$42,(Forfaitaires!$E389*(VLOOKUP(Forfaitaires!$D389,Listes!$A$43:$E$49,5,FALSE))),(Forfaitaires!$E389*(VLOOKUP(Forfaitaires!$D389,Listes!$A$43:$E$49,3,FALSE)))+(VLOOKUP(Forfaitaires!$D389,Listes!$A$43:$E$49,4,FALSE))))))</f>
        <v/>
      </c>
      <c r="L389" s="123" t="str">
        <f>IF($G389="","",IF($C389=Listes!$B$34,Listes!$I$31,IF($C389=Listes!$B$35,(VLOOKUP(Forfaitaires!$F389,Listes!$E$31:$F$36,2,FALSE)),IF($C389=Listes!$B$33,IF(Forfaitaires!$E389&lt;=Listes!$A$64,Forfaitaires!$E389*Listes!$A$65,IF(Forfaitaires!$E389&gt;Listes!$D$64,Forfaitaires!$E389*Listes!$D$65,((Forfaitaires!$E389*Listes!$B$65)+Listes!$C$65)))))))</f>
        <v/>
      </c>
      <c r="M389" s="124" t="str">
        <f t="shared" si="12"/>
        <v/>
      </c>
      <c r="N389" s="313"/>
    </row>
    <row r="390" spans="1:14" ht="20.100000000000001" customHeight="1" x14ac:dyDescent="0.25">
      <c r="A390" s="57">
        <v>385</v>
      </c>
      <c r="B390" s="28"/>
      <c r="C390" s="28"/>
      <c r="D390" s="28"/>
      <c r="E390" s="28"/>
      <c r="F390" s="28"/>
      <c r="G390" s="146" t="str">
        <f>IF(C390="","",IF(C390="","",(VLOOKUP(C390,Listes!$B$31:$C$35,2,FALSE))))</f>
        <v/>
      </c>
      <c r="H390" s="313" t="str">
        <f t="shared" si="11"/>
        <v/>
      </c>
      <c r="I390" s="124" t="str">
        <f>IF(G390="","",IF(G390="","",(VLOOKUP(G390,Listes!$C$31:$D$35,2,FALSE))))</f>
        <v/>
      </c>
      <c r="J390" s="123" t="str">
        <f>IF($G390="","",IF($C390=Listes!$B$32,IF(Forfaitaires!$E390&lt;=Listes!$B$53,(Forfaitaires!$E390*(VLOOKUP(Forfaitaires!$D390,Listes!$A$54:$E$60,2,FALSE))),IF(Forfaitaires!$E390&gt;Listes!$E$53,(Forfaitaires!$E390*(VLOOKUP(Forfaitaires!$D390,Listes!$A$54:$E$60,5,FALSE))),(Forfaitaires!$E390*(VLOOKUP(Forfaitaires!$D390,Listes!$A$54:$E$60,3,FALSE)))+(VLOOKUP(Forfaitaires!$D390,Listes!$A$54:$E$60,4,FALSE))))))</f>
        <v/>
      </c>
      <c r="K390" s="123" t="str">
        <f>IF($G390="","",IF($C390=Listes!$B$31,IF(Forfaitaires!$E390&lt;=Listes!$B$42,(Forfaitaires!$E390*(VLOOKUP(Forfaitaires!$D390,Listes!$A$43:$E$49,2,FALSE))),IF(Forfaitaires!$E390&gt;Listes!$D$42,(Forfaitaires!$E390*(VLOOKUP(Forfaitaires!$D390,Listes!$A$43:$E$49,5,FALSE))),(Forfaitaires!$E390*(VLOOKUP(Forfaitaires!$D390,Listes!$A$43:$E$49,3,FALSE)))+(VLOOKUP(Forfaitaires!$D390,Listes!$A$43:$E$49,4,FALSE))))))</f>
        <v/>
      </c>
      <c r="L390" s="123" t="str">
        <f>IF($G390="","",IF($C390=Listes!$B$34,Listes!$I$31,IF($C390=Listes!$B$35,(VLOOKUP(Forfaitaires!$F390,Listes!$E$31:$F$36,2,FALSE)),IF($C390=Listes!$B$33,IF(Forfaitaires!$E390&lt;=Listes!$A$64,Forfaitaires!$E390*Listes!$A$65,IF(Forfaitaires!$E390&gt;Listes!$D$64,Forfaitaires!$E390*Listes!$D$65,((Forfaitaires!$E390*Listes!$B$65)+Listes!$C$65)))))))</f>
        <v/>
      </c>
      <c r="M390" s="124" t="str">
        <f t="shared" si="12"/>
        <v/>
      </c>
      <c r="N390" s="313"/>
    </row>
    <row r="391" spans="1:14" ht="20.100000000000001" customHeight="1" x14ac:dyDescent="0.25">
      <c r="A391" s="57">
        <v>386</v>
      </c>
      <c r="B391" s="28"/>
      <c r="C391" s="28"/>
      <c r="D391" s="28"/>
      <c r="E391" s="28"/>
      <c r="F391" s="28"/>
      <c r="G391" s="146" t="str">
        <f>IF(C391="","",IF(C391="","",(VLOOKUP(C391,Listes!$B$31:$C$35,2,FALSE))))</f>
        <v/>
      </c>
      <c r="H391" s="313" t="str">
        <f t="shared" ref="H391:H454" si="13">IF(G391="Frais de déplacement (barèmes kilométriques) ",1,"")</f>
        <v/>
      </c>
      <c r="I391" s="124" t="str">
        <f>IF(G391="","",IF(G391="","",(VLOOKUP(G391,Listes!$C$31:$D$35,2,FALSE))))</f>
        <v/>
      </c>
      <c r="J391" s="123" t="str">
        <f>IF($G391="","",IF($C391=Listes!$B$32,IF(Forfaitaires!$E391&lt;=Listes!$B$53,(Forfaitaires!$E391*(VLOOKUP(Forfaitaires!$D391,Listes!$A$54:$E$60,2,FALSE))),IF(Forfaitaires!$E391&gt;Listes!$E$53,(Forfaitaires!$E391*(VLOOKUP(Forfaitaires!$D391,Listes!$A$54:$E$60,5,FALSE))),(Forfaitaires!$E391*(VLOOKUP(Forfaitaires!$D391,Listes!$A$54:$E$60,3,FALSE)))+(VLOOKUP(Forfaitaires!$D391,Listes!$A$54:$E$60,4,FALSE))))))</f>
        <v/>
      </c>
      <c r="K391" s="123" t="str">
        <f>IF($G391="","",IF($C391=Listes!$B$31,IF(Forfaitaires!$E391&lt;=Listes!$B$42,(Forfaitaires!$E391*(VLOOKUP(Forfaitaires!$D391,Listes!$A$43:$E$49,2,FALSE))),IF(Forfaitaires!$E391&gt;Listes!$D$42,(Forfaitaires!$E391*(VLOOKUP(Forfaitaires!$D391,Listes!$A$43:$E$49,5,FALSE))),(Forfaitaires!$E391*(VLOOKUP(Forfaitaires!$D391,Listes!$A$43:$E$49,3,FALSE)))+(VLOOKUP(Forfaitaires!$D391,Listes!$A$43:$E$49,4,FALSE))))))</f>
        <v/>
      </c>
      <c r="L391" s="123" t="str">
        <f>IF($G391="","",IF($C391=Listes!$B$34,Listes!$I$31,IF($C391=Listes!$B$35,(VLOOKUP(Forfaitaires!$F391,Listes!$E$31:$F$36,2,FALSE)),IF($C391=Listes!$B$33,IF(Forfaitaires!$E391&lt;=Listes!$A$64,Forfaitaires!$E391*Listes!$A$65,IF(Forfaitaires!$E391&gt;Listes!$D$64,Forfaitaires!$E391*Listes!$D$65,((Forfaitaires!$E391*Listes!$B$65)+Listes!$C$65)))))))</f>
        <v/>
      </c>
      <c r="M391" s="124" t="str">
        <f t="shared" ref="M391:M454" si="14">IF($H391="","",($L391+$K391+$J391)*$H391)</f>
        <v/>
      </c>
      <c r="N391" s="313"/>
    </row>
    <row r="392" spans="1:14" ht="20.100000000000001" customHeight="1" x14ac:dyDescent="0.25">
      <c r="A392" s="57">
        <v>387</v>
      </c>
      <c r="B392" s="28"/>
      <c r="C392" s="28"/>
      <c r="D392" s="28"/>
      <c r="E392" s="28"/>
      <c r="F392" s="28"/>
      <c r="G392" s="146" t="str">
        <f>IF(C392="","",IF(C392="","",(VLOOKUP(C392,Listes!$B$31:$C$35,2,FALSE))))</f>
        <v/>
      </c>
      <c r="H392" s="313" t="str">
        <f t="shared" si="13"/>
        <v/>
      </c>
      <c r="I392" s="124" t="str">
        <f>IF(G392="","",IF(G392="","",(VLOOKUP(G392,Listes!$C$31:$D$35,2,FALSE))))</f>
        <v/>
      </c>
      <c r="J392" s="123" t="str">
        <f>IF($G392="","",IF($C392=Listes!$B$32,IF(Forfaitaires!$E392&lt;=Listes!$B$53,(Forfaitaires!$E392*(VLOOKUP(Forfaitaires!$D392,Listes!$A$54:$E$60,2,FALSE))),IF(Forfaitaires!$E392&gt;Listes!$E$53,(Forfaitaires!$E392*(VLOOKUP(Forfaitaires!$D392,Listes!$A$54:$E$60,5,FALSE))),(Forfaitaires!$E392*(VLOOKUP(Forfaitaires!$D392,Listes!$A$54:$E$60,3,FALSE)))+(VLOOKUP(Forfaitaires!$D392,Listes!$A$54:$E$60,4,FALSE))))))</f>
        <v/>
      </c>
      <c r="K392" s="123" t="str">
        <f>IF($G392="","",IF($C392=Listes!$B$31,IF(Forfaitaires!$E392&lt;=Listes!$B$42,(Forfaitaires!$E392*(VLOOKUP(Forfaitaires!$D392,Listes!$A$43:$E$49,2,FALSE))),IF(Forfaitaires!$E392&gt;Listes!$D$42,(Forfaitaires!$E392*(VLOOKUP(Forfaitaires!$D392,Listes!$A$43:$E$49,5,FALSE))),(Forfaitaires!$E392*(VLOOKUP(Forfaitaires!$D392,Listes!$A$43:$E$49,3,FALSE)))+(VLOOKUP(Forfaitaires!$D392,Listes!$A$43:$E$49,4,FALSE))))))</f>
        <v/>
      </c>
      <c r="L392" s="123" t="str">
        <f>IF($G392="","",IF($C392=Listes!$B$34,Listes!$I$31,IF($C392=Listes!$B$35,(VLOOKUP(Forfaitaires!$F392,Listes!$E$31:$F$36,2,FALSE)),IF($C392=Listes!$B$33,IF(Forfaitaires!$E392&lt;=Listes!$A$64,Forfaitaires!$E392*Listes!$A$65,IF(Forfaitaires!$E392&gt;Listes!$D$64,Forfaitaires!$E392*Listes!$D$65,((Forfaitaires!$E392*Listes!$B$65)+Listes!$C$65)))))))</f>
        <v/>
      </c>
      <c r="M392" s="124" t="str">
        <f t="shared" si="14"/>
        <v/>
      </c>
      <c r="N392" s="313"/>
    </row>
    <row r="393" spans="1:14" ht="20.100000000000001" customHeight="1" x14ac:dyDescent="0.25">
      <c r="A393" s="57">
        <v>388</v>
      </c>
      <c r="B393" s="28"/>
      <c r="C393" s="28"/>
      <c r="D393" s="28"/>
      <c r="E393" s="28"/>
      <c r="F393" s="28"/>
      <c r="G393" s="146" t="str">
        <f>IF(C393="","",IF(C393="","",(VLOOKUP(C393,Listes!$B$31:$C$35,2,FALSE))))</f>
        <v/>
      </c>
      <c r="H393" s="313" t="str">
        <f t="shared" si="13"/>
        <v/>
      </c>
      <c r="I393" s="124" t="str">
        <f>IF(G393="","",IF(G393="","",(VLOOKUP(G393,Listes!$C$31:$D$35,2,FALSE))))</f>
        <v/>
      </c>
      <c r="J393" s="123" t="str">
        <f>IF($G393="","",IF($C393=Listes!$B$32,IF(Forfaitaires!$E393&lt;=Listes!$B$53,(Forfaitaires!$E393*(VLOOKUP(Forfaitaires!$D393,Listes!$A$54:$E$60,2,FALSE))),IF(Forfaitaires!$E393&gt;Listes!$E$53,(Forfaitaires!$E393*(VLOOKUP(Forfaitaires!$D393,Listes!$A$54:$E$60,5,FALSE))),(Forfaitaires!$E393*(VLOOKUP(Forfaitaires!$D393,Listes!$A$54:$E$60,3,FALSE)))+(VLOOKUP(Forfaitaires!$D393,Listes!$A$54:$E$60,4,FALSE))))))</f>
        <v/>
      </c>
      <c r="K393" s="123" t="str">
        <f>IF($G393="","",IF($C393=Listes!$B$31,IF(Forfaitaires!$E393&lt;=Listes!$B$42,(Forfaitaires!$E393*(VLOOKUP(Forfaitaires!$D393,Listes!$A$43:$E$49,2,FALSE))),IF(Forfaitaires!$E393&gt;Listes!$D$42,(Forfaitaires!$E393*(VLOOKUP(Forfaitaires!$D393,Listes!$A$43:$E$49,5,FALSE))),(Forfaitaires!$E393*(VLOOKUP(Forfaitaires!$D393,Listes!$A$43:$E$49,3,FALSE)))+(VLOOKUP(Forfaitaires!$D393,Listes!$A$43:$E$49,4,FALSE))))))</f>
        <v/>
      </c>
      <c r="L393" s="123" t="str">
        <f>IF($G393="","",IF($C393=Listes!$B$34,Listes!$I$31,IF($C393=Listes!$B$35,(VLOOKUP(Forfaitaires!$F393,Listes!$E$31:$F$36,2,FALSE)),IF($C393=Listes!$B$33,IF(Forfaitaires!$E393&lt;=Listes!$A$64,Forfaitaires!$E393*Listes!$A$65,IF(Forfaitaires!$E393&gt;Listes!$D$64,Forfaitaires!$E393*Listes!$D$65,((Forfaitaires!$E393*Listes!$B$65)+Listes!$C$65)))))))</f>
        <v/>
      </c>
      <c r="M393" s="124" t="str">
        <f t="shared" si="14"/>
        <v/>
      </c>
      <c r="N393" s="313"/>
    </row>
    <row r="394" spans="1:14" ht="20.100000000000001" customHeight="1" x14ac:dyDescent="0.25">
      <c r="A394" s="57">
        <v>389</v>
      </c>
      <c r="B394" s="28"/>
      <c r="C394" s="28"/>
      <c r="D394" s="28"/>
      <c r="E394" s="28"/>
      <c r="F394" s="28"/>
      <c r="G394" s="146" t="str">
        <f>IF(C394="","",IF(C394="","",(VLOOKUP(C394,Listes!$B$31:$C$35,2,FALSE))))</f>
        <v/>
      </c>
      <c r="H394" s="313" t="str">
        <f t="shared" si="13"/>
        <v/>
      </c>
      <c r="I394" s="124" t="str">
        <f>IF(G394="","",IF(G394="","",(VLOOKUP(G394,Listes!$C$31:$D$35,2,FALSE))))</f>
        <v/>
      </c>
      <c r="J394" s="123" t="str">
        <f>IF($G394="","",IF($C394=Listes!$B$32,IF(Forfaitaires!$E394&lt;=Listes!$B$53,(Forfaitaires!$E394*(VLOOKUP(Forfaitaires!$D394,Listes!$A$54:$E$60,2,FALSE))),IF(Forfaitaires!$E394&gt;Listes!$E$53,(Forfaitaires!$E394*(VLOOKUP(Forfaitaires!$D394,Listes!$A$54:$E$60,5,FALSE))),(Forfaitaires!$E394*(VLOOKUP(Forfaitaires!$D394,Listes!$A$54:$E$60,3,FALSE)))+(VLOOKUP(Forfaitaires!$D394,Listes!$A$54:$E$60,4,FALSE))))))</f>
        <v/>
      </c>
      <c r="K394" s="123" t="str">
        <f>IF($G394="","",IF($C394=Listes!$B$31,IF(Forfaitaires!$E394&lt;=Listes!$B$42,(Forfaitaires!$E394*(VLOOKUP(Forfaitaires!$D394,Listes!$A$43:$E$49,2,FALSE))),IF(Forfaitaires!$E394&gt;Listes!$D$42,(Forfaitaires!$E394*(VLOOKUP(Forfaitaires!$D394,Listes!$A$43:$E$49,5,FALSE))),(Forfaitaires!$E394*(VLOOKUP(Forfaitaires!$D394,Listes!$A$43:$E$49,3,FALSE)))+(VLOOKUP(Forfaitaires!$D394,Listes!$A$43:$E$49,4,FALSE))))))</f>
        <v/>
      </c>
      <c r="L394" s="123" t="str">
        <f>IF($G394="","",IF($C394=Listes!$B$34,Listes!$I$31,IF($C394=Listes!$B$35,(VLOOKUP(Forfaitaires!$F394,Listes!$E$31:$F$36,2,FALSE)),IF($C394=Listes!$B$33,IF(Forfaitaires!$E394&lt;=Listes!$A$64,Forfaitaires!$E394*Listes!$A$65,IF(Forfaitaires!$E394&gt;Listes!$D$64,Forfaitaires!$E394*Listes!$D$65,((Forfaitaires!$E394*Listes!$B$65)+Listes!$C$65)))))))</f>
        <v/>
      </c>
      <c r="M394" s="124" t="str">
        <f t="shared" si="14"/>
        <v/>
      </c>
      <c r="N394" s="313"/>
    </row>
    <row r="395" spans="1:14" ht="20.100000000000001" customHeight="1" x14ac:dyDescent="0.25">
      <c r="A395" s="57">
        <v>390</v>
      </c>
      <c r="B395" s="28"/>
      <c r="C395" s="28"/>
      <c r="D395" s="28"/>
      <c r="E395" s="28"/>
      <c r="F395" s="28"/>
      <c r="G395" s="146" t="str">
        <f>IF(C395="","",IF(C395="","",(VLOOKUP(C395,Listes!$B$31:$C$35,2,FALSE))))</f>
        <v/>
      </c>
      <c r="H395" s="313" t="str">
        <f t="shared" si="13"/>
        <v/>
      </c>
      <c r="I395" s="124" t="str">
        <f>IF(G395="","",IF(G395="","",(VLOOKUP(G395,Listes!$C$31:$D$35,2,FALSE))))</f>
        <v/>
      </c>
      <c r="J395" s="123" t="str">
        <f>IF($G395="","",IF($C395=Listes!$B$32,IF(Forfaitaires!$E395&lt;=Listes!$B$53,(Forfaitaires!$E395*(VLOOKUP(Forfaitaires!$D395,Listes!$A$54:$E$60,2,FALSE))),IF(Forfaitaires!$E395&gt;Listes!$E$53,(Forfaitaires!$E395*(VLOOKUP(Forfaitaires!$D395,Listes!$A$54:$E$60,5,FALSE))),(Forfaitaires!$E395*(VLOOKUP(Forfaitaires!$D395,Listes!$A$54:$E$60,3,FALSE)))+(VLOOKUP(Forfaitaires!$D395,Listes!$A$54:$E$60,4,FALSE))))))</f>
        <v/>
      </c>
      <c r="K395" s="123" t="str">
        <f>IF($G395="","",IF($C395=Listes!$B$31,IF(Forfaitaires!$E395&lt;=Listes!$B$42,(Forfaitaires!$E395*(VLOOKUP(Forfaitaires!$D395,Listes!$A$43:$E$49,2,FALSE))),IF(Forfaitaires!$E395&gt;Listes!$D$42,(Forfaitaires!$E395*(VLOOKUP(Forfaitaires!$D395,Listes!$A$43:$E$49,5,FALSE))),(Forfaitaires!$E395*(VLOOKUP(Forfaitaires!$D395,Listes!$A$43:$E$49,3,FALSE)))+(VLOOKUP(Forfaitaires!$D395,Listes!$A$43:$E$49,4,FALSE))))))</f>
        <v/>
      </c>
      <c r="L395" s="123" t="str">
        <f>IF($G395="","",IF($C395=Listes!$B$34,Listes!$I$31,IF($C395=Listes!$B$35,(VLOOKUP(Forfaitaires!$F395,Listes!$E$31:$F$36,2,FALSE)),IF($C395=Listes!$B$33,IF(Forfaitaires!$E395&lt;=Listes!$A$64,Forfaitaires!$E395*Listes!$A$65,IF(Forfaitaires!$E395&gt;Listes!$D$64,Forfaitaires!$E395*Listes!$D$65,((Forfaitaires!$E395*Listes!$B$65)+Listes!$C$65)))))))</f>
        <v/>
      </c>
      <c r="M395" s="124" t="str">
        <f t="shared" si="14"/>
        <v/>
      </c>
      <c r="N395" s="313"/>
    </row>
    <row r="396" spans="1:14" ht="20.100000000000001" customHeight="1" x14ac:dyDescent="0.25">
      <c r="A396" s="57">
        <v>391</v>
      </c>
      <c r="B396" s="28"/>
      <c r="C396" s="28"/>
      <c r="D396" s="28"/>
      <c r="E396" s="28"/>
      <c r="F396" s="28"/>
      <c r="G396" s="146" t="str">
        <f>IF(C396="","",IF(C396="","",(VLOOKUP(C396,Listes!$B$31:$C$35,2,FALSE))))</f>
        <v/>
      </c>
      <c r="H396" s="313" t="str">
        <f t="shared" si="13"/>
        <v/>
      </c>
      <c r="I396" s="124" t="str">
        <f>IF(G396="","",IF(G396="","",(VLOOKUP(G396,Listes!$C$31:$D$35,2,FALSE))))</f>
        <v/>
      </c>
      <c r="J396" s="123" t="str">
        <f>IF($G396="","",IF($C396=Listes!$B$32,IF(Forfaitaires!$E396&lt;=Listes!$B$53,(Forfaitaires!$E396*(VLOOKUP(Forfaitaires!$D396,Listes!$A$54:$E$60,2,FALSE))),IF(Forfaitaires!$E396&gt;Listes!$E$53,(Forfaitaires!$E396*(VLOOKUP(Forfaitaires!$D396,Listes!$A$54:$E$60,5,FALSE))),(Forfaitaires!$E396*(VLOOKUP(Forfaitaires!$D396,Listes!$A$54:$E$60,3,FALSE)))+(VLOOKUP(Forfaitaires!$D396,Listes!$A$54:$E$60,4,FALSE))))))</f>
        <v/>
      </c>
      <c r="K396" s="123" t="str">
        <f>IF($G396="","",IF($C396=Listes!$B$31,IF(Forfaitaires!$E396&lt;=Listes!$B$42,(Forfaitaires!$E396*(VLOOKUP(Forfaitaires!$D396,Listes!$A$43:$E$49,2,FALSE))),IF(Forfaitaires!$E396&gt;Listes!$D$42,(Forfaitaires!$E396*(VLOOKUP(Forfaitaires!$D396,Listes!$A$43:$E$49,5,FALSE))),(Forfaitaires!$E396*(VLOOKUP(Forfaitaires!$D396,Listes!$A$43:$E$49,3,FALSE)))+(VLOOKUP(Forfaitaires!$D396,Listes!$A$43:$E$49,4,FALSE))))))</f>
        <v/>
      </c>
      <c r="L396" s="123" t="str">
        <f>IF($G396="","",IF($C396=Listes!$B$34,Listes!$I$31,IF($C396=Listes!$B$35,(VLOOKUP(Forfaitaires!$F396,Listes!$E$31:$F$36,2,FALSE)),IF($C396=Listes!$B$33,IF(Forfaitaires!$E396&lt;=Listes!$A$64,Forfaitaires!$E396*Listes!$A$65,IF(Forfaitaires!$E396&gt;Listes!$D$64,Forfaitaires!$E396*Listes!$D$65,((Forfaitaires!$E396*Listes!$B$65)+Listes!$C$65)))))))</f>
        <v/>
      </c>
      <c r="M396" s="124" t="str">
        <f t="shared" si="14"/>
        <v/>
      </c>
      <c r="N396" s="313"/>
    </row>
    <row r="397" spans="1:14" ht="20.100000000000001" customHeight="1" x14ac:dyDescent="0.25">
      <c r="A397" s="57">
        <v>392</v>
      </c>
      <c r="B397" s="28"/>
      <c r="C397" s="28"/>
      <c r="D397" s="28"/>
      <c r="E397" s="28"/>
      <c r="F397" s="28"/>
      <c r="G397" s="146" t="str">
        <f>IF(C397="","",IF(C397="","",(VLOOKUP(C397,Listes!$B$31:$C$35,2,FALSE))))</f>
        <v/>
      </c>
      <c r="H397" s="313" t="str">
        <f t="shared" si="13"/>
        <v/>
      </c>
      <c r="I397" s="124" t="str">
        <f>IF(G397="","",IF(G397="","",(VLOOKUP(G397,Listes!$C$31:$D$35,2,FALSE))))</f>
        <v/>
      </c>
      <c r="J397" s="123" t="str">
        <f>IF($G397="","",IF($C397=Listes!$B$32,IF(Forfaitaires!$E397&lt;=Listes!$B$53,(Forfaitaires!$E397*(VLOOKUP(Forfaitaires!$D397,Listes!$A$54:$E$60,2,FALSE))),IF(Forfaitaires!$E397&gt;Listes!$E$53,(Forfaitaires!$E397*(VLOOKUP(Forfaitaires!$D397,Listes!$A$54:$E$60,5,FALSE))),(Forfaitaires!$E397*(VLOOKUP(Forfaitaires!$D397,Listes!$A$54:$E$60,3,FALSE)))+(VLOOKUP(Forfaitaires!$D397,Listes!$A$54:$E$60,4,FALSE))))))</f>
        <v/>
      </c>
      <c r="K397" s="123" t="str">
        <f>IF($G397="","",IF($C397=Listes!$B$31,IF(Forfaitaires!$E397&lt;=Listes!$B$42,(Forfaitaires!$E397*(VLOOKUP(Forfaitaires!$D397,Listes!$A$43:$E$49,2,FALSE))),IF(Forfaitaires!$E397&gt;Listes!$D$42,(Forfaitaires!$E397*(VLOOKUP(Forfaitaires!$D397,Listes!$A$43:$E$49,5,FALSE))),(Forfaitaires!$E397*(VLOOKUP(Forfaitaires!$D397,Listes!$A$43:$E$49,3,FALSE)))+(VLOOKUP(Forfaitaires!$D397,Listes!$A$43:$E$49,4,FALSE))))))</f>
        <v/>
      </c>
      <c r="L397" s="123" t="str">
        <f>IF($G397="","",IF($C397=Listes!$B$34,Listes!$I$31,IF($C397=Listes!$B$35,(VLOOKUP(Forfaitaires!$F397,Listes!$E$31:$F$36,2,FALSE)),IF($C397=Listes!$B$33,IF(Forfaitaires!$E397&lt;=Listes!$A$64,Forfaitaires!$E397*Listes!$A$65,IF(Forfaitaires!$E397&gt;Listes!$D$64,Forfaitaires!$E397*Listes!$D$65,((Forfaitaires!$E397*Listes!$B$65)+Listes!$C$65)))))))</f>
        <v/>
      </c>
      <c r="M397" s="124" t="str">
        <f t="shared" si="14"/>
        <v/>
      </c>
      <c r="N397" s="313"/>
    </row>
    <row r="398" spans="1:14" ht="20.100000000000001" customHeight="1" x14ac:dyDescent="0.25">
      <c r="A398" s="57">
        <v>393</v>
      </c>
      <c r="B398" s="28"/>
      <c r="C398" s="28"/>
      <c r="D398" s="28"/>
      <c r="E398" s="28"/>
      <c r="F398" s="28"/>
      <c r="G398" s="146" t="str">
        <f>IF(C398="","",IF(C398="","",(VLOOKUP(C398,Listes!$B$31:$C$35,2,FALSE))))</f>
        <v/>
      </c>
      <c r="H398" s="313" t="str">
        <f t="shared" si="13"/>
        <v/>
      </c>
      <c r="I398" s="124" t="str">
        <f>IF(G398="","",IF(G398="","",(VLOOKUP(G398,Listes!$C$31:$D$35,2,FALSE))))</f>
        <v/>
      </c>
      <c r="J398" s="123" t="str">
        <f>IF($G398="","",IF($C398=Listes!$B$32,IF(Forfaitaires!$E398&lt;=Listes!$B$53,(Forfaitaires!$E398*(VLOOKUP(Forfaitaires!$D398,Listes!$A$54:$E$60,2,FALSE))),IF(Forfaitaires!$E398&gt;Listes!$E$53,(Forfaitaires!$E398*(VLOOKUP(Forfaitaires!$D398,Listes!$A$54:$E$60,5,FALSE))),(Forfaitaires!$E398*(VLOOKUP(Forfaitaires!$D398,Listes!$A$54:$E$60,3,FALSE)))+(VLOOKUP(Forfaitaires!$D398,Listes!$A$54:$E$60,4,FALSE))))))</f>
        <v/>
      </c>
      <c r="K398" s="123" t="str">
        <f>IF($G398="","",IF($C398=Listes!$B$31,IF(Forfaitaires!$E398&lt;=Listes!$B$42,(Forfaitaires!$E398*(VLOOKUP(Forfaitaires!$D398,Listes!$A$43:$E$49,2,FALSE))),IF(Forfaitaires!$E398&gt;Listes!$D$42,(Forfaitaires!$E398*(VLOOKUP(Forfaitaires!$D398,Listes!$A$43:$E$49,5,FALSE))),(Forfaitaires!$E398*(VLOOKUP(Forfaitaires!$D398,Listes!$A$43:$E$49,3,FALSE)))+(VLOOKUP(Forfaitaires!$D398,Listes!$A$43:$E$49,4,FALSE))))))</f>
        <v/>
      </c>
      <c r="L398" s="123" t="str">
        <f>IF($G398="","",IF($C398=Listes!$B$34,Listes!$I$31,IF($C398=Listes!$B$35,(VLOOKUP(Forfaitaires!$F398,Listes!$E$31:$F$36,2,FALSE)),IF($C398=Listes!$B$33,IF(Forfaitaires!$E398&lt;=Listes!$A$64,Forfaitaires!$E398*Listes!$A$65,IF(Forfaitaires!$E398&gt;Listes!$D$64,Forfaitaires!$E398*Listes!$D$65,((Forfaitaires!$E398*Listes!$B$65)+Listes!$C$65)))))))</f>
        <v/>
      </c>
      <c r="M398" s="124" t="str">
        <f t="shared" si="14"/>
        <v/>
      </c>
      <c r="N398" s="313"/>
    </row>
    <row r="399" spans="1:14" ht="20.100000000000001" customHeight="1" x14ac:dyDescent="0.25">
      <c r="A399" s="57">
        <v>394</v>
      </c>
      <c r="B399" s="28"/>
      <c r="C399" s="28"/>
      <c r="D399" s="28"/>
      <c r="E399" s="28"/>
      <c r="F399" s="28"/>
      <c r="G399" s="146" t="str">
        <f>IF(C399="","",IF(C399="","",(VLOOKUP(C399,Listes!$B$31:$C$35,2,FALSE))))</f>
        <v/>
      </c>
      <c r="H399" s="313" t="str">
        <f t="shared" si="13"/>
        <v/>
      </c>
      <c r="I399" s="124" t="str">
        <f>IF(G399="","",IF(G399="","",(VLOOKUP(G399,Listes!$C$31:$D$35,2,FALSE))))</f>
        <v/>
      </c>
      <c r="J399" s="123" t="str">
        <f>IF($G399="","",IF($C399=Listes!$B$32,IF(Forfaitaires!$E399&lt;=Listes!$B$53,(Forfaitaires!$E399*(VLOOKUP(Forfaitaires!$D399,Listes!$A$54:$E$60,2,FALSE))),IF(Forfaitaires!$E399&gt;Listes!$E$53,(Forfaitaires!$E399*(VLOOKUP(Forfaitaires!$D399,Listes!$A$54:$E$60,5,FALSE))),(Forfaitaires!$E399*(VLOOKUP(Forfaitaires!$D399,Listes!$A$54:$E$60,3,FALSE)))+(VLOOKUP(Forfaitaires!$D399,Listes!$A$54:$E$60,4,FALSE))))))</f>
        <v/>
      </c>
      <c r="K399" s="123" t="str">
        <f>IF($G399="","",IF($C399=Listes!$B$31,IF(Forfaitaires!$E399&lt;=Listes!$B$42,(Forfaitaires!$E399*(VLOOKUP(Forfaitaires!$D399,Listes!$A$43:$E$49,2,FALSE))),IF(Forfaitaires!$E399&gt;Listes!$D$42,(Forfaitaires!$E399*(VLOOKUP(Forfaitaires!$D399,Listes!$A$43:$E$49,5,FALSE))),(Forfaitaires!$E399*(VLOOKUP(Forfaitaires!$D399,Listes!$A$43:$E$49,3,FALSE)))+(VLOOKUP(Forfaitaires!$D399,Listes!$A$43:$E$49,4,FALSE))))))</f>
        <v/>
      </c>
      <c r="L399" s="123" t="str">
        <f>IF($G399="","",IF($C399=Listes!$B$34,Listes!$I$31,IF($C399=Listes!$B$35,(VLOOKUP(Forfaitaires!$F399,Listes!$E$31:$F$36,2,FALSE)),IF($C399=Listes!$B$33,IF(Forfaitaires!$E399&lt;=Listes!$A$64,Forfaitaires!$E399*Listes!$A$65,IF(Forfaitaires!$E399&gt;Listes!$D$64,Forfaitaires!$E399*Listes!$D$65,((Forfaitaires!$E399*Listes!$B$65)+Listes!$C$65)))))))</f>
        <v/>
      </c>
      <c r="M399" s="124" t="str">
        <f t="shared" si="14"/>
        <v/>
      </c>
      <c r="N399" s="313"/>
    </row>
    <row r="400" spans="1:14" ht="20.100000000000001" customHeight="1" x14ac:dyDescent="0.25">
      <c r="A400" s="57">
        <v>395</v>
      </c>
      <c r="B400" s="28"/>
      <c r="C400" s="28"/>
      <c r="D400" s="28"/>
      <c r="E400" s="28"/>
      <c r="F400" s="28"/>
      <c r="G400" s="146" t="str">
        <f>IF(C400="","",IF(C400="","",(VLOOKUP(C400,Listes!$B$31:$C$35,2,FALSE))))</f>
        <v/>
      </c>
      <c r="H400" s="313" t="str">
        <f t="shared" si="13"/>
        <v/>
      </c>
      <c r="I400" s="124" t="str">
        <f>IF(G400="","",IF(G400="","",(VLOOKUP(G400,Listes!$C$31:$D$35,2,FALSE))))</f>
        <v/>
      </c>
      <c r="J400" s="123" t="str">
        <f>IF($G400="","",IF($C400=Listes!$B$32,IF(Forfaitaires!$E400&lt;=Listes!$B$53,(Forfaitaires!$E400*(VLOOKUP(Forfaitaires!$D400,Listes!$A$54:$E$60,2,FALSE))),IF(Forfaitaires!$E400&gt;Listes!$E$53,(Forfaitaires!$E400*(VLOOKUP(Forfaitaires!$D400,Listes!$A$54:$E$60,5,FALSE))),(Forfaitaires!$E400*(VLOOKUP(Forfaitaires!$D400,Listes!$A$54:$E$60,3,FALSE)))+(VLOOKUP(Forfaitaires!$D400,Listes!$A$54:$E$60,4,FALSE))))))</f>
        <v/>
      </c>
      <c r="K400" s="123" t="str">
        <f>IF($G400="","",IF($C400=Listes!$B$31,IF(Forfaitaires!$E400&lt;=Listes!$B$42,(Forfaitaires!$E400*(VLOOKUP(Forfaitaires!$D400,Listes!$A$43:$E$49,2,FALSE))),IF(Forfaitaires!$E400&gt;Listes!$D$42,(Forfaitaires!$E400*(VLOOKUP(Forfaitaires!$D400,Listes!$A$43:$E$49,5,FALSE))),(Forfaitaires!$E400*(VLOOKUP(Forfaitaires!$D400,Listes!$A$43:$E$49,3,FALSE)))+(VLOOKUP(Forfaitaires!$D400,Listes!$A$43:$E$49,4,FALSE))))))</f>
        <v/>
      </c>
      <c r="L400" s="123" t="str">
        <f>IF($G400="","",IF($C400=Listes!$B$34,Listes!$I$31,IF($C400=Listes!$B$35,(VLOOKUP(Forfaitaires!$F400,Listes!$E$31:$F$36,2,FALSE)),IF($C400=Listes!$B$33,IF(Forfaitaires!$E400&lt;=Listes!$A$64,Forfaitaires!$E400*Listes!$A$65,IF(Forfaitaires!$E400&gt;Listes!$D$64,Forfaitaires!$E400*Listes!$D$65,((Forfaitaires!$E400*Listes!$B$65)+Listes!$C$65)))))))</f>
        <v/>
      </c>
      <c r="M400" s="124" t="str">
        <f t="shared" si="14"/>
        <v/>
      </c>
      <c r="N400" s="313"/>
    </row>
    <row r="401" spans="1:14" ht="20.100000000000001" customHeight="1" x14ac:dyDescent="0.25">
      <c r="A401" s="57">
        <v>396</v>
      </c>
      <c r="B401" s="28"/>
      <c r="C401" s="28"/>
      <c r="D401" s="28"/>
      <c r="E401" s="28"/>
      <c r="F401" s="28"/>
      <c r="G401" s="146" t="str">
        <f>IF(C401="","",IF(C401="","",(VLOOKUP(C401,Listes!$B$31:$C$35,2,FALSE))))</f>
        <v/>
      </c>
      <c r="H401" s="313" t="str">
        <f t="shared" si="13"/>
        <v/>
      </c>
      <c r="I401" s="124" t="str">
        <f>IF(G401="","",IF(G401="","",(VLOOKUP(G401,Listes!$C$31:$D$35,2,FALSE))))</f>
        <v/>
      </c>
      <c r="J401" s="123" t="str">
        <f>IF($G401="","",IF($C401=Listes!$B$32,IF(Forfaitaires!$E401&lt;=Listes!$B$53,(Forfaitaires!$E401*(VLOOKUP(Forfaitaires!$D401,Listes!$A$54:$E$60,2,FALSE))),IF(Forfaitaires!$E401&gt;Listes!$E$53,(Forfaitaires!$E401*(VLOOKUP(Forfaitaires!$D401,Listes!$A$54:$E$60,5,FALSE))),(Forfaitaires!$E401*(VLOOKUP(Forfaitaires!$D401,Listes!$A$54:$E$60,3,FALSE)))+(VLOOKUP(Forfaitaires!$D401,Listes!$A$54:$E$60,4,FALSE))))))</f>
        <v/>
      </c>
      <c r="K401" s="123" t="str">
        <f>IF($G401="","",IF($C401=Listes!$B$31,IF(Forfaitaires!$E401&lt;=Listes!$B$42,(Forfaitaires!$E401*(VLOOKUP(Forfaitaires!$D401,Listes!$A$43:$E$49,2,FALSE))),IF(Forfaitaires!$E401&gt;Listes!$D$42,(Forfaitaires!$E401*(VLOOKUP(Forfaitaires!$D401,Listes!$A$43:$E$49,5,FALSE))),(Forfaitaires!$E401*(VLOOKUP(Forfaitaires!$D401,Listes!$A$43:$E$49,3,FALSE)))+(VLOOKUP(Forfaitaires!$D401,Listes!$A$43:$E$49,4,FALSE))))))</f>
        <v/>
      </c>
      <c r="L401" s="123" t="str">
        <f>IF($G401="","",IF($C401=Listes!$B$34,Listes!$I$31,IF($C401=Listes!$B$35,(VLOOKUP(Forfaitaires!$F401,Listes!$E$31:$F$36,2,FALSE)),IF($C401=Listes!$B$33,IF(Forfaitaires!$E401&lt;=Listes!$A$64,Forfaitaires!$E401*Listes!$A$65,IF(Forfaitaires!$E401&gt;Listes!$D$64,Forfaitaires!$E401*Listes!$D$65,((Forfaitaires!$E401*Listes!$B$65)+Listes!$C$65)))))))</f>
        <v/>
      </c>
      <c r="M401" s="124" t="str">
        <f t="shared" si="14"/>
        <v/>
      </c>
      <c r="N401" s="313"/>
    </row>
    <row r="402" spans="1:14" ht="20.100000000000001" customHeight="1" x14ac:dyDescent="0.25">
      <c r="A402" s="57">
        <v>397</v>
      </c>
      <c r="B402" s="28"/>
      <c r="C402" s="28"/>
      <c r="D402" s="28"/>
      <c r="E402" s="28"/>
      <c r="F402" s="28"/>
      <c r="G402" s="146" t="str">
        <f>IF(C402="","",IF(C402="","",(VLOOKUP(C402,Listes!$B$31:$C$35,2,FALSE))))</f>
        <v/>
      </c>
      <c r="H402" s="313" t="str">
        <f t="shared" si="13"/>
        <v/>
      </c>
      <c r="I402" s="124" t="str">
        <f>IF(G402="","",IF(G402="","",(VLOOKUP(G402,Listes!$C$31:$D$35,2,FALSE))))</f>
        <v/>
      </c>
      <c r="J402" s="123" t="str">
        <f>IF($G402="","",IF($C402=Listes!$B$32,IF(Forfaitaires!$E402&lt;=Listes!$B$53,(Forfaitaires!$E402*(VLOOKUP(Forfaitaires!$D402,Listes!$A$54:$E$60,2,FALSE))),IF(Forfaitaires!$E402&gt;Listes!$E$53,(Forfaitaires!$E402*(VLOOKUP(Forfaitaires!$D402,Listes!$A$54:$E$60,5,FALSE))),(Forfaitaires!$E402*(VLOOKUP(Forfaitaires!$D402,Listes!$A$54:$E$60,3,FALSE)))+(VLOOKUP(Forfaitaires!$D402,Listes!$A$54:$E$60,4,FALSE))))))</f>
        <v/>
      </c>
      <c r="K402" s="123" t="str">
        <f>IF($G402="","",IF($C402=Listes!$B$31,IF(Forfaitaires!$E402&lt;=Listes!$B$42,(Forfaitaires!$E402*(VLOOKUP(Forfaitaires!$D402,Listes!$A$43:$E$49,2,FALSE))),IF(Forfaitaires!$E402&gt;Listes!$D$42,(Forfaitaires!$E402*(VLOOKUP(Forfaitaires!$D402,Listes!$A$43:$E$49,5,FALSE))),(Forfaitaires!$E402*(VLOOKUP(Forfaitaires!$D402,Listes!$A$43:$E$49,3,FALSE)))+(VLOOKUP(Forfaitaires!$D402,Listes!$A$43:$E$49,4,FALSE))))))</f>
        <v/>
      </c>
      <c r="L402" s="123" t="str">
        <f>IF($G402="","",IF($C402=Listes!$B$34,Listes!$I$31,IF($C402=Listes!$B$35,(VLOOKUP(Forfaitaires!$F402,Listes!$E$31:$F$36,2,FALSE)),IF($C402=Listes!$B$33,IF(Forfaitaires!$E402&lt;=Listes!$A$64,Forfaitaires!$E402*Listes!$A$65,IF(Forfaitaires!$E402&gt;Listes!$D$64,Forfaitaires!$E402*Listes!$D$65,((Forfaitaires!$E402*Listes!$B$65)+Listes!$C$65)))))))</f>
        <v/>
      </c>
      <c r="M402" s="124" t="str">
        <f t="shared" si="14"/>
        <v/>
      </c>
      <c r="N402" s="313"/>
    </row>
    <row r="403" spans="1:14" ht="20.100000000000001" customHeight="1" x14ac:dyDescent="0.25">
      <c r="A403" s="57">
        <v>398</v>
      </c>
      <c r="B403" s="28"/>
      <c r="C403" s="28"/>
      <c r="D403" s="28"/>
      <c r="E403" s="28"/>
      <c r="F403" s="28"/>
      <c r="G403" s="146" t="str">
        <f>IF(C403="","",IF(C403="","",(VLOOKUP(C403,Listes!$B$31:$C$35,2,FALSE))))</f>
        <v/>
      </c>
      <c r="H403" s="313" t="str">
        <f t="shared" si="13"/>
        <v/>
      </c>
      <c r="I403" s="124" t="str">
        <f>IF(G403="","",IF(G403="","",(VLOOKUP(G403,Listes!$C$31:$D$35,2,FALSE))))</f>
        <v/>
      </c>
      <c r="J403" s="123" t="str">
        <f>IF($G403="","",IF($C403=Listes!$B$32,IF(Forfaitaires!$E403&lt;=Listes!$B$53,(Forfaitaires!$E403*(VLOOKUP(Forfaitaires!$D403,Listes!$A$54:$E$60,2,FALSE))),IF(Forfaitaires!$E403&gt;Listes!$E$53,(Forfaitaires!$E403*(VLOOKUP(Forfaitaires!$D403,Listes!$A$54:$E$60,5,FALSE))),(Forfaitaires!$E403*(VLOOKUP(Forfaitaires!$D403,Listes!$A$54:$E$60,3,FALSE)))+(VLOOKUP(Forfaitaires!$D403,Listes!$A$54:$E$60,4,FALSE))))))</f>
        <v/>
      </c>
      <c r="K403" s="123" t="str">
        <f>IF($G403="","",IF($C403=Listes!$B$31,IF(Forfaitaires!$E403&lt;=Listes!$B$42,(Forfaitaires!$E403*(VLOOKUP(Forfaitaires!$D403,Listes!$A$43:$E$49,2,FALSE))),IF(Forfaitaires!$E403&gt;Listes!$D$42,(Forfaitaires!$E403*(VLOOKUP(Forfaitaires!$D403,Listes!$A$43:$E$49,5,FALSE))),(Forfaitaires!$E403*(VLOOKUP(Forfaitaires!$D403,Listes!$A$43:$E$49,3,FALSE)))+(VLOOKUP(Forfaitaires!$D403,Listes!$A$43:$E$49,4,FALSE))))))</f>
        <v/>
      </c>
      <c r="L403" s="123" t="str">
        <f>IF($G403="","",IF($C403=Listes!$B$34,Listes!$I$31,IF($C403=Listes!$B$35,(VLOOKUP(Forfaitaires!$F403,Listes!$E$31:$F$36,2,FALSE)),IF($C403=Listes!$B$33,IF(Forfaitaires!$E403&lt;=Listes!$A$64,Forfaitaires!$E403*Listes!$A$65,IF(Forfaitaires!$E403&gt;Listes!$D$64,Forfaitaires!$E403*Listes!$D$65,((Forfaitaires!$E403*Listes!$B$65)+Listes!$C$65)))))))</f>
        <v/>
      </c>
      <c r="M403" s="124" t="str">
        <f t="shared" si="14"/>
        <v/>
      </c>
      <c r="N403" s="313"/>
    </row>
    <row r="404" spans="1:14" ht="20.100000000000001" customHeight="1" x14ac:dyDescent="0.25">
      <c r="A404" s="57">
        <v>399</v>
      </c>
      <c r="B404" s="28"/>
      <c r="C404" s="28"/>
      <c r="D404" s="28"/>
      <c r="E404" s="28"/>
      <c r="F404" s="28"/>
      <c r="G404" s="146" t="str">
        <f>IF(C404="","",IF(C404="","",(VLOOKUP(C404,Listes!$B$31:$C$35,2,FALSE))))</f>
        <v/>
      </c>
      <c r="H404" s="313" t="str">
        <f t="shared" si="13"/>
        <v/>
      </c>
      <c r="I404" s="124" t="str">
        <f>IF(G404="","",IF(G404="","",(VLOOKUP(G404,Listes!$C$31:$D$35,2,FALSE))))</f>
        <v/>
      </c>
      <c r="J404" s="123" t="str">
        <f>IF($G404="","",IF($C404=Listes!$B$32,IF(Forfaitaires!$E404&lt;=Listes!$B$53,(Forfaitaires!$E404*(VLOOKUP(Forfaitaires!$D404,Listes!$A$54:$E$60,2,FALSE))),IF(Forfaitaires!$E404&gt;Listes!$E$53,(Forfaitaires!$E404*(VLOOKUP(Forfaitaires!$D404,Listes!$A$54:$E$60,5,FALSE))),(Forfaitaires!$E404*(VLOOKUP(Forfaitaires!$D404,Listes!$A$54:$E$60,3,FALSE)))+(VLOOKUP(Forfaitaires!$D404,Listes!$A$54:$E$60,4,FALSE))))))</f>
        <v/>
      </c>
      <c r="K404" s="123" t="str">
        <f>IF($G404="","",IF($C404=Listes!$B$31,IF(Forfaitaires!$E404&lt;=Listes!$B$42,(Forfaitaires!$E404*(VLOOKUP(Forfaitaires!$D404,Listes!$A$43:$E$49,2,FALSE))),IF(Forfaitaires!$E404&gt;Listes!$D$42,(Forfaitaires!$E404*(VLOOKUP(Forfaitaires!$D404,Listes!$A$43:$E$49,5,FALSE))),(Forfaitaires!$E404*(VLOOKUP(Forfaitaires!$D404,Listes!$A$43:$E$49,3,FALSE)))+(VLOOKUP(Forfaitaires!$D404,Listes!$A$43:$E$49,4,FALSE))))))</f>
        <v/>
      </c>
      <c r="L404" s="123" t="str">
        <f>IF($G404="","",IF($C404=Listes!$B$34,Listes!$I$31,IF($C404=Listes!$B$35,(VLOOKUP(Forfaitaires!$F404,Listes!$E$31:$F$36,2,FALSE)),IF($C404=Listes!$B$33,IF(Forfaitaires!$E404&lt;=Listes!$A$64,Forfaitaires!$E404*Listes!$A$65,IF(Forfaitaires!$E404&gt;Listes!$D$64,Forfaitaires!$E404*Listes!$D$65,((Forfaitaires!$E404*Listes!$B$65)+Listes!$C$65)))))))</f>
        <v/>
      </c>
      <c r="M404" s="124" t="str">
        <f t="shared" si="14"/>
        <v/>
      </c>
      <c r="N404" s="313"/>
    </row>
    <row r="405" spans="1:14" ht="20.100000000000001" customHeight="1" x14ac:dyDescent="0.25">
      <c r="A405" s="57">
        <v>400</v>
      </c>
      <c r="B405" s="28"/>
      <c r="C405" s="28"/>
      <c r="D405" s="28"/>
      <c r="E405" s="28"/>
      <c r="F405" s="28"/>
      <c r="G405" s="146" t="str">
        <f>IF(C405="","",IF(C405="","",(VLOOKUP(C405,Listes!$B$31:$C$35,2,FALSE))))</f>
        <v/>
      </c>
      <c r="H405" s="313" t="str">
        <f t="shared" si="13"/>
        <v/>
      </c>
      <c r="I405" s="124" t="str">
        <f>IF(G405="","",IF(G405="","",(VLOOKUP(G405,Listes!$C$31:$D$35,2,FALSE))))</f>
        <v/>
      </c>
      <c r="J405" s="123" t="str">
        <f>IF($G405="","",IF($C405=Listes!$B$32,IF(Forfaitaires!$E405&lt;=Listes!$B$53,(Forfaitaires!$E405*(VLOOKUP(Forfaitaires!$D405,Listes!$A$54:$E$60,2,FALSE))),IF(Forfaitaires!$E405&gt;Listes!$E$53,(Forfaitaires!$E405*(VLOOKUP(Forfaitaires!$D405,Listes!$A$54:$E$60,5,FALSE))),(Forfaitaires!$E405*(VLOOKUP(Forfaitaires!$D405,Listes!$A$54:$E$60,3,FALSE)))+(VLOOKUP(Forfaitaires!$D405,Listes!$A$54:$E$60,4,FALSE))))))</f>
        <v/>
      </c>
      <c r="K405" s="123" t="str">
        <f>IF($G405="","",IF($C405=Listes!$B$31,IF(Forfaitaires!$E405&lt;=Listes!$B$42,(Forfaitaires!$E405*(VLOOKUP(Forfaitaires!$D405,Listes!$A$43:$E$49,2,FALSE))),IF(Forfaitaires!$E405&gt;Listes!$D$42,(Forfaitaires!$E405*(VLOOKUP(Forfaitaires!$D405,Listes!$A$43:$E$49,5,FALSE))),(Forfaitaires!$E405*(VLOOKUP(Forfaitaires!$D405,Listes!$A$43:$E$49,3,FALSE)))+(VLOOKUP(Forfaitaires!$D405,Listes!$A$43:$E$49,4,FALSE))))))</f>
        <v/>
      </c>
      <c r="L405" s="123" t="str">
        <f>IF($G405="","",IF($C405=Listes!$B$34,Listes!$I$31,IF($C405=Listes!$B$35,(VLOOKUP(Forfaitaires!$F405,Listes!$E$31:$F$36,2,FALSE)),IF($C405=Listes!$B$33,IF(Forfaitaires!$E405&lt;=Listes!$A$64,Forfaitaires!$E405*Listes!$A$65,IF(Forfaitaires!$E405&gt;Listes!$D$64,Forfaitaires!$E405*Listes!$D$65,((Forfaitaires!$E405*Listes!$B$65)+Listes!$C$65)))))))</f>
        <v/>
      </c>
      <c r="M405" s="124" t="str">
        <f t="shared" si="14"/>
        <v/>
      </c>
      <c r="N405" s="313"/>
    </row>
    <row r="406" spans="1:14" ht="20.100000000000001" customHeight="1" x14ac:dyDescent="0.25">
      <c r="A406" s="57">
        <v>401</v>
      </c>
      <c r="B406" s="28"/>
      <c r="C406" s="28"/>
      <c r="D406" s="28"/>
      <c r="E406" s="28"/>
      <c r="F406" s="28"/>
      <c r="G406" s="146" t="str">
        <f>IF(C406="","",IF(C406="","",(VLOOKUP(C406,Listes!$B$31:$C$35,2,FALSE))))</f>
        <v/>
      </c>
      <c r="H406" s="313" t="str">
        <f t="shared" si="13"/>
        <v/>
      </c>
      <c r="I406" s="124" t="str">
        <f>IF(G406="","",IF(G406="","",(VLOOKUP(G406,Listes!$C$31:$D$35,2,FALSE))))</f>
        <v/>
      </c>
      <c r="J406" s="123" t="str">
        <f>IF($G406="","",IF($C406=Listes!$B$32,IF(Forfaitaires!$E406&lt;=Listes!$B$53,(Forfaitaires!$E406*(VLOOKUP(Forfaitaires!$D406,Listes!$A$54:$E$60,2,FALSE))),IF(Forfaitaires!$E406&gt;Listes!$E$53,(Forfaitaires!$E406*(VLOOKUP(Forfaitaires!$D406,Listes!$A$54:$E$60,5,FALSE))),(Forfaitaires!$E406*(VLOOKUP(Forfaitaires!$D406,Listes!$A$54:$E$60,3,FALSE)))+(VLOOKUP(Forfaitaires!$D406,Listes!$A$54:$E$60,4,FALSE))))))</f>
        <v/>
      </c>
      <c r="K406" s="123" t="str">
        <f>IF($G406="","",IF($C406=Listes!$B$31,IF(Forfaitaires!$E406&lt;=Listes!$B$42,(Forfaitaires!$E406*(VLOOKUP(Forfaitaires!$D406,Listes!$A$43:$E$49,2,FALSE))),IF(Forfaitaires!$E406&gt;Listes!$D$42,(Forfaitaires!$E406*(VLOOKUP(Forfaitaires!$D406,Listes!$A$43:$E$49,5,FALSE))),(Forfaitaires!$E406*(VLOOKUP(Forfaitaires!$D406,Listes!$A$43:$E$49,3,FALSE)))+(VLOOKUP(Forfaitaires!$D406,Listes!$A$43:$E$49,4,FALSE))))))</f>
        <v/>
      </c>
      <c r="L406" s="123" t="str">
        <f>IF($G406="","",IF($C406=Listes!$B$34,Listes!$I$31,IF($C406=Listes!$B$35,(VLOOKUP(Forfaitaires!$F406,Listes!$E$31:$F$36,2,FALSE)),IF($C406=Listes!$B$33,IF(Forfaitaires!$E406&lt;=Listes!$A$64,Forfaitaires!$E406*Listes!$A$65,IF(Forfaitaires!$E406&gt;Listes!$D$64,Forfaitaires!$E406*Listes!$D$65,((Forfaitaires!$E406*Listes!$B$65)+Listes!$C$65)))))))</f>
        <v/>
      </c>
      <c r="M406" s="124" t="str">
        <f t="shared" si="14"/>
        <v/>
      </c>
      <c r="N406" s="313"/>
    </row>
    <row r="407" spans="1:14" ht="20.100000000000001" customHeight="1" x14ac:dyDescent="0.25">
      <c r="A407" s="57">
        <v>402</v>
      </c>
      <c r="B407" s="28"/>
      <c r="C407" s="28"/>
      <c r="D407" s="28"/>
      <c r="E407" s="28"/>
      <c r="F407" s="28"/>
      <c r="G407" s="146" t="str">
        <f>IF(C407="","",IF(C407="","",(VLOOKUP(C407,Listes!$B$31:$C$35,2,FALSE))))</f>
        <v/>
      </c>
      <c r="H407" s="313" t="str">
        <f t="shared" si="13"/>
        <v/>
      </c>
      <c r="I407" s="124" t="str">
        <f>IF(G407="","",IF(G407="","",(VLOOKUP(G407,Listes!$C$31:$D$35,2,FALSE))))</f>
        <v/>
      </c>
      <c r="J407" s="123" t="str">
        <f>IF($G407="","",IF($C407=Listes!$B$32,IF(Forfaitaires!$E407&lt;=Listes!$B$53,(Forfaitaires!$E407*(VLOOKUP(Forfaitaires!$D407,Listes!$A$54:$E$60,2,FALSE))),IF(Forfaitaires!$E407&gt;Listes!$E$53,(Forfaitaires!$E407*(VLOOKUP(Forfaitaires!$D407,Listes!$A$54:$E$60,5,FALSE))),(Forfaitaires!$E407*(VLOOKUP(Forfaitaires!$D407,Listes!$A$54:$E$60,3,FALSE)))+(VLOOKUP(Forfaitaires!$D407,Listes!$A$54:$E$60,4,FALSE))))))</f>
        <v/>
      </c>
      <c r="K407" s="123" t="str">
        <f>IF($G407="","",IF($C407=Listes!$B$31,IF(Forfaitaires!$E407&lt;=Listes!$B$42,(Forfaitaires!$E407*(VLOOKUP(Forfaitaires!$D407,Listes!$A$43:$E$49,2,FALSE))),IF(Forfaitaires!$E407&gt;Listes!$D$42,(Forfaitaires!$E407*(VLOOKUP(Forfaitaires!$D407,Listes!$A$43:$E$49,5,FALSE))),(Forfaitaires!$E407*(VLOOKUP(Forfaitaires!$D407,Listes!$A$43:$E$49,3,FALSE)))+(VLOOKUP(Forfaitaires!$D407,Listes!$A$43:$E$49,4,FALSE))))))</f>
        <v/>
      </c>
      <c r="L407" s="123" t="str">
        <f>IF($G407="","",IF($C407=Listes!$B$34,Listes!$I$31,IF($C407=Listes!$B$35,(VLOOKUP(Forfaitaires!$F407,Listes!$E$31:$F$36,2,FALSE)),IF($C407=Listes!$B$33,IF(Forfaitaires!$E407&lt;=Listes!$A$64,Forfaitaires!$E407*Listes!$A$65,IF(Forfaitaires!$E407&gt;Listes!$D$64,Forfaitaires!$E407*Listes!$D$65,((Forfaitaires!$E407*Listes!$B$65)+Listes!$C$65)))))))</f>
        <v/>
      </c>
      <c r="M407" s="124" t="str">
        <f t="shared" si="14"/>
        <v/>
      </c>
      <c r="N407" s="313"/>
    </row>
    <row r="408" spans="1:14" ht="20.100000000000001" customHeight="1" x14ac:dyDescent="0.25">
      <c r="A408" s="57">
        <v>403</v>
      </c>
      <c r="B408" s="28"/>
      <c r="C408" s="28"/>
      <c r="D408" s="28"/>
      <c r="E408" s="28"/>
      <c r="F408" s="28"/>
      <c r="G408" s="146" t="str">
        <f>IF(C408="","",IF(C408="","",(VLOOKUP(C408,Listes!$B$31:$C$35,2,FALSE))))</f>
        <v/>
      </c>
      <c r="H408" s="313" t="str">
        <f t="shared" si="13"/>
        <v/>
      </c>
      <c r="I408" s="124" t="str">
        <f>IF(G408="","",IF(G408="","",(VLOOKUP(G408,Listes!$C$31:$D$35,2,FALSE))))</f>
        <v/>
      </c>
      <c r="J408" s="123" t="str">
        <f>IF($G408="","",IF($C408=Listes!$B$32,IF(Forfaitaires!$E408&lt;=Listes!$B$53,(Forfaitaires!$E408*(VLOOKUP(Forfaitaires!$D408,Listes!$A$54:$E$60,2,FALSE))),IF(Forfaitaires!$E408&gt;Listes!$E$53,(Forfaitaires!$E408*(VLOOKUP(Forfaitaires!$D408,Listes!$A$54:$E$60,5,FALSE))),(Forfaitaires!$E408*(VLOOKUP(Forfaitaires!$D408,Listes!$A$54:$E$60,3,FALSE)))+(VLOOKUP(Forfaitaires!$D408,Listes!$A$54:$E$60,4,FALSE))))))</f>
        <v/>
      </c>
      <c r="K408" s="123" t="str">
        <f>IF($G408="","",IF($C408=Listes!$B$31,IF(Forfaitaires!$E408&lt;=Listes!$B$42,(Forfaitaires!$E408*(VLOOKUP(Forfaitaires!$D408,Listes!$A$43:$E$49,2,FALSE))),IF(Forfaitaires!$E408&gt;Listes!$D$42,(Forfaitaires!$E408*(VLOOKUP(Forfaitaires!$D408,Listes!$A$43:$E$49,5,FALSE))),(Forfaitaires!$E408*(VLOOKUP(Forfaitaires!$D408,Listes!$A$43:$E$49,3,FALSE)))+(VLOOKUP(Forfaitaires!$D408,Listes!$A$43:$E$49,4,FALSE))))))</f>
        <v/>
      </c>
      <c r="L408" s="123" t="str">
        <f>IF($G408="","",IF($C408=Listes!$B$34,Listes!$I$31,IF($C408=Listes!$B$35,(VLOOKUP(Forfaitaires!$F408,Listes!$E$31:$F$36,2,FALSE)),IF($C408=Listes!$B$33,IF(Forfaitaires!$E408&lt;=Listes!$A$64,Forfaitaires!$E408*Listes!$A$65,IF(Forfaitaires!$E408&gt;Listes!$D$64,Forfaitaires!$E408*Listes!$D$65,((Forfaitaires!$E408*Listes!$B$65)+Listes!$C$65)))))))</f>
        <v/>
      </c>
      <c r="M408" s="124" t="str">
        <f t="shared" si="14"/>
        <v/>
      </c>
      <c r="N408" s="313"/>
    </row>
    <row r="409" spans="1:14" ht="20.100000000000001" customHeight="1" x14ac:dyDescent="0.25">
      <c r="A409" s="57">
        <v>404</v>
      </c>
      <c r="B409" s="28"/>
      <c r="C409" s="28"/>
      <c r="D409" s="28"/>
      <c r="E409" s="28"/>
      <c r="F409" s="28"/>
      <c r="G409" s="146" t="str">
        <f>IF(C409="","",IF(C409="","",(VLOOKUP(C409,Listes!$B$31:$C$35,2,FALSE))))</f>
        <v/>
      </c>
      <c r="H409" s="313" t="str">
        <f t="shared" si="13"/>
        <v/>
      </c>
      <c r="I409" s="124" t="str">
        <f>IF(G409="","",IF(G409="","",(VLOOKUP(G409,Listes!$C$31:$D$35,2,FALSE))))</f>
        <v/>
      </c>
      <c r="J409" s="123" t="str">
        <f>IF($G409="","",IF($C409=Listes!$B$32,IF(Forfaitaires!$E409&lt;=Listes!$B$53,(Forfaitaires!$E409*(VLOOKUP(Forfaitaires!$D409,Listes!$A$54:$E$60,2,FALSE))),IF(Forfaitaires!$E409&gt;Listes!$E$53,(Forfaitaires!$E409*(VLOOKUP(Forfaitaires!$D409,Listes!$A$54:$E$60,5,FALSE))),(Forfaitaires!$E409*(VLOOKUP(Forfaitaires!$D409,Listes!$A$54:$E$60,3,FALSE)))+(VLOOKUP(Forfaitaires!$D409,Listes!$A$54:$E$60,4,FALSE))))))</f>
        <v/>
      </c>
      <c r="K409" s="123" t="str">
        <f>IF($G409="","",IF($C409=Listes!$B$31,IF(Forfaitaires!$E409&lt;=Listes!$B$42,(Forfaitaires!$E409*(VLOOKUP(Forfaitaires!$D409,Listes!$A$43:$E$49,2,FALSE))),IF(Forfaitaires!$E409&gt;Listes!$D$42,(Forfaitaires!$E409*(VLOOKUP(Forfaitaires!$D409,Listes!$A$43:$E$49,5,FALSE))),(Forfaitaires!$E409*(VLOOKUP(Forfaitaires!$D409,Listes!$A$43:$E$49,3,FALSE)))+(VLOOKUP(Forfaitaires!$D409,Listes!$A$43:$E$49,4,FALSE))))))</f>
        <v/>
      </c>
      <c r="L409" s="123" t="str">
        <f>IF($G409="","",IF($C409=Listes!$B$34,Listes!$I$31,IF($C409=Listes!$B$35,(VLOOKUP(Forfaitaires!$F409,Listes!$E$31:$F$36,2,FALSE)),IF($C409=Listes!$B$33,IF(Forfaitaires!$E409&lt;=Listes!$A$64,Forfaitaires!$E409*Listes!$A$65,IF(Forfaitaires!$E409&gt;Listes!$D$64,Forfaitaires!$E409*Listes!$D$65,((Forfaitaires!$E409*Listes!$B$65)+Listes!$C$65)))))))</f>
        <v/>
      </c>
      <c r="M409" s="124" t="str">
        <f t="shared" si="14"/>
        <v/>
      </c>
      <c r="N409" s="313"/>
    </row>
    <row r="410" spans="1:14" ht="20.100000000000001" customHeight="1" x14ac:dyDescent="0.25">
      <c r="A410" s="57">
        <v>405</v>
      </c>
      <c r="B410" s="28"/>
      <c r="C410" s="28"/>
      <c r="D410" s="28"/>
      <c r="E410" s="28"/>
      <c r="F410" s="28"/>
      <c r="G410" s="146" t="str">
        <f>IF(C410="","",IF(C410="","",(VLOOKUP(C410,Listes!$B$31:$C$35,2,FALSE))))</f>
        <v/>
      </c>
      <c r="H410" s="313" t="str">
        <f t="shared" si="13"/>
        <v/>
      </c>
      <c r="I410" s="124" t="str">
        <f>IF(G410="","",IF(G410="","",(VLOOKUP(G410,Listes!$C$31:$D$35,2,FALSE))))</f>
        <v/>
      </c>
      <c r="J410" s="123" t="str">
        <f>IF($G410="","",IF($C410=Listes!$B$32,IF(Forfaitaires!$E410&lt;=Listes!$B$53,(Forfaitaires!$E410*(VLOOKUP(Forfaitaires!$D410,Listes!$A$54:$E$60,2,FALSE))),IF(Forfaitaires!$E410&gt;Listes!$E$53,(Forfaitaires!$E410*(VLOOKUP(Forfaitaires!$D410,Listes!$A$54:$E$60,5,FALSE))),(Forfaitaires!$E410*(VLOOKUP(Forfaitaires!$D410,Listes!$A$54:$E$60,3,FALSE)))+(VLOOKUP(Forfaitaires!$D410,Listes!$A$54:$E$60,4,FALSE))))))</f>
        <v/>
      </c>
      <c r="K410" s="123" t="str">
        <f>IF($G410="","",IF($C410=Listes!$B$31,IF(Forfaitaires!$E410&lt;=Listes!$B$42,(Forfaitaires!$E410*(VLOOKUP(Forfaitaires!$D410,Listes!$A$43:$E$49,2,FALSE))),IF(Forfaitaires!$E410&gt;Listes!$D$42,(Forfaitaires!$E410*(VLOOKUP(Forfaitaires!$D410,Listes!$A$43:$E$49,5,FALSE))),(Forfaitaires!$E410*(VLOOKUP(Forfaitaires!$D410,Listes!$A$43:$E$49,3,FALSE)))+(VLOOKUP(Forfaitaires!$D410,Listes!$A$43:$E$49,4,FALSE))))))</f>
        <v/>
      </c>
      <c r="L410" s="123" t="str">
        <f>IF($G410="","",IF($C410=Listes!$B$34,Listes!$I$31,IF($C410=Listes!$B$35,(VLOOKUP(Forfaitaires!$F410,Listes!$E$31:$F$36,2,FALSE)),IF($C410=Listes!$B$33,IF(Forfaitaires!$E410&lt;=Listes!$A$64,Forfaitaires!$E410*Listes!$A$65,IF(Forfaitaires!$E410&gt;Listes!$D$64,Forfaitaires!$E410*Listes!$D$65,((Forfaitaires!$E410*Listes!$B$65)+Listes!$C$65)))))))</f>
        <v/>
      </c>
      <c r="M410" s="124" t="str">
        <f t="shared" si="14"/>
        <v/>
      </c>
      <c r="N410" s="313"/>
    </row>
    <row r="411" spans="1:14" ht="20.100000000000001" customHeight="1" x14ac:dyDescent="0.25">
      <c r="A411" s="57">
        <v>406</v>
      </c>
      <c r="B411" s="28"/>
      <c r="C411" s="28"/>
      <c r="D411" s="28"/>
      <c r="E411" s="28"/>
      <c r="F411" s="28"/>
      <c r="G411" s="146" t="str">
        <f>IF(C411="","",IF(C411="","",(VLOOKUP(C411,Listes!$B$31:$C$35,2,FALSE))))</f>
        <v/>
      </c>
      <c r="H411" s="313" t="str">
        <f t="shared" si="13"/>
        <v/>
      </c>
      <c r="I411" s="124" t="str">
        <f>IF(G411="","",IF(G411="","",(VLOOKUP(G411,Listes!$C$31:$D$35,2,FALSE))))</f>
        <v/>
      </c>
      <c r="J411" s="123" t="str">
        <f>IF($G411="","",IF($C411=Listes!$B$32,IF(Forfaitaires!$E411&lt;=Listes!$B$53,(Forfaitaires!$E411*(VLOOKUP(Forfaitaires!$D411,Listes!$A$54:$E$60,2,FALSE))),IF(Forfaitaires!$E411&gt;Listes!$E$53,(Forfaitaires!$E411*(VLOOKUP(Forfaitaires!$D411,Listes!$A$54:$E$60,5,FALSE))),(Forfaitaires!$E411*(VLOOKUP(Forfaitaires!$D411,Listes!$A$54:$E$60,3,FALSE)))+(VLOOKUP(Forfaitaires!$D411,Listes!$A$54:$E$60,4,FALSE))))))</f>
        <v/>
      </c>
      <c r="K411" s="123" t="str">
        <f>IF($G411="","",IF($C411=Listes!$B$31,IF(Forfaitaires!$E411&lt;=Listes!$B$42,(Forfaitaires!$E411*(VLOOKUP(Forfaitaires!$D411,Listes!$A$43:$E$49,2,FALSE))),IF(Forfaitaires!$E411&gt;Listes!$D$42,(Forfaitaires!$E411*(VLOOKUP(Forfaitaires!$D411,Listes!$A$43:$E$49,5,FALSE))),(Forfaitaires!$E411*(VLOOKUP(Forfaitaires!$D411,Listes!$A$43:$E$49,3,FALSE)))+(VLOOKUP(Forfaitaires!$D411,Listes!$A$43:$E$49,4,FALSE))))))</f>
        <v/>
      </c>
      <c r="L411" s="123" t="str">
        <f>IF($G411="","",IF($C411=Listes!$B$34,Listes!$I$31,IF($C411=Listes!$B$35,(VLOOKUP(Forfaitaires!$F411,Listes!$E$31:$F$36,2,FALSE)),IF($C411=Listes!$B$33,IF(Forfaitaires!$E411&lt;=Listes!$A$64,Forfaitaires!$E411*Listes!$A$65,IF(Forfaitaires!$E411&gt;Listes!$D$64,Forfaitaires!$E411*Listes!$D$65,((Forfaitaires!$E411*Listes!$B$65)+Listes!$C$65)))))))</f>
        <v/>
      </c>
      <c r="M411" s="124" t="str">
        <f t="shared" si="14"/>
        <v/>
      </c>
      <c r="N411" s="313"/>
    </row>
    <row r="412" spans="1:14" ht="20.100000000000001" customHeight="1" x14ac:dyDescent="0.25">
      <c r="A412" s="57">
        <v>407</v>
      </c>
      <c r="B412" s="28"/>
      <c r="C412" s="28"/>
      <c r="D412" s="28"/>
      <c r="E412" s="28"/>
      <c r="F412" s="28"/>
      <c r="G412" s="146" t="str">
        <f>IF(C412="","",IF(C412="","",(VLOOKUP(C412,Listes!$B$31:$C$35,2,FALSE))))</f>
        <v/>
      </c>
      <c r="H412" s="313" t="str">
        <f t="shared" si="13"/>
        <v/>
      </c>
      <c r="I412" s="124" t="str">
        <f>IF(G412="","",IF(G412="","",(VLOOKUP(G412,Listes!$C$31:$D$35,2,FALSE))))</f>
        <v/>
      </c>
      <c r="J412" s="123" t="str">
        <f>IF($G412="","",IF($C412=Listes!$B$32,IF(Forfaitaires!$E412&lt;=Listes!$B$53,(Forfaitaires!$E412*(VLOOKUP(Forfaitaires!$D412,Listes!$A$54:$E$60,2,FALSE))),IF(Forfaitaires!$E412&gt;Listes!$E$53,(Forfaitaires!$E412*(VLOOKUP(Forfaitaires!$D412,Listes!$A$54:$E$60,5,FALSE))),(Forfaitaires!$E412*(VLOOKUP(Forfaitaires!$D412,Listes!$A$54:$E$60,3,FALSE)))+(VLOOKUP(Forfaitaires!$D412,Listes!$A$54:$E$60,4,FALSE))))))</f>
        <v/>
      </c>
      <c r="K412" s="123" t="str">
        <f>IF($G412="","",IF($C412=Listes!$B$31,IF(Forfaitaires!$E412&lt;=Listes!$B$42,(Forfaitaires!$E412*(VLOOKUP(Forfaitaires!$D412,Listes!$A$43:$E$49,2,FALSE))),IF(Forfaitaires!$E412&gt;Listes!$D$42,(Forfaitaires!$E412*(VLOOKUP(Forfaitaires!$D412,Listes!$A$43:$E$49,5,FALSE))),(Forfaitaires!$E412*(VLOOKUP(Forfaitaires!$D412,Listes!$A$43:$E$49,3,FALSE)))+(VLOOKUP(Forfaitaires!$D412,Listes!$A$43:$E$49,4,FALSE))))))</f>
        <v/>
      </c>
      <c r="L412" s="123" t="str">
        <f>IF($G412="","",IF($C412=Listes!$B$34,Listes!$I$31,IF($C412=Listes!$B$35,(VLOOKUP(Forfaitaires!$F412,Listes!$E$31:$F$36,2,FALSE)),IF($C412=Listes!$B$33,IF(Forfaitaires!$E412&lt;=Listes!$A$64,Forfaitaires!$E412*Listes!$A$65,IF(Forfaitaires!$E412&gt;Listes!$D$64,Forfaitaires!$E412*Listes!$D$65,((Forfaitaires!$E412*Listes!$B$65)+Listes!$C$65)))))))</f>
        <v/>
      </c>
      <c r="M412" s="124" t="str">
        <f t="shared" si="14"/>
        <v/>
      </c>
      <c r="N412" s="313"/>
    </row>
    <row r="413" spans="1:14" ht="20.100000000000001" customHeight="1" x14ac:dyDescent="0.25">
      <c r="A413" s="57">
        <v>408</v>
      </c>
      <c r="B413" s="28"/>
      <c r="C413" s="28"/>
      <c r="D413" s="28"/>
      <c r="E413" s="28"/>
      <c r="F413" s="28"/>
      <c r="G413" s="146" t="str">
        <f>IF(C413="","",IF(C413="","",(VLOOKUP(C413,Listes!$B$31:$C$35,2,FALSE))))</f>
        <v/>
      </c>
      <c r="H413" s="313" t="str">
        <f t="shared" si="13"/>
        <v/>
      </c>
      <c r="I413" s="124" t="str">
        <f>IF(G413="","",IF(G413="","",(VLOOKUP(G413,Listes!$C$31:$D$35,2,FALSE))))</f>
        <v/>
      </c>
      <c r="J413" s="123" t="str">
        <f>IF($G413="","",IF($C413=Listes!$B$32,IF(Forfaitaires!$E413&lt;=Listes!$B$53,(Forfaitaires!$E413*(VLOOKUP(Forfaitaires!$D413,Listes!$A$54:$E$60,2,FALSE))),IF(Forfaitaires!$E413&gt;Listes!$E$53,(Forfaitaires!$E413*(VLOOKUP(Forfaitaires!$D413,Listes!$A$54:$E$60,5,FALSE))),(Forfaitaires!$E413*(VLOOKUP(Forfaitaires!$D413,Listes!$A$54:$E$60,3,FALSE)))+(VLOOKUP(Forfaitaires!$D413,Listes!$A$54:$E$60,4,FALSE))))))</f>
        <v/>
      </c>
      <c r="K413" s="123" t="str">
        <f>IF($G413="","",IF($C413=Listes!$B$31,IF(Forfaitaires!$E413&lt;=Listes!$B$42,(Forfaitaires!$E413*(VLOOKUP(Forfaitaires!$D413,Listes!$A$43:$E$49,2,FALSE))),IF(Forfaitaires!$E413&gt;Listes!$D$42,(Forfaitaires!$E413*(VLOOKUP(Forfaitaires!$D413,Listes!$A$43:$E$49,5,FALSE))),(Forfaitaires!$E413*(VLOOKUP(Forfaitaires!$D413,Listes!$A$43:$E$49,3,FALSE)))+(VLOOKUP(Forfaitaires!$D413,Listes!$A$43:$E$49,4,FALSE))))))</f>
        <v/>
      </c>
      <c r="L413" s="123" t="str">
        <f>IF($G413="","",IF($C413=Listes!$B$34,Listes!$I$31,IF($C413=Listes!$B$35,(VLOOKUP(Forfaitaires!$F413,Listes!$E$31:$F$36,2,FALSE)),IF($C413=Listes!$B$33,IF(Forfaitaires!$E413&lt;=Listes!$A$64,Forfaitaires!$E413*Listes!$A$65,IF(Forfaitaires!$E413&gt;Listes!$D$64,Forfaitaires!$E413*Listes!$D$65,((Forfaitaires!$E413*Listes!$B$65)+Listes!$C$65)))))))</f>
        <v/>
      </c>
      <c r="M413" s="124" t="str">
        <f t="shared" si="14"/>
        <v/>
      </c>
      <c r="N413" s="313"/>
    </row>
    <row r="414" spans="1:14" ht="20.100000000000001" customHeight="1" x14ac:dyDescent="0.25">
      <c r="A414" s="57">
        <v>409</v>
      </c>
      <c r="B414" s="28"/>
      <c r="C414" s="28"/>
      <c r="D414" s="28"/>
      <c r="E414" s="28"/>
      <c r="F414" s="28"/>
      <c r="G414" s="146" t="str">
        <f>IF(C414="","",IF(C414="","",(VLOOKUP(C414,Listes!$B$31:$C$35,2,FALSE))))</f>
        <v/>
      </c>
      <c r="H414" s="313" t="str">
        <f t="shared" si="13"/>
        <v/>
      </c>
      <c r="I414" s="124" t="str">
        <f>IF(G414="","",IF(G414="","",(VLOOKUP(G414,Listes!$C$31:$D$35,2,FALSE))))</f>
        <v/>
      </c>
      <c r="J414" s="123" t="str">
        <f>IF($G414="","",IF($C414=Listes!$B$32,IF(Forfaitaires!$E414&lt;=Listes!$B$53,(Forfaitaires!$E414*(VLOOKUP(Forfaitaires!$D414,Listes!$A$54:$E$60,2,FALSE))),IF(Forfaitaires!$E414&gt;Listes!$E$53,(Forfaitaires!$E414*(VLOOKUP(Forfaitaires!$D414,Listes!$A$54:$E$60,5,FALSE))),(Forfaitaires!$E414*(VLOOKUP(Forfaitaires!$D414,Listes!$A$54:$E$60,3,FALSE)))+(VLOOKUP(Forfaitaires!$D414,Listes!$A$54:$E$60,4,FALSE))))))</f>
        <v/>
      </c>
      <c r="K414" s="123" t="str">
        <f>IF($G414="","",IF($C414=Listes!$B$31,IF(Forfaitaires!$E414&lt;=Listes!$B$42,(Forfaitaires!$E414*(VLOOKUP(Forfaitaires!$D414,Listes!$A$43:$E$49,2,FALSE))),IF(Forfaitaires!$E414&gt;Listes!$D$42,(Forfaitaires!$E414*(VLOOKUP(Forfaitaires!$D414,Listes!$A$43:$E$49,5,FALSE))),(Forfaitaires!$E414*(VLOOKUP(Forfaitaires!$D414,Listes!$A$43:$E$49,3,FALSE)))+(VLOOKUP(Forfaitaires!$D414,Listes!$A$43:$E$49,4,FALSE))))))</f>
        <v/>
      </c>
      <c r="L414" s="123" t="str">
        <f>IF($G414="","",IF($C414=Listes!$B$34,Listes!$I$31,IF($C414=Listes!$B$35,(VLOOKUP(Forfaitaires!$F414,Listes!$E$31:$F$36,2,FALSE)),IF($C414=Listes!$B$33,IF(Forfaitaires!$E414&lt;=Listes!$A$64,Forfaitaires!$E414*Listes!$A$65,IF(Forfaitaires!$E414&gt;Listes!$D$64,Forfaitaires!$E414*Listes!$D$65,((Forfaitaires!$E414*Listes!$B$65)+Listes!$C$65)))))))</f>
        <v/>
      </c>
      <c r="M414" s="124" t="str">
        <f t="shared" si="14"/>
        <v/>
      </c>
      <c r="N414" s="313"/>
    </row>
    <row r="415" spans="1:14" ht="20.100000000000001" customHeight="1" x14ac:dyDescent="0.25">
      <c r="A415" s="57">
        <v>410</v>
      </c>
      <c r="B415" s="28"/>
      <c r="C415" s="28"/>
      <c r="D415" s="28"/>
      <c r="E415" s="28"/>
      <c r="F415" s="28"/>
      <c r="G415" s="146" t="str">
        <f>IF(C415="","",IF(C415="","",(VLOOKUP(C415,Listes!$B$31:$C$35,2,FALSE))))</f>
        <v/>
      </c>
      <c r="H415" s="313" t="str">
        <f t="shared" si="13"/>
        <v/>
      </c>
      <c r="I415" s="124" t="str">
        <f>IF(G415="","",IF(G415="","",(VLOOKUP(G415,Listes!$C$31:$D$35,2,FALSE))))</f>
        <v/>
      </c>
      <c r="J415" s="123" t="str">
        <f>IF($G415="","",IF($C415=Listes!$B$32,IF(Forfaitaires!$E415&lt;=Listes!$B$53,(Forfaitaires!$E415*(VLOOKUP(Forfaitaires!$D415,Listes!$A$54:$E$60,2,FALSE))),IF(Forfaitaires!$E415&gt;Listes!$E$53,(Forfaitaires!$E415*(VLOOKUP(Forfaitaires!$D415,Listes!$A$54:$E$60,5,FALSE))),(Forfaitaires!$E415*(VLOOKUP(Forfaitaires!$D415,Listes!$A$54:$E$60,3,FALSE)))+(VLOOKUP(Forfaitaires!$D415,Listes!$A$54:$E$60,4,FALSE))))))</f>
        <v/>
      </c>
      <c r="K415" s="123" t="str">
        <f>IF($G415="","",IF($C415=Listes!$B$31,IF(Forfaitaires!$E415&lt;=Listes!$B$42,(Forfaitaires!$E415*(VLOOKUP(Forfaitaires!$D415,Listes!$A$43:$E$49,2,FALSE))),IF(Forfaitaires!$E415&gt;Listes!$D$42,(Forfaitaires!$E415*(VLOOKUP(Forfaitaires!$D415,Listes!$A$43:$E$49,5,FALSE))),(Forfaitaires!$E415*(VLOOKUP(Forfaitaires!$D415,Listes!$A$43:$E$49,3,FALSE)))+(VLOOKUP(Forfaitaires!$D415,Listes!$A$43:$E$49,4,FALSE))))))</f>
        <v/>
      </c>
      <c r="L415" s="123" t="str">
        <f>IF($G415="","",IF($C415=Listes!$B$34,Listes!$I$31,IF($C415=Listes!$B$35,(VLOOKUP(Forfaitaires!$F415,Listes!$E$31:$F$36,2,FALSE)),IF($C415=Listes!$B$33,IF(Forfaitaires!$E415&lt;=Listes!$A$64,Forfaitaires!$E415*Listes!$A$65,IF(Forfaitaires!$E415&gt;Listes!$D$64,Forfaitaires!$E415*Listes!$D$65,((Forfaitaires!$E415*Listes!$B$65)+Listes!$C$65)))))))</f>
        <v/>
      </c>
      <c r="M415" s="124" t="str">
        <f t="shared" si="14"/>
        <v/>
      </c>
      <c r="N415" s="313"/>
    </row>
    <row r="416" spans="1:14" ht="20.100000000000001" customHeight="1" x14ac:dyDescent="0.25">
      <c r="A416" s="57">
        <v>411</v>
      </c>
      <c r="B416" s="28"/>
      <c r="C416" s="28"/>
      <c r="D416" s="28"/>
      <c r="E416" s="28"/>
      <c r="F416" s="28"/>
      <c r="G416" s="146" t="str">
        <f>IF(C416="","",IF(C416="","",(VLOOKUP(C416,Listes!$B$31:$C$35,2,FALSE))))</f>
        <v/>
      </c>
      <c r="H416" s="313" t="str">
        <f t="shared" si="13"/>
        <v/>
      </c>
      <c r="I416" s="124" t="str">
        <f>IF(G416="","",IF(G416="","",(VLOOKUP(G416,Listes!$C$31:$D$35,2,FALSE))))</f>
        <v/>
      </c>
      <c r="J416" s="123" t="str">
        <f>IF($G416="","",IF($C416=Listes!$B$32,IF(Forfaitaires!$E416&lt;=Listes!$B$53,(Forfaitaires!$E416*(VLOOKUP(Forfaitaires!$D416,Listes!$A$54:$E$60,2,FALSE))),IF(Forfaitaires!$E416&gt;Listes!$E$53,(Forfaitaires!$E416*(VLOOKUP(Forfaitaires!$D416,Listes!$A$54:$E$60,5,FALSE))),(Forfaitaires!$E416*(VLOOKUP(Forfaitaires!$D416,Listes!$A$54:$E$60,3,FALSE)))+(VLOOKUP(Forfaitaires!$D416,Listes!$A$54:$E$60,4,FALSE))))))</f>
        <v/>
      </c>
      <c r="K416" s="123" t="str">
        <f>IF($G416="","",IF($C416=Listes!$B$31,IF(Forfaitaires!$E416&lt;=Listes!$B$42,(Forfaitaires!$E416*(VLOOKUP(Forfaitaires!$D416,Listes!$A$43:$E$49,2,FALSE))),IF(Forfaitaires!$E416&gt;Listes!$D$42,(Forfaitaires!$E416*(VLOOKUP(Forfaitaires!$D416,Listes!$A$43:$E$49,5,FALSE))),(Forfaitaires!$E416*(VLOOKUP(Forfaitaires!$D416,Listes!$A$43:$E$49,3,FALSE)))+(VLOOKUP(Forfaitaires!$D416,Listes!$A$43:$E$49,4,FALSE))))))</f>
        <v/>
      </c>
      <c r="L416" s="123" t="str">
        <f>IF($G416="","",IF($C416=Listes!$B$34,Listes!$I$31,IF($C416=Listes!$B$35,(VLOOKUP(Forfaitaires!$F416,Listes!$E$31:$F$36,2,FALSE)),IF($C416=Listes!$B$33,IF(Forfaitaires!$E416&lt;=Listes!$A$64,Forfaitaires!$E416*Listes!$A$65,IF(Forfaitaires!$E416&gt;Listes!$D$64,Forfaitaires!$E416*Listes!$D$65,((Forfaitaires!$E416*Listes!$B$65)+Listes!$C$65)))))))</f>
        <v/>
      </c>
      <c r="M416" s="124" t="str">
        <f t="shared" si="14"/>
        <v/>
      </c>
      <c r="N416" s="313"/>
    </row>
    <row r="417" spans="1:14" ht="20.100000000000001" customHeight="1" x14ac:dyDescent="0.25">
      <c r="A417" s="57">
        <v>412</v>
      </c>
      <c r="B417" s="28"/>
      <c r="C417" s="28"/>
      <c r="D417" s="28"/>
      <c r="E417" s="28"/>
      <c r="F417" s="28"/>
      <c r="G417" s="146" t="str">
        <f>IF(C417="","",IF(C417="","",(VLOOKUP(C417,Listes!$B$31:$C$35,2,FALSE))))</f>
        <v/>
      </c>
      <c r="H417" s="313" t="str">
        <f t="shared" si="13"/>
        <v/>
      </c>
      <c r="I417" s="124" t="str">
        <f>IF(G417="","",IF(G417="","",(VLOOKUP(G417,Listes!$C$31:$D$35,2,FALSE))))</f>
        <v/>
      </c>
      <c r="J417" s="123" t="str">
        <f>IF($G417="","",IF($C417=Listes!$B$32,IF(Forfaitaires!$E417&lt;=Listes!$B$53,(Forfaitaires!$E417*(VLOOKUP(Forfaitaires!$D417,Listes!$A$54:$E$60,2,FALSE))),IF(Forfaitaires!$E417&gt;Listes!$E$53,(Forfaitaires!$E417*(VLOOKUP(Forfaitaires!$D417,Listes!$A$54:$E$60,5,FALSE))),(Forfaitaires!$E417*(VLOOKUP(Forfaitaires!$D417,Listes!$A$54:$E$60,3,FALSE)))+(VLOOKUP(Forfaitaires!$D417,Listes!$A$54:$E$60,4,FALSE))))))</f>
        <v/>
      </c>
      <c r="K417" s="123" t="str">
        <f>IF($G417="","",IF($C417=Listes!$B$31,IF(Forfaitaires!$E417&lt;=Listes!$B$42,(Forfaitaires!$E417*(VLOOKUP(Forfaitaires!$D417,Listes!$A$43:$E$49,2,FALSE))),IF(Forfaitaires!$E417&gt;Listes!$D$42,(Forfaitaires!$E417*(VLOOKUP(Forfaitaires!$D417,Listes!$A$43:$E$49,5,FALSE))),(Forfaitaires!$E417*(VLOOKUP(Forfaitaires!$D417,Listes!$A$43:$E$49,3,FALSE)))+(VLOOKUP(Forfaitaires!$D417,Listes!$A$43:$E$49,4,FALSE))))))</f>
        <v/>
      </c>
      <c r="L417" s="123" t="str">
        <f>IF($G417="","",IF($C417=Listes!$B$34,Listes!$I$31,IF($C417=Listes!$B$35,(VLOOKUP(Forfaitaires!$F417,Listes!$E$31:$F$36,2,FALSE)),IF($C417=Listes!$B$33,IF(Forfaitaires!$E417&lt;=Listes!$A$64,Forfaitaires!$E417*Listes!$A$65,IF(Forfaitaires!$E417&gt;Listes!$D$64,Forfaitaires!$E417*Listes!$D$65,((Forfaitaires!$E417*Listes!$B$65)+Listes!$C$65)))))))</f>
        <v/>
      </c>
      <c r="M417" s="124" t="str">
        <f t="shared" si="14"/>
        <v/>
      </c>
      <c r="N417" s="313"/>
    </row>
    <row r="418" spans="1:14" ht="20.100000000000001" customHeight="1" x14ac:dyDescent="0.25">
      <c r="A418" s="57">
        <v>413</v>
      </c>
      <c r="B418" s="28"/>
      <c r="C418" s="28"/>
      <c r="D418" s="28"/>
      <c r="E418" s="28"/>
      <c r="F418" s="28"/>
      <c r="G418" s="146" t="str">
        <f>IF(C418="","",IF(C418="","",(VLOOKUP(C418,Listes!$B$31:$C$35,2,FALSE))))</f>
        <v/>
      </c>
      <c r="H418" s="313" t="str">
        <f t="shared" si="13"/>
        <v/>
      </c>
      <c r="I418" s="124" t="str">
        <f>IF(G418="","",IF(G418="","",(VLOOKUP(G418,Listes!$C$31:$D$35,2,FALSE))))</f>
        <v/>
      </c>
      <c r="J418" s="123" t="str">
        <f>IF($G418="","",IF($C418=Listes!$B$32,IF(Forfaitaires!$E418&lt;=Listes!$B$53,(Forfaitaires!$E418*(VLOOKUP(Forfaitaires!$D418,Listes!$A$54:$E$60,2,FALSE))),IF(Forfaitaires!$E418&gt;Listes!$E$53,(Forfaitaires!$E418*(VLOOKUP(Forfaitaires!$D418,Listes!$A$54:$E$60,5,FALSE))),(Forfaitaires!$E418*(VLOOKUP(Forfaitaires!$D418,Listes!$A$54:$E$60,3,FALSE)))+(VLOOKUP(Forfaitaires!$D418,Listes!$A$54:$E$60,4,FALSE))))))</f>
        <v/>
      </c>
      <c r="K418" s="123" t="str">
        <f>IF($G418="","",IF($C418=Listes!$B$31,IF(Forfaitaires!$E418&lt;=Listes!$B$42,(Forfaitaires!$E418*(VLOOKUP(Forfaitaires!$D418,Listes!$A$43:$E$49,2,FALSE))),IF(Forfaitaires!$E418&gt;Listes!$D$42,(Forfaitaires!$E418*(VLOOKUP(Forfaitaires!$D418,Listes!$A$43:$E$49,5,FALSE))),(Forfaitaires!$E418*(VLOOKUP(Forfaitaires!$D418,Listes!$A$43:$E$49,3,FALSE)))+(VLOOKUP(Forfaitaires!$D418,Listes!$A$43:$E$49,4,FALSE))))))</f>
        <v/>
      </c>
      <c r="L418" s="123" t="str">
        <f>IF($G418="","",IF($C418=Listes!$B$34,Listes!$I$31,IF($C418=Listes!$B$35,(VLOOKUP(Forfaitaires!$F418,Listes!$E$31:$F$36,2,FALSE)),IF($C418=Listes!$B$33,IF(Forfaitaires!$E418&lt;=Listes!$A$64,Forfaitaires!$E418*Listes!$A$65,IF(Forfaitaires!$E418&gt;Listes!$D$64,Forfaitaires!$E418*Listes!$D$65,((Forfaitaires!$E418*Listes!$B$65)+Listes!$C$65)))))))</f>
        <v/>
      </c>
      <c r="M418" s="124" t="str">
        <f t="shared" si="14"/>
        <v/>
      </c>
      <c r="N418" s="313"/>
    </row>
    <row r="419" spans="1:14" ht="20.100000000000001" customHeight="1" x14ac:dyDescent="0.25">
      <c r="A419" s="57">
        <v>414</v>
      </c>
      <c r="B419" s="28"/>
      <c r="C419" s="28"/>
      <c r="D419" s="28"/>
      <c r="E419" s="28"/>
      <c r="F419" s="28"/>
      <c r="G419" s="146" t="str">
        <f>IF(C419="","",IF(C419="","",(VLOOKUP(C419,Listes!$B$31:$C$35,2,FALSE))))</f>
        <v/>
      </c>
      <c r="H419" s="313" t="str">
        <f t="shared" si="13"/>
        <v/>
      </c>
      <c r="I419" s="124" t="str">
        <f>IF(G419="","",IF(G419="","",(VLOOKUP(G419,Listes!$C$31:$D$35,2,FALSE))))</f>
        <v/>
      </c>
      <c r="J419" s="123" t="str">
        <f>IF($G419="","",IF($C419=Listes!$B$32,IF(Forfaitaires!$E419&lt;=Listes!$B$53,(Forfaitaires!$E419*(VLOOKUP(Forfaitaires!$D419,Listes!$A$54:$E$60,2,FALSE))),IF(Forfaitaires!$E419&gt;Listes!$E$53,(Forfaitaires!$E419*(VLOOKUP(Forfaitaires!$D419,Listes!$A$54:$E$60,5,FALSE))),(Forfaitaires!$E419*(VLOOKUP(Forfaitaires!$D419,Listes!$A$54:$E$60,3,FALSE)))+(VLOOKUP(Forfaitaires!$D419,Listes!$A$54:$E$60,4,FALSE))))))</f>
        <v/>
      </c>
      <c r="K419" s="123" t="str">
        <f>IF($G419="","",IF($C419=Listes!$B$31,IF(Forfaitaires!$E419&lt;=Listes!$B$42,(Forfaitaires!$E419*(VLOOKUP(Forfaitaires!$D419,Listes!$A$43:$E$49,2,FALSE))),IF(Forfaitaires!$E419&gt;Listes!$D$42,(Forfaitaires!$E419*(VLOOKUP(Forfaitaires!$D419,Listes!$A$43:$E$49,5,FALSE))),(Forfaitaires!$E419*(VLOOKUP(Forfaitaires!$D419,Listes!$A$43:$E$49,3,FALSE)))+(VLOOKUP(Forfaitaires!$D419,Listes!$A$43:$E$49,4,FALSE))))))</f>
        <v/>
      </c>
      <c r="L419" s="123" t="str">
        <f>IF($G419="","",IF($C419=Listes!$B$34,Listes!$I$31,IF($C419=Listes!$B$35,(VLOOKUP(Forfaitaires!$F419,Listes!$E$31:$F$36,2,FALSE)),IF($C419=Listes!$B$33,IF(Forfaitaires!$E419&lt;=Listes!$A$64,Forfaitaires!$E419*Listes!$A$65,IF(Forfaitaires!$E419&gt;Listes!$D$64,Forfaitaires!$E419*Listes!$D$65,((Forfaitaires!$E419*Listes!$B$65)+Listes!$C$65)))))))</f>
        <v/>
      </c>
      <c r="M419" s="124" t="str">
        <f t="shared" si="14"/>
        <v/>
      </c>
      <c r="N419" s="313"/>
    </row>
    <row r="420" spans="1:14" ht="20.100000000000001" customHeight="1" x14ac:dyDescent="0.25">
      <c r="A420" s="57">
        <v>415</v>
      </c>
      <c r="B420" s="28"/>
      <c r="C420" s="28"/>
      <c r="D420" s="28"/>
      <c r="E420" s="28"/>
      <c r="F420" s="28"/>
      <c r="G420" s="146" t="str">
        <f>IF(C420="","",IF(C420="","",(VLOOKUP(C420,Listes!$B$31:$C$35,2,FALSE))))</f>
        <v/>
      </c>
      <c r="H420" s="313" t="str">
        <f t="shared" si="13"/>
        <v/>
      </c>
      <c r="I420" s="124" t="str">
        <f>IF(G420="","",IF(G420="","",(VLOOKUP(G420,Listes!$C$31:$D$35,2,FALSE))))</f>
        <v/>
      </c>
      <c r="J420" s="123" t="str">
        <f>IF($G420="","",IF($C420=Listes!$B$32,IF(Forfaitaires!$E420&lt;=Listes!$B$53,(Forfaitaires!$E420*(VLOOKUP(Forfaitaires!$D420,Listes!$A$54:$E$60,2,FALSE))),IF(Forfaitaires!$E420&gt;Listes!$E$53,(Forfaitaires!$E420*(VLOOKUP(Forfaitaires!$D420,Listes!$A$54:$E$60,5,FALSE))),(Forfaitaires!$E420*(VLOOKUP(Forfaitaires!$D420,Listes!$A$54:$E$60,3,FALSE)))+(VLOOKUP(Forfaitaires!$D420,Listes!$A$54:$E$60,4,FALSE))))))</f>
        <v/>
      </c>
      <c r="K420" s="123" t="str">
        <f>IF($G420="","",IF($C420=Listes!$B$31,IF(Forfaitaires!$E420&lt;=Listes!$B$42,(Forfaitaires!$E420*(VLOOKUP(Forfaitaires!$D420,Listes!$A$43:$E$49,2,FALSE))),IF(Forfaitaires!$E420&gt;Listes!$D$42,(Forfaitaires!$E420*(VLOOKUP(Forfaitaires!$D420,Listes!$A$43:$E$49,5,FALSE))),(Forfaitaires!$E420*(VLOOKUP(Forfaitaires!$D420,Listes!$A$43:$E$49,3,FALSE)))+(VLOOKUP(Forfaitaires!$D420,Listes!$A$43:$E$49,4,FALSE))))))</f>
        <v/>
      </c>
      <c r="L420" s="123" t="str">
        <f>IF($G420="","",IF($C420=Listes!$B$34,Listes!$I$31,IF($C420=Listes!$B$35,(VLOOKUP(Forfaitaires!$F420,Listes!$E$31:$F$36,2,FALSE)),IF($C420=Listes!$B$33,IF(Forfaitaires!$E420&lt;=Listes!$A$64,Forfaitaires!$E420*Listes!$A$65,IF(Forfaitaires!$E420&gt;Listes!$D$64,Forfaitaires!$E420*Listes!$D$65,((Forfaitaires!$E420*Listes!$B$65)+Listes!$C$65)))))))</f>
        <v/>
      </c>
      <c r="M420" s="124" t="str">
        <f t="shared" si="14"/>
        <v/>
      </c>
      <c r="N420" s="313"/>
    </row>
    <row r="421" spans="1:14" ht="20.100000000000001" customHeight="1" x14ac:dyDescent="0.25">
      <c r="A421" s="57">
        <v>416</v>
      </c>
      <c r="B421" s="28"/>
      <c r="C421" s="28"/>
      <c r="D421" s="28"/>
      <c r="E421" s="28"/>
      <c r="F421" s="28"/>
      <c r="G421" s="146" t="str">
        <f>IF(C421="","",IF(C421="","",(VLOOKUP(C421,Listes!$B$31:$C$35,2,FALSE))))</f>
        <v/>
      </c>
      <c r="H421" s="313" t="str">
        <f t="shared" si="13"/>
        <v/>
      </c>
      <c r="I421" s="124" t="str">
        <f>IF(G421="","",IF(G421="","",(VLOOKUP(G421,Listes!$C$31:$D$35,2,FALSE))))</f>
        <v/>
      </c>
      <c r="J421" s="123" t="str">
        <f>IF($G421="","",IF($C421=Listes!$B$32,IF(Forfaitaires!$E421&lt;=Listes!$B$53,(Forfaitaires!$E421*(VLOOKUP(Forfaitaires!$D421,Listes!$A$54:$E$60,2,FALSE))),IF(Forfaitaires!$E421&gt;Listes!$E$53,(Forfaitaires!$E421*(VLOOKUP(Forfaitaires!$D421,Listes!$A$54:$E$60,5,FALSE))),(Forfaitaires!$E421*(VLOOKUP(Forfaitaires!$D421,Listes!$A$54:$E$60,3,FALSE)))+(VLOOKUP(Forfaitaires!$D421,Listes!$A$54:$E$60,4,FALSE))))))</f>
        <v/>
      </c>
      <c r="K421" s="123" t="str">
        <f>IF($G421="","",IF($C421=Listes!$B$31,IF(Forfaitaires!$E421&lt;=Listes!$B$42,(Forfaitaires!$E421*(VLOOKUP(Forfaitaires!$D421,Listes!$A$43:$E$49,2,FALSE))),IF(Forfaitaires!$E421&gt;Listes!$D$42,(Forfaitaires!$E421*(VLOOKUP(Forfaitaires!$D421,Listes!$A$43:$E$49,5,FALSE))),(Forfaitaires!$E421*(VLOOKUP(Forfaitaires!$D421,Listes!$A$43:$E$49,3,FALSE)))+(VLOOKUP(Forfaitaires!$D421,Listes!$A$43:$E$49,4,FALSE))))))</f>
        <v/>
      </c>
      <c r="L421" s="123" t="str">
        <f>IF($G421="","",IF($C421=Listes!$B$34,Listes!$I$31,IF($C421=Listes!$B$35,(VLOOKUP(Forfaitaires!$F421,Listes!$E$31:$F$36,2,FALSE)),IF($C421=Listes!$B$33,IF(Forfaitaires!$E421&lt;=Listes!$A$64,Forfaitaires!$E421*Listes!$A$65,IF(Forfaitaires!$E421&gt;Listes!$D$64,Forfaitaires!$E421*Listes!$D$65,((Forfaitaires!$E421*Listes!$B$65)+Listes!$C$65)))))))</f>
        <v/>
      </c>
      <c r="M421" s="124" t="str">
        <f t="shared" si="14"/>
        <v/>
      </c>
      <c r="N421" s="313"/>
    </row>
    <row r="422" spans="1:14" ht="20.100000000000001" customHeight="1" x14ac:dyDescent="0.25">
      <c r="A422" s="57">
        <v>417</v>
      </c>
      <c r="B422" s="28"/>
      <c r="C422" s="28"/>
      <c r="D422" s="28"/>
      <c r="E422" s="28"/>
      <c r="F422" s="28"/>
      <c r="G422" s="146" t="str">
        <f>IF(C422="","",IF(C422="","",(VLOOKUP(C422,Listes!$B$31:$C$35,2,FALSE))))</f>
        <v/>
      </c>
      <c r="H422" s="313" t="str">
        <f t="shared" si="13"/>
        <v/>
      </c>
      <c r="I422" s="124" t="str">
        <f>IF(G422="","",IF(G422="","",(VLOOKUP(G422,Listes!$C$31:$D$35,2,FALSE))))</f>
        <v/>
      </c>
      <c r="J422" s="123" t="str">
        <f>IF($G422="","",IF($C422=Listes!$B$32,IF(Forfaitaires!$E422&lt;=Listes!$B$53,(Forfaitaires!$E422*(VLOOKUP(Forfaitaires!$D422,Listes!$A$54:$E$60,2,FALSE))),IF(Forfaitaires!$E422&gt;Listes!$E$53,(Forfaitaires!$E422*(VLOOKUP(Forfaitaires!$D422,Listes!$A$54:$E$60,5,FALSE))),(Forfaitaires!$E422*(VLOOKUP(Forfaitaires!$D422,Listes!$A$54:$E$60,3,FALSE)))+(VLOOKUP(Forfaitaires!$D422,Listes!$A$54:$E$60,4,FALSE))))))</f>
        <v/>
      </c>
      <c r="K422" s="123" t="str">
        <f>IF($G422="","",IF($C422=Listes!$B$31,IF(Forfaitaires!$E422&lt;=Listes!$B$42,(Forfaitaires!$E422*(VLOOKUP(Forfaitaires!$D422,Listes!$A$43:$E$49,2,FALSE))),IF(Forfaitaires!$E422&gt;Listes!$D$42,(Forfaitaires!$E422*(VLOOKUP(Forfaitaires!$D422,Listes!$A$43:$E$49,5,FALSE))),(Forfaitaires!$E422*(VLOOKUP(Forfaitaires!$D422,Listes!$A$43:$E$49,3,FALSE)))+(VLOOKUP(Forfaitaires!$D422,Listes!$A$43:$E$49,4,FALSE))))))</f>
        <v/>
      </c>
      <c r="L422" s="123" t="str">
        <f>IF($G422="","",IF($C422=Listes!$B$34,Listes!$I$31,IF($C422=Listes!$B$35,(VLOOKUP(Forfaitaires!$F422,Listes!$E$31:$F$36,2,FALSE)),IF($C422=Listes!$B$33,IF(Forfaitaires!$E422&lt;=Listes!$A$64,Forfaitaires!$E422*Listes!$A$65,IF(Forfaitaires!$E422&gt;Listes!$D$64,Forfaitaires!$E422*Listes!$D$65,((Forfaitaires!$E422*Listes!$B$65)+Listes!$C$65)))))))</f>
        <v/>
      </c>
      <c r="M422" s="124" t="str">
        <f t="shared" si="14"/>
        <v/>
      </c>
      <c r="N422" s="313"/>
    </row>
    <row r="423" spans="1:14" ht="20.100000000000001" customHeight="1" x14ac:dyDescent="0.25">
      <c r="A423" s="57">
        <v>418</v>
      </c>
      <c r="B423" s="28"/>
      <c r="C423" s="28"/>
      <c r="D423" s="28"/>
      <c r="E423" s="28"/>
      <c r="F423" s="28"/>
      <c r="G423" s="146" t="str">
        <f>IF(C423="","",IF(C423="","",(VLOOKUP(C423,Listes!$B$31:$C$35,2,FALSE))))</f>
        <v/>
      </c>
      <c r="H423" s="313" t="str">
        <f t="shared" si="13"/>
        <v/>
      </c>
      <c r="I423" s="124" t="str">
        <f>IF(G423="","",IF(G423="","",(VLOOKUP(G423,Listes!$C$31:$D$35,2,FALSE))))</f>
        <v/>
      </c>
      <c r="J423" s="123" t="str">
        <f>IF($G423="","",IF($C423=Listes!$B$32,IF(Forfaitaires!$E423&lt;=Listes!$B$53,(Forfaitaires!$E423*(VLOOKUP(Forfaitaires!$D423,Listes!$A$54:$E$60,2,FALSE))),IF(Forfaitaires!$E423&gt;Listes!$E$53,(Forfaitaires!$E423*(VLOOKUP(Forfaitaires!$D423,Listes!$A$54:$E$60,5,FALSE))),(Forfaitaires!$E423*(VLOOKUP(Forfaitaires!$D423,Listes!$A$54:$E$60,3,FALSE)))+(VLOOKUP(Forfaitaires!$D423,Listes!$A$54:$E$60,4,FALSE))))))</f>
        <v/>
      </c>
      <c r="K423" s="123" t="str">
        <f>IF($G423="","",IF($C423=Listes!$B$31,IF(Forfaitaires!$E423&lt;=Listes!$B$42,(Forfaitaires!$E423*(VLOOKUP(Forfaitaires!$D423,Listes!$A$43:$E$49,2,FALSE))),IF(Forfaitaires!$E423&gt;Listes!$D$42,(Forfaitaires!$E423*(VLOOKUP(Forfaitaires!$D423,Listes!$A$43:$E$49,5,FALSE))),(Forfaitaires!$E423*(VLOOKUP(Forfaitaires!$D423,Listes!$A$43:$E$49,3,FALSE)))+(VLOOKUP(Forfaitaires!$D423,Listes!$A$43:$E$49,4,FALSE))))))</f>
        <v/>
      </c>
      <c r="L423" s="123" t="str">
        <f>IF($G423="","",IF($C423=Listes!$B$34,Listes!$I$31,IF($C423=Listes!$B$35,(VLOOKUP(Forfaitaires!$F423,Listes!$E$31:$F$36,2,FALSE)),IF($C423=Listes!$B$33,IF(Forfaitaires!$E423&lt;=Listes!$A$64,Forfaitaires!$E423*Listes!$A$65,IF(Forfaitaires!$E423&gt;Listes!$D$64,Forfaitaires!$E423*Listes!$D$65,((Forfaitaires!$E423*Listes!$B$65)+Listes!$C$65)))))))</f>
        <v/>
      </c>
      <c r="M423" s="124" t="str">
        <f t="shared" si="14"/>
        <v/>
      </c>
      <c r="N423" s="313"/>
    </row>
    <row r="424" spans="1:14" ht="20.100000000000001" customHeight="1" x14ac:dyDescent="0.25">
      <c r="A424" s="57">
        <v>419</v>
      </c>
      <c r="B424" s="28"/>
      <c r="C424" s="28"/>
      <c r="D424" s="28"/>
      <c r="E424" s="28"/>
      <c r="F424" s="28"/>
      <c r="G424" s="146" t="str">
        <f>IF(C424="","",IF(C424="","",(VLOOKUP(C424,Listes!$B$31:$C$35,2,FALSE))))</f>
        <v/>
      </c>
      <c r="H424" s="313" t="str">
        <f t="shared" si="13"/>
        <v/>
      </c>
      <c r="I424" s="124" t="str">
        <f>IF(G424="","",IF(G424="","",(VLOOKUP(G424,Listes!$C$31:$D$35,2,FALSE))))</f>
        <v/>
      </c>
      <c r="J424" s="123" t="str">
        <f>IF($G424="","",IF($C424=Listes!$B$32,IF(Forfaitaires!$E424&lt;=Listes!$B$53,(Forfaitaires!$E424*(VLOOKUP(Forfaitaires!$D424,Listes!$A$54:$E$60,2,FALSE))),IF(Forfaitaires!$E424&gt;Listes!$E$53,(Forfaitaires!$E424*(VLOOKUP(Forfaitaires!$D424,Listes!$A$54:$E$60,5,FALSE))),(Forfaitaires!$E424*(VLOOKUP(Forfaitaires!$D424,Listes!$A$54:$E$60,3,FALSE)))+(VLOOKUP(Forfaitaires!$D424,Listes!$A$54:$E$60,4,FALSE))))))</f>
        <v/>
      </c>
      <c r="K424" s="123" t="str">
        <f>IF($G424="","",IF($C424=Listes!$B$31,IF(Forfaitaires!$E424&lt;=Listes!$B$42,(Forfaitaires!$E424*(VLOOKUP(Forfaitaires!$D424,Listes!$A$43:$E$49,2,FALSE))),IF(Forfaitaires!$E424&gt;Listes!$D$42,(Forfaitaires!$E424*(VLOOKUP(Forfaitaires!$D424,Listes!$A$43:$E$49,5,FALSE))),(Forfaitaires!$E424*(VLOOKUP(Forfaitaires!$D424,Listes!$A$43:$E$49,3,FALSE)))+(VLOOKUP(Forfaitaires!$D424,Listes!$A$43:$E$49,4,FALSE))))))</f>
        <v/>
      </c>
      <c r="L424" s="123" t="str">
        <f>IF($G424="","",IF($C424=Listes!$B$34,Listes!$I$31,IF($C424=Listes!$B$35,(VLOOKUP(Forfaitaires!$F424,Listes!$E$31:$F$36,2,FALSE)),IF($C424=Listes!$B$33,IF(Forfaitaires!$E424&lt;=Listes!$A$64,Forfaitaires!$E424*Listes!$A$65,IF(Forfaitaires!$E424&gt;Listes!$D$64,Forfaitaires!$E424*Listes!$D$65,((Forfaitaires!$E424*Listes!$B$65)+Listes!$C$65)))))))</f>
        <v/>
      </c>
      <c r="M424" s="124" t="str">
        <f t="shared" si="14"/>
        <v/>
      </c>
      <c r="N424" s="313"/>
    </row>
    <row r="425" spans="1:14" ht="20.100000000000001" customHeight="1" x14ac:dyDescent="0.25">
      <c r="A425" s="57">
        <v>420</v>
      </c>
      <c r="B425" s="28"/>
      <c r="C425" s="28"/>
      <c r="D425" s="28"/>
      <c r="E425" s="28"/>
      <c r="F425" s="28"/>
      <c r="G425" s="146" t="str">
        <f>IF(C425="","",IF(C425="","",(VLOOKUP(C425,Listes!$B$31:$C$35,2,FALSE))))</f>
        <v/>
      </c>
      <c r="H425" s="313" t="str">
        <f t="shared" si="13"/>
        <v/>
      </c>
      <c r="I425" s="124" t="str">
        <f>IF(G425="","",IF(G425="","",(VLOOKUP(G425,Listes!$C$31:$D$35,2,FALSE))))</f>
        <v/>
      </c>
      <c r="J425" s="123" t="str">
        <f>IF($G425="","",IF($C425=Listes!$B$32,IF(Forfaitaires!$E425&lt;=Listes!$B$53,(Forfaitaires!$E425*(VLOOKUP(Forfaitaires!$D425,Listes!$A$54:$E$60,2,FALSE))),IF(Forfaitaires!$E425&gt;Listes!$E$53,(Forfaitaires!$E425*(VLOOKUP(Forfaitaires!$D425,Listes!$A$54:$E$60,5,FALSE))),(Forfaitaires!$E425*(VLOOKUP(Forfaitaires!$D425,Listes!$A$54:$E$60,3,FALSE)))+(VLOOKUP(Forfaitaires!$D425,Listes!$A$54:$E$60,4,FALSE))))))</f>
        <v/>
      </c>
      <c r="K425" s="123" t="str">
        <f>IF($G425="","",IF($C425=Listes!$B$31,IF(Forfaitaires!$E425&lt;=Listes!$B$42,(Forfaitaires!$E425*(VLOOKUP(Forfaitaires!$D425,Listes!$A$43:$E$49,2,FALSE))),IF(Forfaitaires!$E425&gt;Listes!$D$42,(Forfaitaires!$E425*(VLOOKUP(Forfaitaires!$D425,Listes!$A$43:$E$49,5,FALSE))),(Forfaitaires!$E425*(VLOOKUP(Forfaitaires!$D425,Listes!$A$43:$E$49,3,FALSE)))+(VLOOKUP(Forfaitaires!$D425,Listes!$A$43:$E$49,4,FALSE))))))</f>
        <v/>
      </c>
      <c r="L425" s="123" t="str">
        <f>IF($G425="","",IF($C425=Listes!$B$34,Listes!$I$31,IF($C425=Listes!$B$35,(VLOOKUP(Forfaitaires!$F425,Listes!$E$31:$F$36,2,FALSE)),IF($C425=Listes!$B$33,IF(Forfaitaires!$E425&lt;=Listes!$A$64,Forfaitaires!$E425*Listes!$A$65,IF(Forfaitaires!$E425&gt;Listes!$D$64,Forfaitaires!$E425*Listes!$D$65,((Forfaitaires!$E425*Listes!$B$65)+Listes!$C$65)))))))</f>
        <v/>
      </c>
      <c r="M425" s="124" t="str">
        <f t="shared" si="14"/>
        <v/>
      </c>
      <c r="N425" s="313"/>
    </row>
    <row r="426" spans="1:14" ht="20.100000000000001" customHeight="1" x14ac:dyDescent="0.25">
      <c r="A426" s="57">
        <v>421</v>
      </c>
      <c r="B426" s="28"/>
      <c r="C426" s="28"/>
      <c r="D426" s="28"/>
      <c r="E426" s="28"/>
      <c r="F426" s="28"/>
      <c r="G426" s="146" t="str">
        <f>IF(C426="","",IF(C426="","",(VLOOKUP(C426,Listes!$B$31:$C$35,2,FALSE))))</f>
        <v/>
      </c>
      <c r="H426" s="313" t="str">
        <f t="shared" si="13"/>
        <v/>
      </c>
      <c r="I426" s="124" t="str">
        <f>IF(G426="","",IF(G426="","",(VLOOKUP(G426,Listes!$C$31:$D$35,2,FALSE))))</f>
        <v/>
      </c>
      <c r="J426" s="123" t="str">
        <f>IF($G426="","",IF($C426=Listes!$B$32,IF(Forfaitaires!$E426&lt;=Listes!$B$53,(Forfaitaires!$E426*(VLOOKUP(Forfaitaires!$D426,Listes!$A$54:$E$60,2,FALSE))),IF(Forfaitaires!$E426&gt;Listes!$E$53,(Forfaitaires!$E426*(VLOOKUP(Forfaitaires!$D426,Listes!$A$54:$E$60,5,FALSE))),(Forfaitaires!$E426*(VLOOKUP(Forfaitaires!$D426,Listes!$A$54:$E$60,3,FALSE)))+(VLOOKUP(Forfaitaires!$D426,Listes!$A$54:$E$60,4,FALSE))))))</f>
        <v/>
      </c>
      <c r="K426" s="123" t="str">
        <f>IF($G426="","",IF($C426=Listes!$B$31,IF(Forfaitaires!$E426&lt;=Listes!$B$42,(Forfaitaires!$E426*(VLOOKUP(Forfaitaires!$D426,Listes!$A$43:$E$49,2,FALSE))),IF(Forfaitaires!$E426&gt;Listes!$D$42,(Forfaitaires!$E426*(VLOOKUP(Forfaitaires!$D426,Listes!$A$43:$E$49,5,FALSE))),(Forfaitaires!$E426*(VLOOKUP(Forfaitaires!$D426,Listes!$A$43:$E$49,3,FALSE)))+(VLOOKUP(Forfaitaires!$D426,Listes!$A$43:$E$49,4,FALSE))))))</f>
        <v/>
      </c>
      <c r="L426" s="123" t="str">
        <f>IF($G426="","",IF($C426=Listes!$B$34,Listes!$I$31,IF($C426=Listes!$B$35,(VLOOKUP(Forfaitaires!$F426,Listes!$E$31:$F$36,2,FALSE)),IF($C426=Listes!$B$33,IF(Forfaitaires!$E426&lt;=Listes!$A$64,Forfaitaires!$E426*Listes!$A$65,IF(Forfaitaires!$E426&gt;Listes!$D$64,Forfaitaires!$E426*Listes!$D$65,((Forfaitaires!$E426*Listes!$B$65)+Listes!$C$65)))))))</f>
        <v/>
      </c>
      <c r="M426" s="124" t="str">
        <f t="shared" si="14"/>
        <v/>
      </c>
      <c r="N426" s="313"/>
    </row>
    <row r="427" spans="1:14" ht="20.100000000000001" customHeight="1" x14ac:dyDescent="0.25">
      <c r="A427" s="57">
        <v>422</v>
      </c>
      <c r="B427" s="28"/>
      <c r="C427" s="28"/>
      <c r="D427" s="28"/>
      <c r="E427" s="28"/>
      <c r="F427" s="28"/>
      <c r="G427" s="146" t="str">
        <f>IF(C427="","",IF(C427="","",(VLOOKUP(C427,Listes!$B$31:$C$35,2,FALSE))))</f>
        <v/>
      </c>
      <c r="H427" s="313" t="str">
        <f t="shared" si="13"/>
        <v/>
      </c>
      <c r="I427" s="124" t="str">
        <f>IF(G427="","",IF(G427="","",(VLOOKUP(G427,Listes!$C$31:$D$35,2,FALSE))))</f>
        <v/>
      </c>
      <c r="J427" s="123" t="str">
        <f>IF($G427="","",IF($C427=Listes!$B$32,IF(Forfaitaires!$E427&lt;=Listes!$B$53,(Forfaitaires!$E427*(VLOOKUP(Forfaitaires!$D427,Listes!$A$54:$E$60,2,FALSE))),IF(Forfaitaires!$E427&gt;Listes!$E$53,(Forfaitaires!$E427*(VLOOKUP(Forfaitaires!$D427,Listes!$A$54:$E$60,5,FALSE))),(Forfaitaires!$E427*(VLOOKUP(Forfaitaires!$D427,Listes!$A$54:$E$60,3,FALSE)))+(VLOOKUP(Forfaitaires!$D427,Listes!$A$54:$E$60,4,FALSE))))))</f>
        <v/>
      </c>
      <c r="K427" s="123" t="str">
        <f>IF($G427="","",IF($C427=Listes!$B$31,IF(Forfaitaires!$E427&lt;=Listes!$B$42,(Forfaitaires!$E427*(VLOOKUP(Forfaitaires!$D427,Listes!$A$43:$E$49,2,FALSE))),IF(Forfaitaires!$E427&gt;Listes!$D$42,(Forfaitaires!$E427*(VLOOKUP(Forfaitaires!$D427,Listes!$A$43:$E$49,5,FALSE))),(Forfaitaires!$E427*(VLOOKUP(Forfaitaires!$D427,Listes!$A$43:$E$49,3,FALSE)))+(VLOOKUP(Forfaitaires!$D427,Listes!$A$43:$E$49,4,FALSE))))))</f>
        <v/>
      </c>
      <c r="L427" s="123" t="str">
        <f>IF($G427="","",IF($C427=Listes!$B$34,Listes!$I$31,IF($C427=Listes!$B$35,(VLOOKUP(Forfaitaires!$F427,Listes!$E$31:$F$36,2,FALSE)),IF($C427=Listes!$B$33,IF(Forfaitaires!$E427&lt;=Listes!$A$64,Forfaitaires!$E427*Listes!$A$65,IF(Forfaitaires!$E427&gt;Listes!$D$64,Forfaitaires!$E427*Listes!$D$65,((Forfaitaires!$E427*Listes!$B$65)+Listes!$C$65)))))))</f>
        <v/>
      </c>
      <c r="M427" s="124" t="str">
        <f t="shared" si="14"/>
        <v/>
      </c>
      <c r="N427" s="313"/>
    </row>
    <row r="428" spans="1:14" ht="20.100000000000001" customHeight="1" x14ac:dyDescent="0.25">
      <c r="A428" s="57">
        <v>423</v>
      </c>
      <c r="B428" s="28"/>
      <c r="C428" s="28"/>
      <c r="D428" s="28"/>
      <c r="E428" s="28"/>
      <c r="F428" s="28"/>
      <c r="G428" s="146" t="str">
        <f>IF(C428="","",IF(C428="","",(VLOOKUP(C428,Listes!$B$31:$C$35,2,FALSE))))</f>
        <v/>
      </c>
      <c r="H428" s="313" t="str">
        <f t="shared" si="13"/>
        <v/>
      </c>
      <c r="I428" s="124" t="str">
        <f>IF(G428="","",IF(G428="","",(VLOOKUP(G428,Listes!$C$31:$D$35,2,FALSE))))</f>
        <v/>
      </c>
      <c r="J428" s="123" t="str">
        <f>IF($G428="","",IF($C428=Listes!$B$32,IF(Forfaitaires!$E428&lt;=Listes!$B$53,(Forfaitaires!$E428*(VLOOKUP(Forfaitaires!$D428,Listes!$A$54:$E$60,2,FALSE))),IF(Forfaitaires!$E428&gt;Listes!$E$53,(Forfaitaires!$E428*(VLOOKUP(Forfaitaires!$D428,Listes!$A$54:$E$60,5,FALSE))),(Forfaitaires!$E428*(VLOOKUP(Forfaitaires!$D428,Listes!$A$54:$E$60,3,FALSE)))+(VLOOKUP(Forfaitaires!$D428,Listes!$A$54:$E$60,4,FALSE))))))</f>
        <v/>
      </c>
      <c r="K428" s="123" t="str">
        <f>IF($G428="","",IF($C428=Listes!$B$31,IF(Forfaitaires!$E428&lt;=Listes!$B$42,(Forfaitaires!$E428*(VLOOKUP(Forfaitaires!$D428,Listes!$A$43:$E$49,2,FALSE))),IF(Forfaitaires!$E428&gt;Listes!$D$42,(Forfaitaires!$E428*(VLOOKUP(Forfaitaires!$D428,Listes!$A$43:$E$49,5,FALSE))),(Forfaitaires!$E428*(VLOOKUP(Forfaitaires!$D428,Listes!$A$43:$E$49,3,FALSE)))+(VLOOKUP(Forfaitaires!$D428,Listes!$A$43:$E$49,4,FALSE))))))</f>
        <v/>
      </c>
      <c r="L428" s="123" t="str">
        <f>IF($G428="","",IF($C428=Listes!$B$34,Listes!$I$31,IF($C428=Listes!$B$35,(VLOOKUP(Forfaitaires!$F428,Listes!$E$31:$F$36,2,FALSE)),IF($C428=Listes!$B$33,IF(Forfaitaires!$E428&lt;=Listes!$A$64,Forfaitaires!$E428*Listes!$A$65,IF(Forfaitaires!$E428&gt;Listes!$D$64,Forfaitaires!$E428*Listes!$D$65,((Forfaitaires!$E428*Listes!$B$65)+Listes!$C$65)))))))</f>
        <v/>
      </c>
      <c r="M428" s="124" t="str">
        <f t="shared" si="14"/>
        <v/>
      </c>
      <c r="N428" s="313"/>
    </row>
    <row r="429" spans="1:14" ht="20.100000000000001" customHeight="1" x14ac:dyDescent="0.25">
      <c r="A429" s="57">
        <v>424</v>
      </c>
      <c r="B429" s="28"/>
      <c r="C429" s="28"/>
      <c r="D429" s="28"/>
      <c r="E429" s="28"/>
      <c r="F429" s="28"/>
      <c r="G429" s="146" t="str">
        <f>IF(C429="","",IF(C429="","",(VLOOKUP(C429,Listes!$B$31:$C$35,2,FALSE))))</f>
        <v/>
      </c>
      <c r="H429" s="313" t="str">
        <f t="shared" si="13"/>
        <v/>
      </c>
      <c r="I429" s="124" t="str">
        <f>IF(G429="","",IF(G429="","",(VLOOKUP(G429,Listes!$C$31:$D$35,2,FALSE))))</f>
        <v/>
      </c>
      <c r="J429" s="123" t="str">
        <f>IF($G429="","",IF($C429=Listes!$B$32,IF(Forfaitaires!$E429&lt;=Listes!$B$53,(Forfaitaires!$E429*(VLOOKUP(Forfaitaires!$D429,Listes!$A$54:$E$60,2,FALSE))),IF(Forfaitaires!$E429&gt;Listes!$E$53,(Forfaitaires!$E429*(VLOOKUP(Forfaitaires!$D429,Listes!$A$54:$E$60,5,FALSE))),(Forfaitaires!$E429*(VLOOKUP(Forfaitaires!$D429,Listes!$A$54:$E$60,3,FALSE)))+(VLOOKUP(Forfaitaires!$D429,Listes!$A$54:$E$60,4,FALSE))))))</f>
        <v/>
      </c>
      <c r="K429" s="123" t="str">
        <f>IF($G429="","",IF($C429=Listes!$B$31,IF(Forfaitaires!$E429&lt;=Listes!$B$42,(Forfaitaires!$E429*(VLOOKUP(Forfaitaires!$D429,Listes!$A$43:$E$49,2,FALSE))),IF(Forfaitaires!$E429&gt;Listes!$D$42,(Forfaitaires!$E429*(VLOOKUP(Forfaitaires!$D429,Listes!$A$43:$E$49,5,FALSE))),(Forfaitaires!$E429*(VLOOKUP(Forfaitaires!$D429,Listes!$A$43:$E$49,3,FALSE)))+(VLOOKUP(Forfaitaires!$D429,Listes!$A$43:$E$49,4,FALSE))))))</f>
        <v/>
      </c>
      <c r="L429" s="123" t="str">
        <f>IF($G429="","",IF($C429=Listes!$B$34,Listes!$I$31,IF($C429=Listes!$B$35,(VLOOKUP(Forfaitaires!$F429,Listes!$E$31:$F$36,2,FALSE)),IF($C429=Listes!$B$33,IF(Forfaitaires!$E429&lt;=Listes!$A$64,Forfaitaires!$E429*Listes!$A$65,IF(Forfaitaires!$E429&gt;Listes!$D$64,Forfaitaires!$E429*Listes!$D$65,((Forfaitaires!$E429*Listes!$B$65)+Listes!$C$65)))))))</f>
        <v/>
      </c>
      <c r="M429" s="124" t="str">
        <f t="shared" si="14"/>
        <v/>
      </c>
      <c r="N429" s="313"/>
    </row>
    <row r="430" spans="1:14" ht="20.100000000000001" customHeight="1" x14ac:dyDescent="0.25">
      <c r="A430" s="57">
        <v>425</v>
      </c>
      <c r="B430" s="28"/>
      <c r="C430" s="28"/>
      <c r="D430" s="28"/>
      <c r="E430" s="28"/>
      <c r="F430" s="28"/>
      <c r="G430" s="146" t="str">
        <f>IF(C430="","",IF(C430="","",(VLOOKUP(C430,Listes!$B$31:$C$35,2,FALSE))))</f>
        <v/>
      </c>
      <c r="H430" s="313" t="str">
        <f t="shared" si="13"/>
        <v/>
      </c>
      <c r="I430" s="124" t="str">
        <f>IF(G430="","",IF(G430="","",(VLOOKUP(G430,Listes!$C$31:$D$35,2,FALSE))))</f>
        <v/>
      </c>
      <c r="J430" s="123" t="str">
        <f>IF($G430="","",IF($C430=Listes!$B$32,IF(Forfaitaires!$E430&lt;=Listes!$B$53,(Forfaitaires!$E430*(VLOOKUP(Forfaitaires!$D430,Listes!$A$54:$E$60,2,FALSE))),IF(Forfaitaires!$E430&gt;Listes!$E$53,(Forfaitaires!$E430*(VLOOKUP(Forfaitaires!$D430,Listes!$A$54:$E$60,5,FALSE))),(Forfaitaires!$E430*(VLOOKUP(Forfaitaires!$D430,Listes!$A$54:$E$60,3,FALSE)))+(VLOOKUP(Forfaitaires!$D430,Listes!$A$54:$E$60,4,FALSE))))))</f>
        <v/>
      </c>
      <c r="K430" s="123" t="str">
        <f>IF($G430="","",IF($C430=Listes!$B$31,IF(Forfaitaires!$E430&lt;=Listes!$B$42,(Forfaitaires!$E430*(VLOOKUP(Forfaitaires!$D430,Listes!$A$43:$E$49,2,FALSE))),IF(Forfaitaires!$E430&gt;Listes!$D$42,(Forfaitaires!$E430*(VLOOKUP(Forfaitaires!$D430,Listes!$A$43:$E$49,5,FALSE))),(Forfaitaires!$E430*(VLOOKUP(Forfaitaires!$D430,Listes!$A$43:$E$49,3,FALSE)))+(VLOOKUP(Forfaitaires!$D430,Listes!$A$43:$E$49,4,FALSE))))))</f>
        <v/>
      </c>
      <c r="L430" s="123" t="str">
        <f>IF($G430="","",IF($C430=Listes!$B$34,Listes!$I$31,IF($C430=Listes!$B$35,(VLOOKUP(Forfaitaires!$F430,Listes!$E$31:$F$36,2,FALSE)),IF($C430=Listes!$B$33,IF(Forfaitaires!$E430&lt;=Listes!$A$64,Forfaitaires!$E430*Listes!$A$65,IF(Forfaitaires!$E430&gt;Listes!$D$64,Forfaitaires!$E430*Listes!$D$65,((Forfaitaires!$E430*Listes!$B$65)+Listes!$C$65)))))))</f>
        <v/>
      </c>
      <c r="M430" s="124" t="str">
        <f t="shared" si="14"/>
        <v/>
      </c>
      <c r="N430" s="313"/>
    </row>
    <row r="431" spans="1:14" ht="20.100000000000001" customHeight="1" x14ac:dyDescent="0.25">
      <c r="A431" s="57">
        <v>426</v>
      </c>
      <c r="B431" s="28"/>
      <c r="C431" s="28"/>
      <c r="D431" s="28"/>
      <c r="E431" s="28"/>
      <c r="F431" s="28"/>
      <c r="G431" s="146" t="str">
        <f>IF(C431="","",IF(C431="","",(VLOOKUP(C431,Listes!$B$31:$C$35,2,FALSE))))</f>
        <v/>
      </c>
      <c r="H431" s="313" t="str">
        <f t="shared" si="13"/>
        <v/>
      </c>
      <c r="I431" s="124" t="str">
        <f>IF(G431="","",IF(G431="","",(VLOOKUP(G431,Listes!$C$31:$D$35,2,FALSE))))</f>
        <v/>
      </c>
      <c r="J431" s="123" t="str">
        <f>IF($G431="","",IF($C431=Listes!$B$32,IF(Forfaitaires!$E431&lt;=Listes!$B$53,(Forfaitaires!$E431*(VLOOKUP(Forfaitaires!$D431,Listes!$A$54:$E$60,2,FALSE))),IF(Forfaitaires!$E431&gt;Listes!$E$53,(Forfaitaires!$E431*(VLOOKUP(Forfaitaires!$D431,Listes!$A$54:$E$60,5,FALSE))),(Forfaitaires!$E431*(VLOOKUP(Forfaitaires!$D431,Listes!$A$54:$E$60,3,FALSE)))+(VLOOKUP(Forfaitaires!$D431,Listes!$A$54:$E$60,4,FALSE))))))</f>
        <v/>
      </c>
      <c r="K431" s="123" t="str">
        <f>IF($G431="","",IF($C431=Listes!$B$31,IF(Forfaitaires!$E431&lt;=Listes!$B$42,(Forfaitaires!$E431*(VLOOKUP(Forfaitaires!$D431,Listes!$A$43:$E$49,2,FALSE))),IF(Forfaitaires!$E431&gt;Listes!$D$42,(Forfaitaires!$E431*(VLOOKUP(Forfaitaires!$D431,Listes!$A$43:$E$49,5,FALSE))),(Forfaitaires!$E431*(VLOOKUP(Forfaitaires!$D431,Listes!$A$43:$E$49,3,FALSE)))+(VLOOKUP(Forfaitaires!$D431,Listes!$A$43:$E$49,4,FALSE))))))</f>
        <v/>
      </c>
      <c r="L431" s="123" t="str">
        <f>IF($G431="","",IF($C431=Listes!$B$34,Listes!$I$31,IF($C431=Listes!$B$35,(VLOOKUP(Forfaitaires!$F431,Listes!$E$31:$F$36,2,FALSE)),IF($C431=Listes!$B$33,IF(Forfaitaires!$E431&lt;=Listes!$A$64,Forfaitaires!$E431*Listes!$A$65,IF(Forfaitaires!$E431&gt;Listes!$D$64,Forfaitaires!$E431*Listes!$D$65,((Forfaitaires!$E431*Listes!$B$65)+Listes!$C$65)))))))</f>
        <v/>
      </c>
      <c r="M431" s="124" t="str">
        <f t="shared" si="14"/>
        <v/>
      </c>
      <c r="N431" s="313"/>
    </row>
    <row r="432" spans="1:14" ht="20.100000000000001" customHeight="1" x14ac:dyDescent="0.25">
      <c r="A432" s="57">
        <v>427</v>
      </c>
      <c r="B432" s="28"/>
      <c r="C432" s="28"/>
      <c r="D432" s="28"/>
      <c r="E432" s="28"/>
      <c r="F432" s="28"/>
      <c r="G432" s="146" t="str">
        <f>IF(C432="","",IF(C432="","",(VLOOKUP(C432,Listes!$B$31:$C$35,2,FALSE))))</f>
        <v/>
      </c>
      <c r="H432" s="313" t="str">
        <f t="shared" si="13"/>
        <v/>
      </c>
      <c r="I432" s="124" t="str">
        <f>IF(G432="","",IF(G432="","",(VLOOKUP(G432,Listes!$C$31:$D$35,2,FALSE))))</f>
        <v/>
      </c>
      <c r="J432" s="123" t="str">
        <f>IF($G432="","",IF($C432=Listes!$B$32,IF(Forfaitaires!$E432&lt;=Listes!$B$53,(Forfaitaires!$E432*(VLOOKUP(Forfaitaires!$D432,Listes!$A$54:$E$60,2,FALSE))),IF(Forfaitaires!$E432&gt;Listes!$E$53,(Forfaitaires!$E432*(VLOOKUP(Forfaitaires!$D432,Listes!$A$54:$E$60,5,FALSE))),(Forfaitaires!$E432*(VLOOKUP(Forfaitaires!$D432,Listes!$A$54:$E$60,3,FALSE)))+(VLOOKUP(Forfaitaires!$D432,Listes!$A$54:$E$60,4,FALSE))))))</f>
        <v/>
      </c>
      <c r="K432" s="123" t="str">
        <f>IF($G432="","",IF($C432=Listes!$B$31,IF(Forfaitaires!$E432&lt;=Listes!$B$42,(Forfaitaires!$E432*(VLOOKUP(Forfaitaires!$D432,Listes!$A$43:$E$49,2,FALSE))),IF(Forfaitaires!$E432&gt;Listes!$D$42,(Forfaitaires!$E432*(VLOOKUP(Forfaitaires!$D432,Listes!$A$43:$E$49,5,FALSE))),(Forfaitaires!$E432*(VLOOKUP(Forfaitaires!$D432,Listes!$A$43:$E$49,3,FALSE)))+(VLOOKUP(Forfaitaires!$D432,Listes!$A$43:$E$49,4,FALSE))))))</f>
        <v/>
      </c>
      <c r="L432" s="123" t="str">
        <f>IF($G432="","",IF($C432=Listes!$B$34,Listes!$I$31,IF($C432=Listes!$B$35,(VLOOKUP(Forfaitaires!$F432,Listes!$E$31:$F$36,2,FALSE)),IF($C432=Listes!$B$33,IF(Forfaitaires!$E432&lt;=Listes!$A$64,Forfaitaires!$E432*Listes!$A$65,IF(Forfaitaires!$E432&gt;Listes!$D$64,Forfaitaires!$E432*Listes!$D$65,((Forfaitaires!$E432*Listes!$B$65)+Listes!$C$65)))))))</f>
        <v/>
      </c>
      <c r="M432" s="124" t="str">
        <f t="shared" si="14"/>
        <v/>
      </c>
      <c r="N432" s="313"/>
    </row>
    <row r="433" spans="1:14" ht="20.100000000000001" customHeight="1" x14ac:dyDescent="0.25">
      <c r="A433" s="57">
        <v>428</v>
      </c>
      <c r="B433" s="28"/>
      <c r="C433" s="28"/>
      <c r="D433" s="28"/>
      <c r="E433" s="28"/>
      <c r="F433" s="28"/>
      <c r="G433" s="146" t="str">
        <f>IF(C433="","",IF(C433="","",(VLOOKUP(C433,Listes!$B$31:$C$35,2,FALSE))))</f>
        <v/>
      </c>
      <c r="H433" s="313" t="str">
        <f t="shared" si="13"/>
        <v/>
      </c>
      <c r="I433" s="124" t="str">
        <f>IF(G433="","",IF(G433="","",(VLOOKUP(G433,Listes!$C$31:$D$35,2,FALSE))))</f>
        <v/>
      </c>
      <c r="J433" s="123" t="str">
        <f>IF($G433="","",IF($C433=Listes!$B$32,IF(Forfaitaires!$E433&lt;=Listes!$B$53,(Forfaitaires!$E433*(VLOOKUP(Forfaitaires!$D433,Listes!$A$54:$E$60,2,FALSE))),IF(Forfaitaires!$E433&gt;Listes!$E$53,(Forfaitaires!$E433*(VLOOKUP(Forfaitaires!$D433,Listes!$A$54:$E$60,5,FALSE))),(Forfaitaires!$E433*(VLOOKUP(Forfaitaires!$D433,Listes!$A$54:$E$60,3,FALSE)))+(VLOOKUP(Forfaitaires!$D433,Listes!$A$54:$E$60,4,FALSE))))))</f>
        <v/>
      </c>
      <c r="K433" s="123" t="str">
        <f>IF($G433="","",IF($C433=Listes!$B$31,IF(Forfaitaires!$E433&lt;=Listes!$B$42,(Forfaitaires!$E433*(VLOOKUP(Forfaitaires!$D433,Listes!$A$43:$E$49,2,FALSE))),IF(Forfaitaires!$E433&gt;Listes!$D$42,(Forfaitaires!$E433*(VLOOKUP(Forfaitaires!$D433,Listes!$A$43:$E$49,5,FALSE))),(Forfaitaires!$E433*(VLOOKUP(Forfaitaires!$D433,Listes!$A$43:$E$49,3,FALSE)))+(VLOOKUP(Forfaitaires!$D433,Listes!$A$43:$E$49,4,FALSE))))))</f>
        <v/>
      </c>
      <c r="L433" s="123" t="str">
        <f>IF($G433="","",IF($C433=Listes!$B$34,Listes!$I$31,IF($C433=Listes!$B$35,(VLOOKUP(Forfaitaires!$F433,Listes!$E$31:$F$36,2,FALSE)),IF($C433=Listes!$B$33,IF(Forfaitaires!$E433&lt;=Listes!$A$64,Forfaitaires!$E433*Listes!$A$65,IF(Forfaitaires!$E433&gt;Listes!$D$64,Forfaitaires!$E433*Listes!$D$65,((Forfaitaires!$E433*Listes!$B$65)+Listes!$C$65)))))))</f>
        <v/>
      </c>
      <c r="M433" s="124" t="str">
        <f t="shared" si="14"/>
        <v/>
      </c>
      <c r="N433" s="313"/>
    </row>
    <row r="434" spans="1:14" ht="20.100000000000001" customHeight="1" x14ac:dyDescent="0.25">
      <c r="A434" s="57">
        <v>429</v>
      </c>
      <c r="B434" s="28"/>
      <c r="C434" s="28"/>
      <c r="D434" s="28"/>
      <c r="E434" s="28"/>
      <c r="F434" s="28"/>
      <c r="G434" s="146" t="str">
        <f>IF(C434="","",IF(C434="","",(VLOOKUP(C434,Listes!$B$31:$C$35,2,FALSE))))</f>
        <v/>
      </c>
      <c r="H434" s="313" t="str">
        <f t="shared" si="13"/>
        <v/>
      </c>
      <c r="I434" s="124" t="str">
        <f>IF(G434="","",IF(G434="","",(VLOOKUP(G434,Listes!$C$31:$D$35,2,FALSE))))</f>
        <v/>
      </c>
      <c r="J434" s="123" t="str">
        <f>IF($G434="","",IF($C434=Listes!$B$32,IF(Forfaitaires!$E434&lt;=Listes!$B$53,(Forfaitaires!$E434*(VLOOKUP(Forfaitaires!$D434,Listes!$A$54:$E$60,2,FALSE))),IF(Forfaitaires!$E434&gt;Listes!$E$53,(Forfaitaires!$E434*(VLOOKUP(Forfaitaires!$D434,Listes!$A$54:$E$60,5,FALSE))),(Forfaitaires!$E434*(VLOOKUP(Forfaitaires!$D434,Listes!$A$54:$E$60,3,FALSE)))+(VLOOKUP(Forfaitaires!$D434,Listes!$A$54:$E$60,4,FALSE))))))</f>
        <v/>
      </c>
      <c r="K434" s="123" t="str">
        <f>IF($G434="","",IF($C434=Listes!$B$31,IF(Forfaitaires!$E434&lt;=Listes!$B$42,(Forfaitaires!$E434*(VLOOKUP(Forfaitaires!$D434,Listes!$A$43:$E$49,2,FALSE))),IF(Forfaitaires!$E434&gt;Listes!$D$42,(Forfaitaires!$E434*(VLOOKUP(Forfaitaires!$D434,Listes!$A$43:$E$49,5,FALSE))),(Forfaitaires!$E434*(VLOOKUP(Forfaitaires!$D434,Listes!$A$43:$E$49,3,FALSE)))+(VLOOKUP(Forfaitaires!$D434,Listes!$A$43:$E$49,4,FALSE))))))</f>
        <v/>
      </c>
      <c r="L434" s="123" t="str">
        <f>IF($G434="","",IF($C434=Listes!$B$34,Listes!$I$31,IF($C434=Listes!$B$35,(VLOOKUP(Forfaitaires!$F434,Listes!$E$31:$F$36,2,FALSE)),IF($C434=Listes!$B$33,IF(Forfaitaires!$E434&lt;=Listes!$A$64,Forfaitaires!$E434*Listes!$A$65,IF(Forfaitaires!$E434&gt;Listes!$D$64,Forfaitaires!$E434*Listes!$D$65,((Forfaitaires!$E434*Listes!$B$65)+Listes!$C$65)))))))</f>
        <v/>
      </c>
      <c r="M434" s="124" t="str">
        <f t="shared" si="14"/>
        <v/>
      </c>
      <c r="N434" s="313"/>
    </row>
    <row r="435" spans="1:14" ht="20.100000000000001" customHeight="1" x14ac:dyDescent="0.25">
      <c r="A435" s="57">
        <v>430</v>
      </c>
      <c r="B435" s="28"/>
      <c r="C435" s="28"/>
      <c r="D435" s="28"/>
      <c r="E435" s="28"/>
      <c r="F435" s="28"/>
      <c r="G435" s="146" t="str">
        <f>IF(C435="","",IF(C435="","",(VLOOKUP(C435,Listes!$B$31:$C$35,2,FALSE))))</f>
        <v/>
      </c>
      <c r="H435" s="313" t="str">
        <f t="shared" si="13"/>
        <v/>
      </c>
      <c r="I435" s="124" t="str">
        <f>IF(G435="","",IF(G435="","",(VLOOKUP(G435,Listes!$C$31:$D$35,2,FALSE))))</f>
        <v/>
      </c>
      <c r="J435" s="123" t="str">
        <f>IF($G435="","",IF($C435=Listes!$B$32,IF(Forfaitaires!$E435&lt;=Listes!$B$53,(Forfaitaires!$E435*(VLOOKUP(Forfaitaires!$D435,Listes!$A$54:$E$60,2,FALSE))),IF(Forfaitaires!$E435&gt;Listes!$E$53,(Forfaitaires!$E435*(VLOOKUP(Forfaitaires!$D435,Listes!$A$54:$E$60,5,FALSE))),(Forfaitaires!$E435*(VLOOKUP(Forfaitaires!$D435,Listes!$A$54:$E$60,3,FALSE)))+(VLOOKUP(Forfaitaires!$D435,Listes!$A$54:$E$60,4,FALSE))))))</f>
        <v/>
      </c>
      <c r="K435" s="123" t="str">
        <f>IF($G435="","",IF($C435=Listes!$B$31,IF(Forfaitaires!$E435&lt;=Listes!$B$42,(Forfaitaires!$E435*(VLOOKUP(Forfaitaires!$D435,Listes!$A$43:$E$49,2,FALSE))),IF(Forfaitaires!$E435&gt;Listes!$D$42,(Forfaitaires!$E435*(VLOOKUP(Forfaitaires!$D435,Listes!$A$43:$E$49,5,FALSE))),(Forfaitaires!$E435*(VLOOKUP(Forfaitaires!$D435,Listes!$A$43:$E$49,3,FALSE)))+(VLOOKUP(Forfaitaires!$D435,Listes!$A$43:$E$49,4,FALSE))))))</f>
        <v/>
      </c>
      <c r="L435" s="123" t="str">
        <f>IF($G435="","",IF($C435=Listes!$B$34,Listes!$I$31,IF($C435=Listes!$B$35,(VLOOKUP(Forfaitaires!$F435,Listes!$E$31:$F$36,2,FALSE)),IF($C435=Listes!$B$33,IF(Forfaitaires!$E435&lt;=Listes!$A$64,Forfaitaires!$E435*Listes!$A$65,IF(Forfaitaires!$E435&gt;Listes!$D$64,Forfaitaires!$E435*Listes!$D$65,((Forfaitaires!$E435*Listes!$B$65)+Listes!$C$65)))))))</f>
        <v/>
      </c>
      <c r="M435" s="124" t="str">
        <f t="shared" si="14"/>
        <v/>
      </c>
      <c r="N435" s="313"/>
    </row>
    <row r="436" spans="1:14" ht="20.100000000000001" customHeight="1" x14ac:dyDescent="0.25">
      <c r="A436" s="57">
        <v>431</v>
      </c>
      <c r="B436" s="28"/>
      <c r="C436" s="28"/>
      <c r="D436" s="28"/>
      <c r="E436" s="28"/>
      <c r="F436" s="28"/>
      <c r="G436" s="146" t="str">
        <f>IF(C436="","",IF(C436="","",(VLOOKUP(C436,Listes!$B$31:$C$35,2,FALSE))))</f>
        <v/>
      </c>
      <c r="H436" s="313" t="str">
        <f t="shared" si="13"/>
        <v/>
      </c>
      <c r="I436" s="124" t="str">
        <f>IF(G436="","",IF(G436="","",(VLOOKUP(G436,Listes!$C$31:$D$35,2,FALSE))))</f>
        <v/>
      </c>
      <c r="J436" s="123" t="str">
        <f>IF($G436="","",IF($C436=Listes!$B$32,IF(Forfaitaires!$E436&lt;=Listes!$B$53,(Forfaitaires!$E436*(VLOOKUP(Forfaitaires!$D436,Listes!$A$54:$E$60,2,FALSE))),IF(Forfaitaires!$E436&gt;Listes!$E$53,(Forfaitaires!$E436*(VLOOKUP(Forfaitaires!$D436,Listes!$A$54:$E$60,5,FALSE))),(Forfaitaires!$E436*(VLOOKUP(Forfaitaires!$D436,Listes!$A$54:$E$60,3,FALSE)))+(VLOOKUP(Forfaitaires!$D436,Listes!$A$54:$E$60,4,FALSE))))))</f>
        <v/>
      </c>
      <c r="K436" s="123" t="str">
        <f>IF($G436="","",IF($C436=Listes!$B$31,IF(Forfaitaires!$E436&lt;=Listes!$B$42,(Forfaitaires!$E436*(VLOOKUP(Forfaitaires!$D436,Listes!$A$43:$E$49,2,FALSE))),IF(Forfaitaires!$E436&gt;Listes!$D$42,(Forfaitaires!$E436*(VLOOKUP(Forfaitaires!$D436,Listes!$A$43:$E$49,5,FALSE))),(Forfaitaires!$E436*(VLOOKUP(Forfaitaires!$D436,Listes!$A$43:$E$49,3,FALSE)))+(VLOOKUP(Forfaitaires!$D436,Listes!$A$43:$E$49,4,FALSE))))))</f>
        <v/>
      </c>
      <c r="L436" s="123" t="str">
        <f>IF($G436="","",IF($C436=Listes!$B$34,Listes!$I$31,IF($C436=Listes!$B$35,(VLOOKUP(Forfaitaires!$F436,Listes!$E$31:$F$36,2,FALSE)),IF($C436=Listes!$B$33,IF(Forfaitaires!$E436&lt;=Listes!$A$64,Forfaitaires!$E436*Listes!$A$65,IF(Forfaitaires!$E436&gt;Listes!$D$64,Forfaitaires!$E436*Listes!$D$65,((Forfaitaires!$E436*Listes!$B$65)+Listes!$C$65)))))))</f>
        <v/>
      </c>
      <c r="M436" s="124" t="str">
        <f t="shared" si="14"/>
        <v/>
      </c>
      <c r="N436" s="313"/>
    </row>
    <row r="437" spans="1:14" ht="20.100000000000001" customHeight="1" x14ac:dyDescent="0.25">
      <c r="A437" s="57">
        <v>432</v>
      </c>
      <c r="B437" s="28"/>
      <c r="C437" s="28"/>
      <c r="D437" s="28"/>
      <c r="E437" s="28"/>
      <c r="F437" s="28"/>
      <c r="G437" s="146" t="str">
        <f>IF(C437="","",IF(C437="","",(VLOOKUP(C437,Listes!$B$31:$C$35,2,FALSE))))</f>
        <v/>
      </c>
      <c r="H437" s="313" t="str">
        <f t="shared" si="13"/>
        <v/>
      </c>
      <c r="I437" s="124" t="str">
        <f>IF(G437="","",IF(G437="","",(VLOOKUP(G437,Listes!$C$31:$D$35,2,FALSE))))</f>
        <v/>
      </c>
      <c r="J437" s="123" t="str">
        <f>IF($G437="","",IF($C437=Listes!$B$32,IF(Forfaitaires!$E437&lt;=Listes!$B$53,(Forfaitaires!$E437*(VLOOKUP(Forfaitaires!$D437,Listes!$A$54:$E$60,2,FALSE))),IF(Forfaitaires!$E437&gt;Listes!$E$53,(Forfaitaires!$E437*(VLOOKUP(Forfaitaires!$D437,Listes!$A$54:$E$60,5,FALSE))),(Forfaitaires!$E437*(VLOOKUP(Forfaitaires!$D437,Listes!$A$54:$E$60,3,FALSE)))+(VLOOKUP(Forfaitaires!$D437,Listes!$A$54:$E$60,4,FALSE))))))</f>
        <v/>
      </c>
      <c r="K437" s="123" t="str">
        <f>IF($G437="","",IF($C437=Listes!$B$31,IF(Forfaitaires!$E437&lt;=Listes!$B$42,(Forfaitaires!$E437*(VLOOKUP(Forfaitaires!$D437,Listes!$A$43:$E$49,2,FALSE))),IF(Forfaitaires!$E437&gt;Listes!$D$42,(Forfaitaires!$E437*(VLOOKUP(Forfaitaires!$D437,Listes!$A$43:$E$49,5,FALSE))),(Forfaitaires!$E437*(VLOOKUP(Forfaitaires!$D437,Listes!$A$43:$E$49,3,FALSE)))+(VLOOKUP(Forfaitaires!$D437,Listes!$A$43:$E$49,4,FALSE))))))</f>
        <v/>
      </c>
      <c r="L437" s="123" t="str">
        <f>IF($G437="","",IF($C437=Listes!$B$34,Listes!$I$31,IF($C437=Listes!$B$35,(VLOOKUP(Forfaitaires!$F437,Listes!$E$31:$F$36,2,FALSE)),IF($C437=Listes!$B$33,IF(Forfaitaires!$E437&lt;=Listes!$A$64,Forfaitaires!$E437*Listes!$A$65,IF(Forfaitaires!$E437&gt;Listes!$D$64,Forfaitaires!$E437*Listes!$D$65,((Forfaitaires!$E437*Listes!$B$65)+Listes!$C$65)))))))</f>
        <v/>
      </c>
      <c r="M437" s="124" t="str">
        <f t="shared" si="14"/>
        <v/>
      </c>
      <c r="N437" s="313"/>
    </row>
    <row r="438" spans="1:14" ht="20.100000000000001" customHeight="1" x14ac:dyDescent="0.25">
      <c r="A438" s="57">
        <v>433</v>
      </c>
      <c r="B438" s="28"/>
      <c r="C438" s="28"/>
      <c r="D438" s="28"/>
      <c r="E438" s="28"/>
      <c r="F438" s="28"/>
      <c r="G438" s="146" t="str">
        <f>IF(C438="","",IF(C438="","",(VLOOKUP(C438,Listes!$B$31:$C$35,2,FALSE))))</f>
        <v/>
      </c>
      <c r="H438" s="313" t="str">
        <f t="shared" si="13"/>
        <v/>
      </c>
      <c r="I438" s="124" t="str">
        <f>IF(G438="","",IF(G438="","",(VLOOKUP(G438,Listes!$C$31:$D$35,2,FALSE))))</f>
        <v/>
      </c>
      <c r="J438" s="123" t="str">
        <f>IF($G438="","",IF($C438=Listes!$B$32,IF(Forfaitaires!$E438&lt;=Listes!$B$53,(Forfaitaires!$E438*(VLOOKUP(Forfaitaires!$D438,Listes!$A$54:$E$60,2,FALSE))),IF(Forfaitaires!$E438&gt;Listes!$E$53,(Forfaitaires!$E438*(VLOOKUP(Forfaitaires!$D438,Listes!$A$54:$E$60,5,FALSE))),(Forfaitaires!$E438*(VLOOKUP(Forfaitaires!$D438,Listes!$A$54:$E$60,3,FALSE)))+(VLOOKUP(Forfaitaires!$D438,Listes!$A$54:$E$60,4,FALSE))))))</f>
        <v/>
      </c>
      <c r="K438" s="123" t="str">
        <f>IF($G438="","",IF($C438=Listes!$B$31,IF(Forfaitaires!$E438&lt;=Listes!$B$42,(Forfaitaires!$E438*(VLOOKUP(Forfaitaires!$D438,Listes!$A$43:$E$49,2,FALSE))),IF(Forfaitaires!$E438&gt;Listes!$D$42,(Forfaitaires!$E438*(VLOOKUP(Forfaitaires!$D438,Listes!$A$43:$E$49,5,FALSE))),(Forfaitaires!$E438*(VLOOKUP(Forfaitaires!$D438,Listes!$A$43:$E$49,3,FALSE)))+(VLOOKUP(Forfaitaires!$D438,Listes!$A$43:$E$49,4,FALSE))))))</f>
        <v/>
      </c>
      <c r="L438" s="123" t="str">
        <f>IF($G438="","",IF($C438=Listes!$B$34,Listes!$I$31,IF($C438=Listes!$B$35,(VLOOKUP(Forfaitaires!$F438,Listes!$E$31:$F$36,2,FALSE)),IF($C438=Listes!$B$33,IF(Forfaitaires!$E438&lt;=Listes!$A$64,Forfaitaires!$E438*Listes!$A$65,IF(Forfaitaires!$E438&gt;Listes!$D$64,Forfaitaires!$E438*Listes!$D$65,((Forfaitaires!$E438*Listes!$B$65)+Listes!$C$65)))))))</f>
        <v/>
      </c>
      <c r="M438" s="124" t="str">
        <f t="shared" si="14"/>
        <v/>
      </c>
      <c r="N438" s="313"/>
    </row>
    <row r="439" spans="1:14" ht="20.100000000000001" customHeight="1" x14ac:dyDescent="0.25">
      <c r="A439" s="57">
        <v>434</v>
      </c>
      <c r="B439" s="28"/>
      <c r="C439" s="28"/>
      <c r="D439" s="28"/>
      <c r="E439" s="28"/>
      <c r="F439" s="28"/>
      <c r="G439" s="146" t="str">
        <f>IF(C439="","",IF(C439="","",(VLOOKUP(C439,Listes!$B$31:$C$35,2,FALSE))))</f>
        <v/>
      </c>
      <c r="H439" s="313" t="str">
        <f t="shared" si="13"/>
        <v/>
      </c>
      <c r="I439" s="124" t="str">
        <f>IF(G439="","",IF(G439="","",(VLOOKUP(G439,Listes!$C$31:$D$35,2,FALSE))))</f>
        <v/>
      </c>
      <c r="J439" s="123" t="str">
        <f>IF($G439="","",IF($C439=Listes!$B$32,IF(Forfaitaires!$E439&lt;=Listes!$B$53,(Forfaitaires!$E439*(VLOOKUP(Forfaitaires!$D439,Listes!$A$54:$E$60,2,FALSE))),IF(Forfaitaires!$E439&gt;Listes!$E$53,(Forfaitaires!$E439*(VLOOKUP(Forfaitaires!$D439,Listes!$A$54:$E$60,5,FALSE))),(Forfaitaires!$E439*(VLOOKUP(Forfaitaires!$D439,Listes!$A$54:$E$60,3,FALSE)))+(VLOOKUP(Forfaitaires!$D439,Listes!$A$54:$E$60,4,FALSE))))))</f>
        <v/>
      </c>
      <c r="K439" s="123" t="str">
        <f>IF($G439="","",IF($C439=Listes!$B$31,IF(Forfaitaires!$E439&lt;=Listes!$B$42,(Forfaitaires!$E439*(VLOOKUP(Forfaitaires!$D439,Listes!$A$43:$E$49,2,FALSE))),IF(Forfaitaires!$E439&gt;Listes!$D$42,(Forfaitaires!$E439*(VLOOKUP(Forfaitaires!$D439,Listes!$A$43:$E$49,5,FALSE))),(Forfaitaires!$E439*(VLOOKUP(Forfaitaires!$D439,Listes!$A$43:$E$49,3,FALSE)))+(VLOOKUP(Forfaitaires!$D439,Listes!$A$43:$E$49,4,FALSE))))))</f>
        <v/>
      </c>
      <c r="L439" s="123" t="str">
        <f>IF($G439="","",IF($C439=Listes!$B$34,Listes!$I$31,IF($C439=Listes!$B$35,(VLOOKUP(Forfaitaires!$F439,Listes!$E$31:$F$36,2,FALSE)),IF($C439=Listes!$B$33,IF(Forfaitaires!$E439&lt;=Listes!$A$64,Forfaitaires!$E439*Listes!$A$65,IF(Forfaitaires!$E439&gt;Listes!$D$64,Forfaitaires!$E439*Listes!$D$65,((Forfaitaires!$E439*Listes!$B$65)+Listes!$C$65)))))))</f>
        <v/>
      </c>
      <c r="M439" s="124" t="str">
        <f t="shared" si="14"/>
        <v/>
      </c>
      <c r="N439" s="313"/>
    </row>
    <row r="440" spans="1:14" ht="20.100000000000001" customHeight="1" x14ac:dyDescent="0.25">
      <c r="A440" s="57">
        <v>435</v>
      </c>
      <c r="B440" s="28"/>
      <c r="C440" s="28"/>
      <c r="D440" s="28"/>
      <c r="E440" s="28"/>
      <c r="F440" s="28"/>
      <c r="G440" s="146" t="str">
        <f>IF(C440="","",IF(C440="","",(VLOOKUP(C440,Listes!$B$31:$C$35,2,FALSE))))</f>
        <v/>
      </c>
      <c r="H440" s="313" t="str">
        <f t="shared" si="13"/>
        <v/>
      </c>
      <c r="I440" s="124" t="str">
        <f>IF(G440="","",IF(G440="","",(VLOOKUP(G440,Listes!$C$31:$D$35,2,FALSE))))</f>
        <v/>
      </c>
      <c r="J440" s="123" t="str">
        <f>IF($G440="","",IF($C440=Listes!$B$32,IF(Forfaitaires!$E440&lt;=Listes!$B$53,(Forfaitaires!$E440*(VLOOKUP(Forfaitaires!$D440,Listes!$A$54:$E$60,2,FALSE))),IF(Forfaitaires!$E440&gt;Listes!$E$53,(Forfaitaires!$E440*(VLOOKUP(Forfaitaires!$D440,Listes!$A$54:$E$60,5,FALSE))),(Forfaitaires!$E440*(VLOOKUP(Forfaitaires!$D440,Listes!$A$54:$E$60,3,FALSE)))+(VLOOKUP(Forfaitaires!$D440,Listes!$A$54:$E$60,4,FALSE))))))</f>
        <v/>
      </c>
      <c r="K440" s="123" t="str">
        <f>IF($G440="","",IF($C440=Listes!$B$31,IF(Forfaitaires!$E440&lt;=Listes!$B$42,(Forfaitaires!$E440*(VLOOKUP(Forfaitaires!$D440,Listes!$A$43:$E$49,2,FALSE))),IF(Forfaitaires!$E440&gt;Listes!$D$42,(Forfaitaires!$E440*(VLOOKUP(Forfaitaires!$D440,Listes!$A$43:$E$49,5,FALSE))),(Forfaitaires!$E440*(VLOOKUP(Forfaitaires!$D440,Listes!$A$43:$E$49,3,FALSE)))+(VLOOKUP(Forfaitaires!$D440,Listes!$A$43:$E$49,4,FALSE))))))</f>
        <v/>
      </c>
      <c r="L440" s="123" t="str">
        <f>IF($G440="","",IF($C440=Listes!$B$34,Listes!$I$31,IF($C440=Listes!$B$35,(VLOOKUP(Forfaitaires!$F440,Listes!$E$31:$F$36,2,FALSE)),IF($C440=Listes!$B$33,IF(Forfaitaires!$E440&lt;=Listes!$A$64,Forfaitaires!$E440*Listes!$A$65,IF(Forfaitaires!$E440&gt;Listes!$D$64,Forfaitaires!$E440*Listes!$D$65,((Forfaitaires!$E440*Listes!$B$65)+Listes!$C$65)))))))</f>
        <v/>
      </c>
      <c r="M440" s="124" t="str">
        <f t="shared" si="14"/>
        <v/>
      </c>
      <c r="N440" s="313"/>
    </row>
    <row r="441" spans="1:14" ht="20.100000000000001" customHeight="1" x14ac:dyDescent="0.25">
      <c r="A441" s="57">
        <v>436</v>
      </c>
      <c r="B441" s="28"/>
      <c r="C441" s="28"/>
      <c r="D441" s="28"/>
      <c r="E441" s="28"/>
      <c r="F441" s="28"/>
      <c r="G441" s="146" t="str">
        <f>IF(C441="","",IF(C441="","",(VLOOKUP(C441,Listes!$B$31:$C$35,2,FALSE))))</f>
        <v/>
      </c>
      <c r="H441" s="313" t="str">
        <f t="shared" si="13"/>
        <v/>
      </c>
      <c r="I441" s="124" t="str">
        <f>IF(G441="","",IF(G441="","",(VLOOKUP(G441,Listes!$C$31:$D$35,2,FALSE))))</f>
        <v/>
      </c>
      <c r="J441" s="123" t="str">
        <f>IF($G441="","",IF($C441=Listes!$B$32,IF(Forfaitaires!$E441&lt;=Listes!$B$53,(Forfaitaires!$E441*(VLOOKUP(Forfaitaires!$D441,Listes!$A$54:$E$60,2,FALSE))),IF(Forfaitaires!$E441&gt;Listes!$E$53,(Forfaitaires!$E441*(VLOOKUP(Forfaitaires!$D441,Listes!$A$54:$E$60,5,FALSE))),(Forfaitaires!$E441*(VLOOKUP(Forfaitaires!$D441,Listes!$A$54:$E$60,3,FALSE)))+(VLOOKUP(Forfaitaires!$D441,Listes!$A$54:$E$60,4,FALSE))))))</f>
        <v/>
      </c>
      <c r="K441" s="123" t="str">
        <f>IF($G441="","",IF($C441=Listes!$B$31,IF(Forfaitaires!$E441&lt;=Listes!$B$42,(Forfaitaires!$E441*(VLOOKUP(Forfaitaires!$D441,Listes!$A$43:$E$49,2,FALSE))),IF(Forfaitaires!$E441&gt;Listes!$D$42,(Forfaitaires!$E441*(VLOOKUP(Forfaitaires!$D441,Listes!$A$43:$E$49,5,FALSE))),(Forfaitaires!$E441*(VLOOKUP(Forfaitaires!$D441,Listes!$A$43:$E$49,3,FALSE)))+(VLOOKUP(Forfaitaires!$D441,Listes!$A$43:$E$49,4,FALSE))))))</f>
        <v/>
      </c>
      <c r="L441" s="123" t="str">
        <f>IF($G441="","",IF($C441=Listes!$B$34,Listes!$I$31,IF($C441=Listes!$B$35,(VLOOKUP(Forfaitaires!$F441,Listes!$E$31:$F$36,2,FALSE)),IF($C441=Listes!$B$33,IF(Forfaitaires!$E441&lt;=Listes!$A$64,Forfaitaires!$E441*Listes!$A$65,IF(Forfaitaires!$E441&gt;Listes!$D$64,Forfaitaires!$E441*Listes!$D$65,((Forfaitaires!$E441*Listes!$B$65)+Listes!$C$65)))))))</f>
        <v/>
      </c>
      <c r="M441" s="124" t="str">
        <f t="shared" si="14"/>
        <v/>
      </c>
      <c r="N441" s="313"/>
    </row>
    <row r="442" spans="1:14" ht="20.100000000000001" customHeight="1" x14ac:dyDescent="0.25">
      <c r="A442" s="57">
        <v>437</v>
      </c>
      <c r="B442" s="28"/>
      <c r="C442" s="28"/>
      <c r="D442" s="28"/>
      <c r="E442" s="28"/>
      <c r="F442" s="28"/>
      <c r="G442" s="146" t="str">
        <f>IF(C442="","",IF(C442="","",(VLOOKUP(C442,Listes!$B$31:$C$35,2,FALSE))))</f>
        <v/>
      </c>
      <c r="H442" s="313" t="str">
        <f t="shared" si="13"/>
        <v/>
      </c>
      <c r="I442" s="124" t="str">
        <f>IF(G442="","",IF(G442="","",(VLOOKUP(G442,Listes!$C$31:$D$35,2,FALSE))))</f>
        <v/>
      </c>
      <c r="J442" s="123" t="str">
        <f>IF($G442="","",IF($C442=Listes!$B$32,IF(Forfaitaires!$E442&lt;=Listes!$B$53,(Forfaitaires!$E442*(VLOOKUP(Forfaitaires!$D442,Listes!$A$54:$E$60,2,FALSE))),IF(Forfaitaires!$E442&gt;Listes!$E$53,(Forfaitaires!$E442*(VLOOKUP(Forfaitaires!$D442,Listes!$A$54:$E$60,5,FALSE))),(Forfaitaires!$E442*(VLOOKUP(Forfaitaires!$D442,Listes!$A$54:$E$60,3,FALSE)))+(VLOOKUP(Forfaitaires!$D442,Listes!$A$54:$E$60,4,FALSE))))))</f>
        <v/>
      </c>
      <c r="K442" s="123" t="str">
        <f>IF($G442="","",IF($C442=Listes!$B$31,IF(Forfaitaires!$E442&lt;=Listes!$B$42,(Forfaitaires!$E442*(VLOOKUP(Forfaitaires!$D442,Listes!$A$43:$E$49,2,FALSE))),IF(Forfaitaires!$E442&gt;Listes!$D$42,(Forfaitaires!$E442*(VLOOKUP(Forfaitaires!$D442,Listes!$A$43:$E$49,5,FALSE))),(Forfaitaires!$E442*(VLOOKUP(Forfaitaires!$D442,Listes!$A$43:$E$49,3,FALSE)))+(VLOOKUP(Forfaitaires!$D442,Listes!$A$43:$E$49,4,FALSE))))))</f>
        <v/>
      </c>
      <c r="L442" s="123" t="str">
        <f>IF($G442="","",IF($C442=Listes!$B$34,Listes!$I$31,IF($C442=Listes!$B$35,(VLOOKUP(Forfaitaires!$F442,Listes!$E$31:$F$36,2,FALSE)),IF($C442=Listes!$B$33,IF(Forfaitaires!$E442&lt;=Listes!$A$64,Forfaitaires!$E442*Listes!$A$65,IF(Forfaitaires!$E442&gt;Listes!$D$64,Forfaitaires!$E442*Listes!$D$65,((Forfaitaires!$E442*Listes!$B$65)+Listes!$C$65)))))))</f>
        <v/>
      </c>
      <c r="M442" s="124" t="str">
        <f t="shared" si="14"/>
        <v/>
      </c>
      <c r="N442" s="313"/>
    </row>
    <row r="443" spans="1:14" ht="20.100000000000001" customHeight="1" x14ac:dyDescent="0.25">
      <c r="A443" s="57">
        <v>438</v>
      </c>
      <c r="B443" s="28"/>
      <c r="C443" s="28"/>
      <c r="D443" s="28"/>
      <c r="E443" s="28"/>
      <c r="F443" s="28"/>
      <c r="G443" s="146" t="str">
        <f>IF(C443="","",IF(C443="","",(VLOOKUP(C443,Listes!$B$31:$C$35,2,FALSE))))</f>
        <v/>
      </c>
      <c r="H443" s="313" t="str">
        <f t="shared" si="13"/>
        <v/>
      </c>
      <c r="I443" s="124" t="str">
        <f>IF(G443="","",IF(G443="","",(VLOOKUP(G443,Listes!$C$31:$D$35,2,FALSE))))</f>
        <v/>
      </c>
      <c r="J443" s="123" t="str">
        <f>IF($G443="","",IF($C443=Listes!$B$32,IF(Forfaitaires!$E443&lt;=Listes!$B$53,(Forfaitaires!$E443*(VLOOKUP(Forfaitaires!$D443,Listes!$A$54:$E$60,2,FALSE))),IF(Forfaitaires!$E443&gt;Listes!$E$53,(Forfaitaires!$E443*(VLOOKUP(Forfaitaires!$D443,Listes!$A$54:$E$60,5,FALSE))),(Forfaitaires!$E443*(VLOOKUP(Forfaitaires!$D443,Listes!$A$54:$E$60,3,FALSE)))+(VLOOKUP(Forfaitaires!$D443,Listes!$A$54:$E$60,4,FALSE))))))</f>
        <v/>
      </c>
      <c r="K443" s="123" t="str">
        <f>IF($G443="","",IF($C443=Listes!$B$31,IF(Forfaitaires!$E443&lt;=Listes!$B$42,(Forfaitaires!$E443*(VLOOKUP(Forfaitaires!$D443,Listes!$A$43:$E$49,2,FALSE))),IF(Forfaitaires!$E443&gt;Listes!$D$42,(Forfaitaires!$E443*(VLOOKUP(Forfaitaires!$D443,Listes!$A$43:$E$49,5,FALSE))),(Forfaitaires!$E443*(VLOOKUP(Forfaitaires!$D443,Listes!$A$43:$E$49,3,FALSE)))+(VLOOKUP(Forfaitaires!$D443,Listes!$A$43:$E$49,4,FALSE))))))</f>
        <v/>
      </c>
      <c r="L443" s="123" t="str">
        <f>IF($G443="","",IF($C443=Listes!$B$34,Listes!$I$31,IF($C443=Listes!$B$35,(VLOOKUP(Forfaitaires!$F443,Listes!$E$31:$F$36,2,FALSE)),IF($C443=Listes!$B$33,IF(Forfaitaires!$E443&lt;=Listes!$A$64,Forfaitaires!$E443*Listes!$A$65,IF(Forfaitaires!$E443&gt;Listes!$D$64,Forfaitaires!$E443*Listes!$D$65,((Forfaitaires!$E443*Listes!$B$65)+Listes!$C$65)))))))</f>
        <v/>
      </c>
      <c r="M443" s="124" t="str">
        <f t="shared" si="14"/>
        <v/>
      </c>
      <c r="N443" s="313"/>
    </row>
    <row r="444" spans="1:14" ht="20.100000000000001" customHeight="1" x14ac:dyDescent="0.25">
      <c r="A444" s="57">
        <v>439</v>
      </c>
      <c r="B444" s="28"/>
      <c r="C444" s="28"/>
      <c r="D444" s="28"/>
      <c r="E444" s="28"/>
      <c r="F444" s="28"/>
      <c r="G444" s="146" t="str">
        <f>IF(C444="","",IF(C444="","",(VLOOKUP(C444,Listes!$B$31:$C$35,2,FALSE))))</f>
        <v/>
      </c>
      <c r="H444" s="313" t="str">
        <f t="shared" si="13"/>
        <v/>
      </c>
      <c r="I444" s="124" t="str">
        <f>IF(G444="","",IF(G444="","",(VLOOKUP(G444,Listes!$C$31:$D$35,2,FALSE))))</f>
        <v/>
      </c>
      <c r="J444" s="123" t="str">
        <f>IF($G444="","",IF($C444=Listes!$B$32,IF(Forfaitaires!$E444&lt;=Listes!$B$53,(Forfaitaires!$E444*(VLOOKUP(Forfaitaires!$D444,Listes!$A$54:$E$60,2,FALSE))),IF(Forfaitaires!$E444&gt;Listes!$E$53,(Forfaitaires!$E444*(VLOOKUP(Forfaitaires!$D444,Listes!$A$54:$E$60,5,FALSE))),(Forfaitaires!$E444*(VLOOKUP(Forfaitaires!$D444,Listes!$A$54:$E$60,3,FALSE)))+(VLOOKUP(Forfaitaires!$D444,Listes!$A$54:$E$60,4,FALSE))))))</f>
        <v/>
      </c>
      <c r="K444" s="123" t="str">
        <f>IF($G444="","",IF($C444=Listes!$B$31,IF(Forfaitaires!$E444&lt;=Listes!$B$42,(Forfaitaires!$E444*(VLOOKUP(Forfaitaires!$D444,Listes!$A$43:$E$49,2,FALSE))),IF(Forfaitaires!$E444&gt;Listes!$D$42,(Forfaitaires!$E444*(VLOOKUP(Forfaitaires!$D444,Listes!$A$43:$E$49,5,FALSE))),(Forfaitaires!$E444*(VLOOKUP(Forfaitaires!$D444,Listes!$A$43:$E$49,3,FALSE)))+(VLOOKUP(Forfaitaires!$D444,Listes!$A$43:$E$49,4,FALSE))))))</f>
        <v/>
      </c>
      <c r="L444" s="123" t="str">
        <f>IF($G444="","",IF($C444=Listes!$B$34,Listes!$I$31,IF($C444=Listes!$B$35,(VLOOKUP(Forfaitaires!$F444,Listes!$E$31:$F$36,2,FALSE)),IF($C444=Listes!$B$33,IF(Forfaitaires!$E444&lt;=Listes!$A$64,Forfaitaires!$E444*Listes!$A$65,IF(Forfaitaires!$E444&gt;Listes!$D$64,Forfaitaires!$E444*Listes!$D$65,((Forfaitaires!$E444*Listes!$B$65)+Listes!$C$65)))))))</f>
        <v/>
      </c>
      <c r="M444" s="124" t="str">
        <f t="shared" si="14"/>
        <v/>
      </c>
      <c r="N444" s="313"/>
    </row>
    <row r="445" spans="1:14" ht="20.100000000000001" customHeight="1" x14ac:dyDescent="0.25">
      <c r="A445" s="57">
        <v>440</v>
      </c>
      <c r="B445" s="28"/>
      <c r="C445" s="28"/>
      <c r="D445" s="28"/>
      <c r="E445" s="28"/>
      <c r="F445" s="28"/>
      <c r="G445" s="146" t="str">
        <f>IF(C445="","",IF(C445="","",(VLOOKUP(C445,Listes!$B$31:$C$35,2,FALSE))))</f>
        <v/>
      </c>
      <c r="H445" s="313" t="str">
        <f t="shared" si="13"/>
        <v/>
      </c>
      <c r="I445" s="124" t="str">
        <f>IF(G445="","",IF(G445="","",(VLOOKUP(G445,Listes!$C$31:$D$35,2,FALSE))))</f>
        <v/>
      </c>
      <c r="J445" s="123" t="str">
        <f>IF($G445="","",IF($C445=Listes!$B$32,IF(Forfaitaires!$E445&lt;=Listes!$B$53,(Forfaitaires!$E445*(VLOOKUP(Forfaitaires!$D445,Listes!$A$54:$E$60,2,FALSE))),IF(Forfaitaires!$E445&gt;Listes!$E$53,(Forfaitaires!$E445*(VLOOKUP(Forfaitaires!$D445,Listes!$A$54:$E$60,5,FALSE))),(Forfaitaires!$E445*(VLOOKUP(Forfaitaires!$D445,Listes!$A$54:$E$60,3,FALSE)))+(VLOOKUP(Forfaitaires!$D445,Listes!$A$54:$E$60,4,FALSE))))))</f>
        <v/>
      </c>
      <c r="K445" s="123" t="str">
        <f>IF($G445="","",IF($C445=Listes!$B$31,IF(Forfaitaires!$E445&lt;=Listes!$B$42,(Forfaitaires!$E445*(VLOOKUP(Forfaitaires!$D445,Listes!$A$43:$E$49,2,FALSE))),IF(Forfaitaires!$E445&gt;Listes!$D$42,(Forfaitaires!$E445*(VLOOKUP(Forfaitaires!$D445,Listes!$A$43:$E$49,5,FALSE))),(Forfaitaires!$E445*(VLOOKUP(Forfaitaires!$D445,Listes!$A$43:$E$49,3,FALSE)))+(VLOOKUP(Forfaitaires!$D445,Listes!$A$43:$E$49,4,FALSE))))))</f>
        <v/>
      </c>
      <c r="L445" s="123" t="str">
        <f>IF($G445="","",IF($C445=Listes!$B$34,Listes!$I$31,IF($C445=Listes!$B$35,(VLOOKUP(Forfaitaires!$F445,Listes!$E$31:$F$36,2,FALSE)),IF($C445=Listes!$B$33,IF(Forfaitaires!$E445&lt;=Listes!$A$64,Forfaitaires!$E445*Listes!$A$65,IF(Forfaitaires!$E445&gt;Listes!$D$64,Forfaitaires!$E445*Listes!$D$65,((Forfaitaires!$E445*Listes!$B$65)+Listes!$C$65)))))))</f>
        <v/>
      </c>
      <c r="M445" s="124" t="str">
        <f t="shared" si="14"/>
        <v/>
      </c>
      <c r="N445" s="313"/>
    </row>
    <row r="446" spans="1:14" ht="20.100000000000001" customHeight="1" x14ac:dyDescent="0.25">
      <c r="A446" s="57">
        <v>441</v>
      </c>
      <c r="B446" s="28"/>
      <c r="C446" s="28"/>
      <c r="D446" s="28"/>
      <c r="E446" s="28"/>
      <c r="F446" s="28"/>
      <c r="G446" s="146" t="str">
        <f>IF(C446="","",IF(C446="","",(VLOOKUP(C446,Listes!$B$31:$C$35,2,FALSE))))</f>
        <v/>
      </c>
      <c r="H446" s="313" t="str">
        <f t="shared" si="13"/>
        <v/>
      </c>
      <c r="I446" s="124" t="str">
        <f>IF(G446="","",IF(G446="","",(VLOOKUP(G446,Listes!$C$31:$D$35,2,FALSE))))</f>
        <v/>
      </c>
      <c r="J446" s="123" t="str">
        <f>IF($G446="","",IF($C446=Listes!$B$32,IF(Forfaitaires!$E446&lt;=Listes!$B$53,(Forfaitaires!$E446*(VLOOKUP(Forfaitaires!$D446,Listes!$A$54:$E$60,2,FALSE))),IF(Forfaitaires!$E446&gt;Listes!$E$53,(Forfaitaires!$E446*(VLOOKUP(Forfaitaires!$D446,Listes!$A$54:$E$60,5,FALSE))),(Forfaitaires!$E446*(VLOOKUP(Forfaitaires!$D446,Listes!$A$54:$E$60,3,FALSE)))+(VLOOKUP(Forfaitaires!$D446,Listes!$A$54:$E$60,4,FALSE))))))</f>
        <v/>
      </c>
      <c r="K446" s="123" t="str">
        <f>IF($G446="","",IF($C446=Listes!$B$31,IF(Forfaitaires!$E446&lt;=Listes!$B$42,(Forfaitaires!$E446*(VLOOKUP(Forfaitaires!$D446,Listes!$A$43:$E$49,2,FALSE))),IF(Forfaitaires!$E446&gt;Listes!$D$42,(Forfaitaires!$E446*(VLOOKUP(Forfaitaires!$D446,Listes!$A$43:$E$49,5,FALSE))),(Forfaitaires!$E446*(VLOOKUP(Forfaitaires!$D446,Listes!$A$43:$E$49,3,FALSE)))+(VLOOKUP(Forfaitaires!$D446,Listes!$A$43:$E$49,4,FALSE))))))</f>
        <v/>
      </c>
      <c r="L446" s="123" t="str">
        <f>IF($G446="","",IF($C446=Listes!$B$34,Listes!$I$31,IF($C446=Listes!$B$35,(VLOOKUP(Forfaitaires!$F446,Listes!$E$31:$F$36,2,FALSE)),IF($C446=Listes!$B$33,IF(Forfaitaires!$E446&lt;=Listes!$A$64,Forfaitaires!$E446*Listes!$A$65,IF(Forfaitaires!$E446&gt;Listes!$D$64,Forfaitaires!$E446*Listes!$D$65,((Forfaitaires!$E446*Listes!$B$65)+Listes!$C$65)))))))</f>
        <v/>
      </c>
      <c r="M446" s="124" t="str">
        <f t="shared" si="14"/>
        <v/>
      </c>
      <c r="N446" s="313"/>
    </row>
    <row r="447" spans="1:14" ht="20.100000000000001" customHeight="1" x14ac:dyDescent="0.25">
      <c r="A447" s="57">
        <v>442</v>
      </c>
      <c r="B447" s="28"/>
      <c r="C447" s="28"/>
      <c r="D447" s="28"/>
      <c r="E447" s="28"/>
      <c r="F447" s="28"/>
      <c r="G447" s="146" t="str">
        <f>IF(C447="","",IF(C447="","",(VLOOKUP(C447,Listes!$B$31:$C$35,2,FALSE))))</f>
        <v/>
      </c>
      <c r="H447" s="313" t="str">
        <f t="shared" si="13"/>
        <v/>
      </c>
      <c r="I447" s="124" t="str">
        <f>IF(G447="","",IF(G447="","",(VLOOKUP(G447,Listes!$C$31:$D$35,2,FALSE))))</f>
        <v/>
      </c>
      <c r="J447" s="123" t="str">
        <f>IF($G447="","",IF($C447=Listes!$B$32,IF(Forfaitaires!$E447&lt;=Listes!$B$53,(Forfaitaires!$E447*(VLOOKUP(Forfaitaires!$D447,Listes!$A$54:$E$60,2,FALSE))),IF(Forfaitaires!$E447&gt;Listes!$E$53,(Forfaitaires!$E447*(VLOOKUP(Forfaitaires!$D447,Listes!$A$54:$E$60,5,FALSE))),(Forfaitaires!$E447*(VLOOKUP(Forfaitaires!$D447,Listes!$A$54:$E$60,3,FALSE)))+(VLOOKUP(Forfaitaires!$D447,Listes!$A$54:$E$60,4,FALSE))))))</f>
        <v/>
      </c>
      <c r="K447" s="123" t="str">
        <f>IF($G447="","",IF($C447=Listes!$B$31,IF(Forfaitaires!$E447&lt;=Listes!$B$42,(Forfaitaires!$E447*(VLOOKUP(Forfaitaires!$D447,Listes!$A$43:$E$49,2,FALSE))),IF(Forfaitaires!$E447&gt;Listes!$D$42,(Forfaitaires!$E447*(VLOOKUP(Forfaitaires!$D447,Listes!$A$43:$E$49,5,FALSE))),(Forfaitaires!$E447*(VLOOKUP(Forfaitaires!$D447,Listes!$A$43:$E$49,3,FALSE)))+(VLOOKUP(Forfaitaires!$D447,Listes!$A$43:$E$49,4,FALSE))))))</f>
        <v/>
      </c>
      <c r="L447" s="123" t="str">
        <f>IF($G447="","",IF($C447=Listes!$B$34,Listes!$I$31,IF($C447=Listes!$B$35,(VLOOKUP(Forfaitaires!$F447,Listes!$E$31:$F$36,2,FALSE)),IF($C447=Listes!$B$33,IF(Forfaitaires!$E447&lt;=Listes!$A$64,Forfaitaires!$E447*Listes!$A$65,IF(Forfaitaires!$E447&gt;Listes!$D$64,Forfaitaires!$E447*Listes!$D$65,((Forfaitaires!$E447*Listes!$B$65)+Listes!$C$65)))))))</f>
        <v/>
      </c>
      <c r="M447" s="124" t="str">
        <f t="shared" si="14"/>
        <v/>
      </c>
      <c r="N447" s="313"/>
    </row>
    <row r="448" spans="1:14" ht="20.100000000000001" customHeight="1" x14ac:dyDescent="0.25">
      <c r="A448" s="57">
        <v>443</v>
      </c>
      <c r="B448" s="28"/>
      <c r="C448" s="28"/>
      <c r="D448" s="28"/>
      <c r="E448" s="28"/>
      <c r="F448" s="28"/>
      <c r="G448" s="146" t="str">
        <f>IF(C448="","",IF(C448="","",(VLOOKUP(C448,Listes!$B$31:$C$35,2,FALSE))))</f>
        <v/>
      </c>
      <c r="H448" s="313" t="str">
        <f t="shared" si="13"/>
        <v/>
      </c>
      <c r="I448" s="124" t="str">
        <f>IF(G448="","",IF(G448="","",(VLOOKUP(G448,Listes!$C$31:$D$35,2,FALSE))))</f>
        <v/>
      </c>
      <c r="J448" s="123" t="str">
        <f>IF($G448="","",IF($C448=Listes!$B$32,IF(Forfaitaires!$E448&lt;=Listes!$B$53,(Forfaitaires!$E448*(VLOOKUP(Forfaitaires!$D448,Listes!$A$54:$E$60,2,FALSE))),IF(Forfaitaires!$E448&gt;Listes!$E$53,(Forfaitaires!$E448*(VLOOKUP(Forfaitaires!$D448,Listes!$A$54:$E$60,5,FALSE))),(Forfaitaires!$E448*(VLOOKUP(Forfaitaires!$D448,Listes!$A$54:$E$60,3,FALSE)))+(VLOOKUP(Forfaitaires!$D448,Listes!$A$54:$E$60,4,FALSE))))))</f>
        <v/>
      </c>
      <c r="K448" s="123" t="str">
        <f>IF($G448="","",IF($C448=Listes!$B$31,IF(Forfaitaires!$E448&lt;=Listes!$B$42,(Forfaitaires!$E448*(VLOOKUP(Forfaitaires!$D448,Listes!$A$43:$E$49,2,FALSE))),IF(Forfaitaires!$E448&gt;Listes!$D$42,(Forfaitaires!$E448*(VLOOKUP(Forfaitaires!$D448,Listes!$A$43:$E$49,5,FALSE))),(Forfaitaires!$E448*(VLOOKUP(Forfaitaires!$D448,Listes!$A$43:$E$49,3,FALSE)))+(VLOOKUP(Forfaitaires!$D448,Listes!$A$43:$E$49,4,FALSE))))))</f>
        <v/>
      </c>
      <c r="L448" s="123" t="str">
        <f>IF($G448="","",IF($C448=Listes!$B$34,Listes!$I$31,IF($C448=Listes!$B$35,(VLOOKUP(Forfaitaires!$F448,Listes!$E$31:$F$36,2,FALSE)),IF($C448=Listes!$B$33,IF(Forfaitaires!$E448&lt;=Listes!$A$64,Forfaitaires!$E448*Listes!$A$65,IF(Forfaitaires!$E448&gt;Listes!$D$64,Forfaitaires!$E448*Listes!$D$65,((Forfaitaires!$E448*Listes!$B$65)+Listes!$C$65)))))))</f>
        <v/>
      </c>
      <c r="M448" s="124" t="str">
        <f t="shared" si="14"/>
        <v/>
      </c>
      <c r="N448" s="313"/>
    </row>
    <row r="449" spans="1:14" ht="20.100000000000001" customHeight="1" x14ac:dyDescent="0.25">
      <c r="A449" s="57">
        <v>444</v>
      </c>
      <c r="B449" s="28"/>
      <c r="C449" s="28"/>
      <c r="D449" s="28"/>
      <c r="E449" s="28"/>
      <c r="F449" s="28"/>
      <c r="G449" s="146" t="str">
        <f>IF(C449="","",IF(C449="","",(VLOOKUP(C449,Listes!$B$31:$C$35,2,FALSE))))</f>
        <v/>
      </c>
      <c r="H449" s="313" t="str">
        <f t="shared" si="13"/>
        <v/>
      </c>
      <c r="I449" s="124" t="str">
        <f>IF(G449="","",IF(G449="","",(VLOOKUP(G449,Listes!$C$31:$D$35,2,FALSE))))</f>
        <v/>
      </c>
      <c r="J449" s="123" t="str">
        <f>IF($G449="","",IF($C449=Listes!$B$32,IF(Forfaitaires!$E449&lt;=Listes!$B$53,(Forfaitaires!$E449*(VLOOKUP(Forfaitaires!$D449,Listes!$A$54:$E$60,2,FALSE))),IF(Forfaitaires!$E449&gt;Listes!$E$53,(Forfaitaires!$E449*(VLOOKUP(Forfaitaires!$D449,Listes!$A$54:$E$60,5,FALSE))),(Forfaitaires!$E449*(VLOOKUP(Forfaitaires!$D449,Listes!$A$54:$E$60,3,FALSE)))+(VLOOKUP(Forfaitaires!$D449,Listes!$A$54:$E$60,4,FALSE))))))</f>
        <v/>
      </c>
      <c r="K449" s="123" t="str">
        <f>IF($G449="","",IF($C449=Listes!$B$31,IF(Forfaitaires!$E449&lt;=Listes!$B$42,(Forfaitaires!$E449*(VLOOKUP(Forfaitaires!$D449,Listes!$A$43:$E$49,2,FALSE))),IF(Forfaitaires!$E449&gt;Listes!$D$42,(Forfaitaires!$E449*(VLOOKUP(Forfaitaires!$D449,Listes!$A$43:$E$49,5,FALSE))),(Forfaitaires!$E449*(VLOOKUP(Forfaitaires!$D449,Listes!$A$43:$E$49,3,FALSE)))+(VLOOKUP(Forfaitaires!$D449,Listes!$A$43:$E$49,4,FALSE))))))</f>
        <v/>
      </c>
      <c r="L449" s="123" t="str">
        <f>IF($G449="","",IF($C449=Listes!$B$34,Listes!$I$31,IF($C449=Listes!$B$35,(VLOOKUP(Forfaitaires!$F449,Listes!$E$31:$F$36,2,FALSE)),IF($C449=Listes!$B$33,IF(Forfaitaires!$E449&lt;=Listes!$A$64,Forfaitaires!$E449*Listes!$A$65,IF(Forfaitaires!$E449&gt;Listes!$D$64,Forfaitaires!$E449*Listes!$D$65,((Forfaitaires!$E449*Listes!$B$65)+Listes!$C$65)))))))</f>
        <v/>
      </c>
      <c r="M449" s="124" t="str">
        <f t="shared" si="14"/>
        <v/>
      </c>
      <c r="N449" s="313"/>
    </row>
    <row r="450" spans="1:14" ht="20.100000000000001" customHeight="1" x14ac:dyDescent="0.25">
      <c r="A450" s="57">
        <v>445</v>
      </c>
      <c r="B450" s="28"/>
      <c r="C450" s="28"/>
      <c r="D450" s="28"/>
      <c r="E450" s="28"/>
      <c r="F450" s="28"/>
      <c r="G450" s="146" t="str">
        <f>IF(C450="","",IF(C450="","",(VLOOKUP(C450,Listes!$B$31:$C$35,2,FALSE))))</f>
        <v/>
      </c>
      <c r="H450" s="313" t="str">
        <f t="shared" si="13"/>
        <v/>
      </c>
      <c r="I450" s="124" t="str">
        <f>IF(G450="","",IF(G450="","",(VLOOKUP(G450,Listes!$C$31:$D$35,2,FALSE))))</f>
        <v/>
      </c>
      <c r="J450" s="123" t="str">
        <f>IF($G450="","",IF($C450=Listes!$B$32,IF(Forfaitaires!$E450&lt;=Listes!$B$53,(Forfaitaires!$E450*(VLOOKUP(Forfaitaires!$D450,Listes!$A$54:$E$60,2,FALSE))),IF(Forfaitaires!$E450&gt;Listes!$E$53,(Forfaitaires!$E450*(VLOOKUP(Forfaitaires!$D450,Listes!$A$54:$E$60,5,FALSE))),(Forfaitaires!$E450*(VLOOKUP(Forfaitaires!$D450,Listes!$A$54:$E$60,3,FALSE)))+(VLOOKUP(Forfaitaires!$D450,Listes!$A$54:$E$60,4,FALSE))))))</f>
        <v/>
      </c>
      <c r="K450" s="123" t="str">
        <f>IF($G450="","",IF($C450=Listes!$B$31,IF(Forfaitaires!$E450&lt;=Listes!$B$42,(Forfaitaires!$E450*(VLOOKUP(Forfaitaires!$D450,Listes!$A$43:$E$49,2,FALSE))),IF(Forfaitaires!$E450&gt;Listes!$D$42,(Forfaitaires!$E450*(VLOOKUP(Forfaitaires!$D450,Listes!$A$43:$E$49,5,FALSE))),(Forfaitaires!$E450*(VLOOKUP(Forfaitaires!$D450,Listes!$A$43:$E$49,3,FALSE)))+(VLOOKUP(Forfaitaires!$D450,Listes!$A$43:$E$49,4,FALSE))))))</f>
        <v/>
      </c>
      <c r="L450" s="123" t="str">
        <f>IF($G450="","",IF($C450=Listes!$B$34,Listes!$I$31,IF($C450=Listes!$B$35,(VLOOKUP(Forfaitaires!$F450,Listes!$E$31:$F$36,2,FALSE)),IF($C450=Listes!$B$33,IF(Forfaitaires!$E450&lt;=Listes!$A$64,Forfaitaires!$E450*Listes!$A$65,IF(Forfaitaires!$E450&gt;Listes!$D$64,Forfaitaires!$E450*Listes!$D$65,((Forfaitaires!$E450*Listes!$B$65)+Listes!$C$65)))))))</f>
        <v/>
      </c>
      <c r="M450" s="124" t="str">
        <f t="shared" si="14"/>
        <v/>
      </c>
      <c r="N450" s="313"/>
    </row>
    <row r="451" spans="1:14" ht="20.100000000000001" customHeight="1" x14ac:dyDescent="0.25">
      <c r="A451" s="57">
        <v>446</v>
      </c>
      <c r="B451" s="28"/>
      <c r="C451" s="28"/>
      <c r="D451" s="28"/>
      <c r="E451" s="28"/>
      <c r="F451" s="28"/>
      <c r="G451" s="146" t="str">
        <f>IF(C451="","",IF(C451="","",(VLOOKUP(C451,Listes!$B$31:$C$35,2,FALSE))))</f>
        <v/>
      </c>
      <c r="H451" s="313" t="str">
        <f t="shared" si="13"/>
        <v/>
      </c>
      <c r="I451" s="124" t="str">
        <f>IF(G451="","",IF(G451="","",(VLOOKUP(G451,Listes!$C$31:$D$35,2,FALSE))))</f>
        <v/>
      </c>
      <c r="J451" s="123" t="str">
        <f>IF($G451="","",IF($C451=Listes!$B$32,IF(Forfaitaires!$E451&lt;=Listes!$B$53,(Forfaitaires!$E451*(VLOOKUP(Forfaitaires!$D451,Listes!$A$54:$E$60,2,FALSE))),IF(Forfaitaires!$E451&gt;Listes!$E$53,(Forfaitaires!$E451*(VLOOKUP(Forfaitaires!$D451,Listes!$A$54:$E$60,5,FALSE))),(Forfaitaires!$E451*(VLOOKUP(Forfaitaires!$D451,Listes!$A$54:$E$60,3,FALSE)))+(VLOOKUP(Forfaitaires!$D451,Listes!$A$54:$E$60,4,FALSE))))))</f>
        <v/>
      </c>
      <c r="K451" s="123" t="str">
        <f>IF($G451="","",IF($C451=Listes!$B$31,IF(Forfaitaires!$E451&lt;=Listes!$B$42,(Forfaitaires!$E451*(VLOOKUP(Forfaitaires!$D451,Listes!$A$43:$E$49,2,FALSE))),IF(Forfaitaires!$E451&gt;Listes!$D$42,(Forfaitaires!$E451*(VLOOKUP(Forfaitaires!$D451,Listes!$A$43:$E$49,5,FALSE))),(Forfaitaires!$E451*(VLOOKUP(Forfaitaires!$D451,Listes!$A$43:$E$49,3,FALSE)))+(VLOOKUP(Forfaitaires!$D451,Listes!$A$43:$E$49,4,FALSE))))))</f>
        <v/>
      </c>
      <c r="L451" s="123" t="str">
        <f>IF($G451="","",IF($C451=Listes!$B$34,Listes!$I$31,IF($C451=Listes!$B$35,(VLOOKUP(Forfaitaires!$F451,Listes!$E$31:$F$36,2,FALSE)),IF($C451=Listes!$B$33,IF(Forfaitaires!$E451&lt;=Listes!$A$64,Forfaitaires!$E451*Listes!$A$65,IF(Forfaitaires!$E451&gt;Listes!$D$64,Forfaitaires!$E451*Listes!$D$65,((Forfaitaires!$E451*Listes!$B$65)+Listes!$C$65)))))))</f>
        <v/>
      </c>
      <c r="M451" s="124" t="str">
        <f t="shared" si="14"/>
        <v/>
      </c>
      <c r="N451" s="313"/>
    </row>
    <row r="452" spans="1:14" ht="20.100000000000001" customHeight="1" x14ac:dyDescent="0.25">
      <c r="A452" s="57">
        <v>447</v>
      </c>
      <c r="B452" s="28"/>
      <c r="C452" s="28"/>
      <c r="D452" s="28"/>
      <c r="E452" s="28"/>
      <c r="F452" s="28"/>
      <c r="G452" s="146" t="str">
        <f>IF(C452="","",IF(C452="","",(VLOOKUP(C452,Listes!$B$31:$C$35,2,FALSE))))</f>
        <v/>
      </c>
      <c r="H452" s="313" t="str">
        <f t="shared" si="13"/>
        <v/>
      </c>
      <c r="I452" s="124" t="str">
        <f>IF(G452="","",IF(G452="","",(VLOOKUP(G452,Listes!$C$31:$D$35,2,FALSE))))</f>
        <v/>
      </c>
      <c r="J452" s="123" t="str">
        <f>IF($G452="","",IF($C452=Listes!$B$32,IF(Forfaitaires!$E452&lt;=Listes!$B$53,(Forfaitaires!$E452*(VLOOKUP(Forfaitaires!$D452,Listes!$A$54:$E$60,2,FALSE))),IF(Forfaitaires!$E452&gt;Listes!$E$53,(Forfaitaires!$E452*(VLOOKUP(Forfaitaires!$D452,Listes!$A$54:$E$60,5,FALSE))),(Forfaitaires!$E452*(VLOOKUP(Forfaitaires!$D452,Listes!$A$54:$E$60,3,FALSE)))+(VLOOKUP(Forfaitaires!$D452,Listes!$A$54:$E$60,4,FALSE))))))</f>
        <v/>
      </c>
      <c r="K452" s="123" t="str">
        <f>IF($G452="","",IF($C452=Listes!$B$31,IF(Forfaitaires!$E452&lt;=Listes!$B$42,(Forfaitaires!$E452*(VLOOKUP(Forfaitaires!$D452,Listes!$A$43:$E$49,2,FALSE))),IF(Forfaitaires!$E452&gt;Listes!$D$42,(Forfaitaires!$E452*(VLOOKUP(Forfaitaires!$D452,Listes!$A$43:$E$49,5,FALSE))),(Forfaitaires!$E452*(VLOOKUP(Forfaitaires!$D452,Listes!$A$43:$E$49,3,FALSE)))+(VLOOKUP(Forfaitaires!$D452,Listes!$A$43:$E$49,4,FALSE))))))</f>
        <v/>
      </c>
      <c r="L452" s="123" t="str">
        <f>IF($G452="","",IF($C452=Listes!$B$34,Listes!$I$31,IF($C452=Listes!$B$35,(VLOOKUP(Forfaitaires!$F452,Listes!$E$31:$F$36,2,FALSE)),IF($C452=Listes!$B$33,IF(Forfaitaires!$E452&lt;=Listes!$A$64,Forfaitaires!$E452*Listes!$A$65,IF(Forfaitaires!$E452&gt;Listes!$D$64,Forfaitaires!$E452*Listes!$D$65,((Forfaitaires!$E452*Listes!$B$65)+Listes!$C$65)))))))</f>
        <v/>
      </c>
      <c r="M452" s="124" t="str">
        <f t="shared" si="14"/>
        <v/>
      </c>
      <c r="N452" s="313"/>
    </row>
    <row r="453" spans="1:14" ht="20.100000000000001" customHeight="1" x14ac:dyDescent="0.25">
      <c r="A453" s="57">
        <v>448</v>
      </c>
      <c r="B453" s="28"/>
      <c r="C453" s="28"/>
      <c r="D453" s="28"/>
      <c r="E453" s="28"/>
      <c r="F453" s="28"/>
      <c r="G453" s="146" t="str">
        <f>IF(C453="","",IF(C453="","",(VLOOKUP(C453,Listes!$B$31:$C$35,2,FALSE))))</f>
        <v/>
      </c>
      <c r="H453" s="313" t="str">
        <f t="shared" si="13"/>
        <v/>
      </c>
      <c r="I453" s="124" t="str">
        <f>IF(G453="","",IF(G453="","",(VLOOKUP(G453,Listes!$C$31:$D$35,2,FALSE))))</f>
        <v/>
      </c>
      <c r="J453" s="123" t="str">
        <f>IF($G453="","",IF($C453=Listes!$B$32,IF(Forfaitaires!$E453&lt;=Listes!$B$53,(Forfaitaires!$E453*(VLOOKUP(Forfaitaires!$D453,Listes!$A$54:$E$60,2,FALSE))),IF(Forfaitaires!$E453&gt;Listes!$E$53,(Forfaitaires!$E453*(VLOOKUP(Forfaitaires!$D453,Listes!$A$54:$E$60,5,FALSE))),(Forfaitaires!$E453*(VLOOKUP(Forfaitaires!$D453,Listes!$A$54:$E$60,3,FALSE)))+(VLOOKUP(Forfaitaires!$D453,Listes!$A$54:$E$60,4,FALSE))))))</f>
        <v/>
      </c>
      <c r="K453" s="123" t="str">
        <f>IF($G453="","",IF($C453=Listes!$B$31,IF(Forfaitaires!$E453&lt;=Listes!$B$42,(Forfaitaires!$E453*(VLOOKUP(Forfaitaires!$D453,Listes!$A$43:$E$49,2,FALSE))),IF(Forfaitaires!$E453&gt;Listes!$D$42,(Forfaitaires!$E453*(VLOOKUP(Forfaitaires!$D453,Listes!$A$43:$E$49,5,FALSE))),(Forfaitaires!$E453*(VLOOKUP(Forfaitaires!$D453,Listes!$A$43:$E$49,3,FALSE)))+(VLOOKUP(Forfaitaires!$D453,Listes!$A$43:$E$49,4,FALSE))))))</f>
        <v/>
      </c>
      <c r="L453" s="123" t="str">
        <f>IF($G453="","",IF($C453=Listes!$B$34,Listes!$I$31,IF($C453=Listes!$B$35,(VLOOKUP(Forfaitaires!$F453,Listes!$E$31:$F$36,2,FALSE)),IF($C453=Listes!$B$33,IF(Forfaitaires!$E453&lt;=Listes!$A$64,Forfaitaires!$E453*Listes!$A$65,IF(Forfaitaires!$E453&gt;Listes!$D$64,Forfaitaires!$E453*Listes!$D$65,((Forfaitaires!$E453*Listes!$B$65)+Listes!$C$65)))))))</f>
        <v/>
      </c>
      <c r="M453" s="124" t="str">
        <f t="shared" si="14"/>
        <v/>
      </c>
      <c r="N453" s="313"/>
    </row>
    <row r="454" spans="1:14" ht="20.100000000000001" customHeight="1" x14ac:dyDescent="0.25">
      <c r="A454" s="57">
        <v>449</v>
      </c>
      <c r="B454" s="28"/>
      <c r="C454" s="28"/>
      <c r="D454" s="28"/>
      <c r="E454" s="28"/>
      <c r="F454" s="28"/>
      <c r="G454" s="146" t="str">
        <f>IF(C454="","",IF(C454="","",(VLOOKUP(C454,Listes!$B$31:$C$35,2,FALSE))))</f>
        <v/>
      </c>
      <c r="H454" s="313" t="str">
        <f t="shared" si="13"/>
        <v/>
      </c>
      <c r="I454" s="124" t="str">
        <f>IF(G454="","",IF(G454="","",(VLOOKUP(G454,Listes!$C$31:$D$35,2,FALSE))))</f>
        <v/>
      </c>
      <c r="J454" s="123" t="str">
        <f>IF($G454="","",IF($C454=Listes!$B$32,IF(Forfaitaires!$E454&lt;=Listes!$B$53,(Forfaitaires!$E454*(VLOOKUP(Forfaitaires!$D454,Listes!$A$54:$E$60,2,FALSE))),IF(Forfaitaires!$E454&gt;Listes!$E$53,(Forfaitaires!$E454*(VLOOKUP(Forfaitaires!$D454,Listes!$A$54:$E$60,5,FALSE))),(Forfaitaires!$E454*(VLOOKUP(Forfaitaires!$D454,Listes!$A$54:$E$60,3,FALSE)))+(VLOOKUP(Forfaitaires!$D454,Listes!$A$54:$E$60,4,FALSE))))))</f>
        <v/>
      </c>
      <c r="K454" s="123" t="str">
        <f>IF($G454="","",IF($C454=Listes!$B$31,IF(Forfaitaires!$E454&lt;=Listes!$B$42,(Forfaitaires!$E454*(VLOOKUP(Forfaitaires!$D454,Listes!$A$43:$E$49,2,FALSE))),IF(Forfaitaires!$E454&gt;Listes!$D$42,(Forfaitaires!$E454*(VLOOKUP(Forfaitaires!$D454,Listes!$A$43:$E$49,5,FALSE))),(Forfaitaires!$E454*(VLOOKUP(Forfaitaires!$D454,Listes!$A$43:$E$49,3,FALSE)))+(VLOOKUP(Forfaitaires!$D454,Listes!$A$43:$E$49,4,FALSE))))))</f>
        <v/>
      </c>
      <c r="L454" s="123" t="str">
        <f>IF($G454="","",IF($C454=Listes!$B$34,Listes!$I$31,IF($C454=Listes!$B$35,(VLOOKUP(Forfaitaires!$F454,Listes!$E$31:$F$36,2,FALSE)),IF($C454=Listes!$B$33,IF(Forfaitaires!$E454&lt;=Listes!$A$64,Forfaitaires!$E454*Listes!$A$65,IF(Forfaitaires!$E454&gt;Listes!$D$64,Forfaitaires!$E454*Listes!$D$65,((Forfaitaires!$E454*Listes!$B$65)+Listes!$C$65)))))))</f>
        <v/>
      </c>
      <c r="M454" s="124" t="str">
        <f t="shared" si="14"/>
        <v/>
      </c>
      <c r="N454" s="313"/>
    </row>
    <row r="455" spans="1:14" ht="20.100000000000001" customHeight="1" x14ac:dyDescent="0.25">
      <c r="A455" s="57">
        <v>450</v>
      </c>
      <c r="B455" s="28"/>
      <c r="C455" s="28"/>
      <c r="D455" s="28"/>
      <c r="E455" s="28"/>
      <c r="F455" s="28"/>
      <c r="G455" s="146" t="str">
        <f>IF(C455="","",IF(C455="","",(VLOOKUP(C455,Listes!$B$31:$C$35,2,FALSE))))</f>
        <v/>
      </c>
      <c r="H455" s="313" t="str">
        <f t="shared" ref="H455:H505" si="15">IF(G455="Frais de déplacement (barèmes kilométriques) ",1,"")</f>
        <v/>
      </c>
      <c r="I455" s="124" t="str">
        <f>IF(G455="","",IF(G455="","",(VLOOKUP(G455,Listes!$C$31:$D$35,2,FALSE))))</f>
        <v/>
      </c>
      <c r="J455" s="123" t="str">
        <f>IF($G455="","",IF($C455=Listes!$B$32,IF(Forfaitaires!$E455&lt;=Listes!$B$53,(Forfaitaires!$E455*(VLOOKUP(Forfaitaires!$D455,Listes!$A$54:$E$60,2,FALSE))),IF(Forfaitaires!$E455&gt;Listes!$E$53,(Forfaitaires!$E455*(VLOOKUP(Forfaitaires!$D455,Listes!$A$54:$E$60,5,FALSE))),(Forfaitaires!$E455*(VLOOKUP(Forfaitaires!$D455,Listes!$A$54:$E$60,3,FALSE)))+(VLOOKUP(Forfaitaires!$D455,Listes!$A$54:$E$60,4,FALSE))))))</f>
        <v/>
      </c>
      <c r="K455" s="123" t="str">
        <f>IF($G455="","",IF($C455=Listes!$B$31,IF(Forfaitaires!$E455&lt;=Listes!$B$42,(Forfaitaires!$E455*(VLOOKUP(Forfaitaires!$D455,Listes!$A$43:$E$49,2,FALSE))),IF(Forfaitaires!$E455&gt;Listes!$D$42,(Forfaitaires!$E455*(VLOOKUP(Forfaitaires!$D455,Listes!$A$43:$E$49,5,FALSE))),(Forfaitaires!$E455*(VLOOKUP(Forfaitaires!$D455,Listes!$A$43:$E$49,3,FALSE)))+(VLOOKUP(Forfaitaires!$D455,Listes!$A$43:$E$49,4,FALSE))))))</f>
        <v/>
      </c>
      <c r="L455" s="123" t="str">
        <f>IF($G455="","",IF($C455=Listes!$B$34,Listes!$I$31,IF($C455=Listes!$B$35,(VLOOKUP(Forfaitaires!$F455,Listes!$E$31:$F$36,2,FALSE)),IF($C455=Listes!$B$33,IF(Forfaitaires!$E455&lt;=Listes!$A$64,Forfaitaires!$E455*Listes!$A$65,IF(Forfaitaires!$E455&gt;Listes!$D$64,Forfaitaires!$E455*Listes!$D$65,((Forfaitaires!$E455*Listes!$B$65)+Listes!$C$65)))))))</f>
        <v/>
      </c>
      <c r="M455" s="124" t="str">
        <f t="shared" ref="M455:M505" si="16">IF($H455="","",($L455+$K455+$J455)*$H455)</f>
        <v/>
      </c>
      <c r="N455" s="313"/>
    </row>
    <row r="456" spans="1:14" ht="20.100000000000001" customHeight="1" x14ac:dyDescent="0.25">
      <c r="A456" s="57">
        <v>451</v>
      </c>
      <c r="B456" s="28"/>
      <c r="C456" s="28"/>
      <c r="D456" s="28"/>
      <c r="E456" s="28"/>
      <c r="F456" s="28"/>
      <c r="G456" s="146" t="str">
        <f>IF(C456="","",IF(C456="","",(VLOOKUP(C456,Listes!$B$31:$C$35,2,FALSE))))</f>
        <v/>
      </c>
      <c r="H456" s="313" t="str">
        <f t="shared" si="15"/>
        <v/>
      </c>
      <c r="I456" s="124" t="str">
        <f>IF(G456="","",IF(G456="","",(VLOOKUP(G456,Listes!$C$31:$D$35,2,FALSE))))</f>
        <v/>
      </c>
      <c r="J456" s="123" t="str">
        <f>IF($G456="","",IF($C456=Listes!$B$32,IF(Forfaitaires!$E456&lt;=Listes!$B$53,(Forfaitaires!$E456*(VLOOKUP(Forfaitaires!$D456,Listes!$A$54:$E$60,2,FALSE))),IF(Forfaitaires!$E456&gt;Listes!$E$53,(Forfaitaires!$E456*(VLOOKUP(Forfaitaires!$D456,Listes!$A$54:$E$60,5,FALSE))),(Forfaitaires!$E456*(VLOOKUP(Forfaitaires!$D456,Listes!$A$54:$E$60,3,FALSE)))+(VLOOKUP(Forfaitaires!$D456,Listes!$A$54:$E$60,4,FALSE))))))</f>
        <v/>
      </c>
      <c r="K456" s="123" t="str">
        <f>IF($G456="","",IF($C456=Listes!$B$31,IF(Forfaitaires!$E456&lt;=Listes!$B$42,(Forfaitaires!$E456*(VLOOKUP(Forfaitaires!$D456,Listes!$A$43:$E$49,2,FALSE))),IF(Forfaitaires!$E456&gt;Listes!$D$42,(Forfaitaires!$E456*(VLOOKUP(Forfaitaires!$D456,Listes!$A$43:$E$49,5,FALSE))),(Forfaitaires!$E456*(VLOOKUP(Forfaitaires!$D456,Listes!$A$43:$E$49,3,FALSE)))+(VLOOKUP(Forfaitaires!$D456,Listes!$A$43:$E$49,4,FALSE))))))</f>
        <v/>
      </c>
      <c r="L456" s="123" t="str">
        <f>IF($G456="","",IF($C456=Listes!$B$34,Listes!$I$31,IF($C456=Listes!$B$35,(VLOOKUP(Forfaitaires!$F456,Listes!$E$31:$F$36,2,FALSE)),IF($C456=Listes!$B$33,IF(Forfaitaires!$E456&lt;=Listes!$A$64,Forfaitaires!$E456*Listes!$A$65,IF(Forfaitaires!$E456&gt;Listes!$D$64,Forfaitaires!$E456*Listes!$D$65,((Forfaitaires!$E456*Listes!$B$65)+Listes!$C$65)))))))</f>
        <v/>
      </c>
      <c r="M456" s="124" t="str">
        <f t="shared" si="16"/>
        <v/>
      </c>
      <c r="N456" s="313"/>
    </row>
    <row r="457" spans="1:14" ht="20.100000000000001" customHeight="1" x14ac:dyDescent="0.25">
      <c r="A457" s="57">
        <v>452</v>
      </c>
      <c r="B457" s="28"/>
      <c r="C457" s="28"/>
      <c r="D457" s="28"/>
      <c r="E457" s="28"/>
      <c r="F457" s="28"/>
      <c r="G457" s="146" t="str">
        <f>IF(C457="","",IF(C457="","",(VLOOKUP(C457,Listes!$B$31:$C$35,2,FALSE))))</f>
        <v/>
      </c>
      <c r="H457" s="313" t="str">
        <f t="shared" si="15"/>
        <v/>
      </c>
      <c r="I457" s="124" t="str">
        <f>IF(G457="","",IF(G457="","",(VLOOKUP(G457,Listes!$C$31:$D$35,2,FALSE))))</f>
        <v/>
      </c>
      <c r="J457" s="123" t="str">
        <f>IF($G457="","",IF($C457=Listes!$B$32,IF(Forfaitaires!$E457&lt;=Listes!$B$53,(Forfaitaires!$E457*(VLOOKUP(Forfaitaires!$D457,Listes!$A$54:$E$60,2,FALSE))),IF(Forfaitaires!$E457&gt;Listes!$E$53,(Forfaitaires!$E457*(VLOOKUP(Forfaitaires!$D457,Listes!$A$54:$E$60,5,FALSE))),(Forfaitaires!$E457*(VLOOKUP(Forfaitaires!$D457,Listes!$A$54:$E$60,3,FALSE)))+(VLOOKUP(Forfaitaires!$D457,Listes!$A$54:$E$60,4,FALSE))))))</f>
        <v/>
      </c>
      <c r="K457" s="123" t="str">
        <f>IF($G457="","",IF($C457=Listes!$B$31,IF(Forfaitaires!$E457&lt;=Listes!$B$42,(Forfaitaires!$E457*(VLOOKUP(Forfaitaires!$D457,Listes!$A$43:$E$49,2,FALSE))),IF(Forfaitaires!$E457&gt;Listes!$D$42,(Forfaitaires!$E457*(VLOOKUP(Forfaitaires!$D457,Listes!$A$43:$E$49,5,FALSE))),(Forfaitaires!$E457*(VLOOKUP(Forfaitaires!$D457,Listes!$A$43:$E$49,3,FALSE)))+(VLOOKUP(Forfaitaires!$D457,Listes!$A$43:$E$49,4,FALSE))))))</f>
        <v/>
      </c>
      <c r="L457" s="123" t="str">
        <f>IF($G457="","",IF($C457=Listes!$B$34,Listes!$I$31,IF($C457=Listes!$B$35,(VLOOKUP(Forfaitaires!$F457,Listes!$E$31:$F$36,2,FALSE)),IF($C457=Listes!$B$33,IF(Forfaitaires!$E457&lt;=Listes!$A$64,Forfaitaires!$E457*Listes!$A$65,IF(Forfaitaires!$E457&gt;Listes!$D$64,Forfaitaires!$E457*Listes!$D$65,((Forfaitaires!$E457*Listes!$B$65)+Listes!$C$65)))))))</f>
        <v/>
      </c>
      <c r="M457" s="124" t="str">
        <f t="shared" si="16"/>
        <v/>
      </c>
      <c r="N457" s="313"/>
    </row>
    <row r="458" spans="1:14" ht="20.100000000000001" customHeight="1" x14ac:dyDescent="0.25">
      <c r="A458" s="57">
        <v>453</v>
      </c>
      <c r="B458" s="28"/>
      <c r="C458" s="28"/>
      <c r="D458" s="28"/>
      <c r="E458" s="28"/>
      <c r="F458" s="28"/>
      <c r="G458" s="146" t="str">
        <f>IF(C458="","",IF(C458="","",(VLOOKUP(C458,Listes!$B$31:$C$35,2,FALSE))))</f>
        <v/>
      </c>
      <c r="H458" s="313" t="str">
        <f t="shared" si="15"/>
        <v/>
      </c>
      <c r="I458" s="124" t="str">
        <f>IF(G458="","",IF(G458="","",(VLOOKUP(G458,Listes!$C$31:$D$35,2,FALSE))))</f>
        <v/>
      </c>
      <c r="J458" s="123" t="str">
        <f>IF($G458="","",IF($C458=Listes!$B$32,IF(Forfaitaires!$E458&lt;=Listes!$B$53,(Forfaitaires!$E458*(VLOOKUP(Forfaitaires!$D458,Listes!$A$54:$E$60,2,FALSE))),IF(Forfaitaires!$E458&gt;Listes!$E$53,(Forfaitaires!$E458*(VLOOKUP(Forfaitaires!$D458,Listes!$A$54:$E$60,5,FALSE))),(Forfaitaires!$E458*(VLOOKUP(Forfaitaires!$D458,Listes!$A$54:$E$60,3,FALSE)))+(VLOOKUP(Forfaitaires!$D458,Listes!$A$54:$E$60,4,FALSE))))))</f>
        <v/>
      </c>
      <c r="K458" s="123" t="str">
        <f>IF($G458="","",IF($C458=Listes!$B$31,IF(Forfaitaires!$E458&lt;=Listes!$B$42,(Forfaitaires!$E458*(VLOOKUP(Forfaitaires!$D458,Listes!$A$43:$E$49,2,FALSE))),IF(Forfaitaires!$E458&gt;Listes!$D$42,(Forfaitaires!$E458*(VLOOKUP(Forfaitaires!$D458,Listes!$A$43:$E$49,5,FALSE))),(Forfaitaires!$E458*(VLOOKUP(Forfaitaires!$D458,Listes!$A$43:$E$49,3,FALSE)))+(VLOOKUP(Forfaitaires!$D458,Listes!$A$43:$E$49,4,FALSE))))))</f>
        <v/>
      </c>
      <c r="L458" s="123" t="str">
        <f>IF($G458="","",IF($C458=Listes!$B$34,Listes!$I$31,IF($C458=Listes!$B$35,(VLOOKUP(Forfaitaires!$F458,Listes!$E$31:$F$36,2,FALSE)),IF($C458=Listes!$B$33,IF(Forfaitaires!$E458&lt;=Listes!$A$64,Forfaitaires!$E458*Listes!$A$65,IF(Forfaitaires!$E458&gt;Listes!$D$64,Forfaitaires!$E458*Listes!$D$65,((Forfaitaires!$E458*Listes!$B$65)+Listes!$C$65)))))))</f>
        <v/>
      </c>
      <c r="M458" s="124" t="str">
        <f t="shared" si="16"/>
        <v/>
      </c>
      <c r="N458" s="313"/>
    </row>
    <row r="459" spans="1:14" ht="20.100000000000001" customHeight="1" x14ac:dyDescent="0.25">
      <c r="A459" s="57">
        <v>454</v>
      </c>
      <c r="B459" s="28"/>
      <c r="C459" s="28"/>
      <c r="D459" s="28"/>
      <c r="E459" s="28"/>
      <c r="F459" s="28"/>
      <c r="G459" s="146" t="str">
        <f>IF(C459="","",IF(C459="","",(VLOOKUP(C459,Listes!$B$31:$C$35,2,FALSE))))</f>
        <v/>
      </c>
      <c r="H459" s="313" t="str">
        <f t="shared" si="15"/>
        <v/>
      </c>
      <c r="I459" s="124" t="str">
        <f>IF(G459="","",IF(G459="","",(VLOOKUP(G459,Listes!$C$31:$D$35,2,FALSE))))</f>
        <v/>
      </c>
      <c r="J459" s="123" t="str">
        <f>IF($G459="","",IF($C459=Listes!$B$32,IF(Forfaitaires!$E459&lt;=Listes!$B$53,(Forfaitaires!$E459*(VLOOKUP(Forfaitaires!$D459,Listes!$A$54:$E$60,2,FALSE))),IF(Forfaitaires!$E459&gt;Listes!$E$53,(Forfaitaires!$E459*(VLOOKUP(Forfaitaires!$D459,Listes!$A$54:$E$60,5,FALSE))),(Forfaitaires!$E459*(VLOOKUP(Forfaitaires!$D459,Listes!$A$54:$E$60,3,FALSE)))+(VLOOKUP(Forfaitaires!$D459,Listes!$A$54:$E$60,4,FALSE))))))</f>
        <v/>
      </c>
      <c r="K459" s="123" t="str">
        <f>IF($G459="","",IF($C459=Listes!$B$31,IF(Forfaitaires!$E459&lt;=Listes!$B$42,(Forfaitaires!$E459*(VLOOKUP(Forfaitaires!$D459,Listes!$A$43:$E$49,2,FALSE))),IF(Forfaitaires!$E459&gt;Listes!$D$42,(Forfaitaires!$E459*(VLOOKUP(Forfaitaires!$D459,Listes!$A$43:$E$49,5,FALSE))),(Forfaitaires!$E459*(VLOOKUP(Forfaitaires!$D459,Listes!$A$43:$E$49,3,FALSE)))+(VLOOKUP(Forfaitaires!$D459,Listes!$A$43:$E$49,4,FALSE))))))</f>
        <v/>
      </c>
      <c r="L459" s="123" t="str">
        <f>IF($G459="","",IF($C459=Listes!$B$34,Listes!$I$31,IF($C459=Listes!$B$35,(VLOOKUP(Forfaitaires!$F459,Listes!$E$31:$F$36,2,FALSE)),IF($C459=Listes!$B$33,IF(Forfaitaires!$E459&lt;=Listes!$A$64,Forfaitaires!$E459*Listes!$A$65,IF(Forfaitaires!$E459&gt;Listes!$D$64,Forfaitaires!$E459*Listes!$D$65,((Forfaitaires!$E459*Listes!$B$65)+Listes!$C$65)))))))</f>
        <v/>
      </c>
      <c r="M459" s="124" t="str">
        <f t="shared" si="16"/>
        <v/>
      </c>
      <c r="N459" s="313"/>
    </row>
    <row r="460" spans="1:14" ht="20.100000000000001" customHeight="1" x14ac:dyDescent="0.25">
      <c r="A460" s="57">
        <v>455</v>
      </c>
      <c r="B460" s="28"/>
      <c r="C460" s="28"/>
      <c r="D460" s="28"/>
      <c r="E460" s="28"/>
      <c r="F460" s="28"/>
      <c r="G460" s="146" t="str">
        <f>IF(C460="","",IF(C460="","",(VLOOKUP(C460,Listes!$B$31:$C$35,2,FALSE))))</f>
        <v/>
      </c>
      <c r="H460" s="313" t="str">
        <f t="shared" si="15"/>
        <v/>
      </c>
      <c r="I460" s="124" t="str">
        <f>IF(G460="","",IF(G460="","",(VLOOKUP(G460,Listes!$C$31:$D$35,2,FALSE))))</f>
        <v/>
      </c>
      <c r="J460" s="123" t="str">
        <f>IF($G460="","",IF($C460=Listes!$B$32,IF(Forfaitaires!$E460&lt;=Listes!$B$53,(Forfaitaires!$E460*(VLOOKUP(Forfaitaires!$D460,Listes!$A$54:$E$60,2,FALSE))),IF(Forfaitaires!$E460&gt;Listes!$E$53,(Forfaitaires!$E460*(VLOOKUP(Forfaitaires!$D460,Listes!$A$54:$E$60,5,FALSE))),(Forfaitaires!$E460*(VLOOKUP(Forfaitaires!$D460,Listes!$A$54:$E$60,3,FALSE)))+(VLOOKUP(Forfaitaires!$D460,Listes!$A$54:$E$60,4,FALSE))))))</f>
        <v/>
      </c>
      <c r="K460" s="123" t="str">
        <f>IF($G460="","",IF($C460=Listes!$B$31,IF(Forfaitaires!$E460&lt;=Listes!$B$42,(Forfaitaires!$E460*(VLOOKUP(Forfaitaires!$D460,Listes!$A$43:$E$49,2,FALSE))),IF(Forfaitaires!$E460&gt;Listes!$D$42,(Forfaitaires!$E460*(VLOOKUP(Forfaitaires!$D460,Listes!$A$43:$E$49,5,FALSE))),(Forfaitaires!$E460*(VLOOKUP(Forfaitaires!$D460,Listes!$A$43:$E$49,3,FALSE)))+(VLOOKUP(Forfaitaires!$D460,Listes!$A$43:$E$49,4,FALSE))))))</f>
        <v/>
      </c>
      <c r="L460" s="123" t="str">
        <f>IF($G460="","",IF($C460=Listes!$B$34,Listes!$I$31,IF($C460=Listes!$B$35,(VLOOKUP(Forfaitaires!$F460,Listes!$E$31:$F$36,2,FALSE)),IF($C460=Listes!$B$33,IF(Forfaitaires!$E460&lt;=Listes!$A$64,Forfaitaires!$E460*Listes!$A$65,IF(Forfaitaires!$E460&gt;Listes!$D$64,Forfaitaires!$E460*Listes!$D$65,((Forfaitaires!$E460*Listes!$B$65)+Listes!$C$65)))))))</f>
        <v/>
      </c>
      <c r="M460" s="124" t="str">
        <f t="shared" si="16"/>
        <v/>
      </c>
      <c r="N460" s="313"/>
    </row>
    <row r="461" spans="1:14" ht="20.100000000000001" customHeight="1" x14ac:dyDescent="0.25">
      <c r="A461" s="57">
        <v>456</v>
      </c>
      <c r="B461" s="28"/>
      <c r="C461" s="28"/>
      <c r="D461" s="28"/>
      <c r="E461" s="28"/>
      <c r="F461" s="28"/>
      <c r="G461" s="146" t="str">
        <f>IF(C461="","",IF(C461="","",(VLOOKUP(C461,Listes!$B$31:$C$35,2,FALSE))))</f>
        <v/>
      </c>
      <c r="H461" s="313" t="str">
        <f t="shared" si="15"/>
        <v/>
      </c>
      <c r="I461" s="124" t="str">
        <f>IF(G461="","",IF(G461="","",(VLOOKUP(G461,Listes!$C$31:$D$35,2,FALSE))))</f>
        <v/>
      </c>
      <c r="J461" s="123" t="str">
        <f>IF($G461="","",IF($C461=Listes!$B$32,IF(Forfaitaires!$E461&lt;=Listes!$B$53,(Forfaitaires!$E461*(VLOOKUP(Forfaitaires!$D461,Listes!$A$54:$E$60,2,FALSE))),IF(Forfaitaires!$E461&gt;Listes!$E$53,(Forfaitaires!$E461*(VLOOKUP(Forfaitaires!$D461,Listes!$A$54:$E$60,5,FALSE))),(Forfaitaires!$E461*(VLOOKUP(Forfaitaires!$D461,Listes!$A$54:$E$60,3,FALSE)))+(VLOOKUP(Forfaitaires!$D461,Listes!$A$54:$E$60,4,FALSE))))))</f>
        <v/>
      </c>
      <c r="K461" s="123" t="str">
        <f>IF($G461="","",IF($C461=Listes!$B$31,IF(Forfaitaires!$E461&lt;=Listes!$B$42,(Forfaitaires!$E461*(VLOOKUP(Forfaitaires!$D461,Listes!$A$43:$E$49,2,FALSE))),IF(Forfaitaires!$E461&gt;Listes!$D$42,(Forfaitaires!$E461*(VLOOKUP(Forfaitaires!$D461,Listes!$A$43:$E$49,5,FALSE))),(Forfaitaires!$E461*(VLOOKUP(Forfaitaires!$D461,Listes!$A$43:$E$49,3,FALSE)))+(VLOOKUP(Forfaitaires!$D461,Listes!$A$43:$E$49,4,FALSE))))))</f>
        <v/>
      </c>
      <c r="L461" s="123" t="str">
        <f>IF($G461="","",IF($C461=Listes!$B$34,Listes!$I$31,IF($C461=Listes!$B$35,(VLOOKUP(Forfaitaires!$F461,Listes!$E$31:$F$36,2,FALSE)),IF($C461=Listes!$B$33,IF(Forfaitaires!$E461&lt;=Listes!$A$64,Forfaitaires!$E461*Listes!$A$65,IF(Forfaitaires!$E461&gt;Listes!$D$64,Forfaitaires!$E461*Listes!$D$65,((Forfaitaires!$E461*Listes!$B$65)+Listes!$C$65)))))))</f>
        <v/>
      </c>
      <c r="M461" s="124" t="str">
        <f t="shared" si="16"/>
        <v/>
      </c>
      <c r="N461" s="313"/>
    </row>
    <row r="462" spans="1:14" ht="20.100000000000001" customHeight="1" x14ac:dyDescent="0.25">
      <c r="A462" s="57">
        <v>457</v>
      </c>
      <c r="B462" s="28"/>
      <c r="C462" s="28"/>
      <c r="D462" s="28"/>
      <c r="E462" s="28"/>
      <c r="F462" s="28"/>
      <c r="G462" s="146" t="str">
        <f>IF(C462="","",IF(C462="","",(VLOOKUP(C462,Listes!$B$31:$C$35,2,FALSE))))</f>
        <v/>
      </c>
      <c r="H462" s="313" t="str">
        <f t="shared" si="15"/>
        <v/>
      </c>
      <c r="I462" s="124" t="str">
        <f>IF(G462="","",IF(G462="","",(VLOOKUP(G462,Listes!$C$31:$D$35,2,FALSE))))</f>
        <v/>
      </c>
      <c r="J462" s="123" t="str">
        <f>IF($G462="","",IF($C462=Listes!$B$32,IF(Forfaitaires!$E462&lt;=Listes!$B$53,(Forfaitaires!$E462*(VLOOKUP(Forfaitaires!$D462,Listes!$A$54:$E$60,2,FALSE))),IF(Forfaitaires!$E462&gt;Listes!$E$53,(Forfaitaires!$E462*(VLOOKUP(Forfaitaires!$D462,Listes!$A$54:$E$60,5,FALSE))),(Forfaitaires!$E462*(VLOOKUP(Forfaitaires!$D462,Listes!$A$54:$E$60,3,FALSE)))+(VLOOKUP(Forfaitaires!$D462,Listes!$A$54:$E$60,4,FALSE))))))</f>
        <v/>
      </c>
      <c r="K462" s="123" t="str">
        <f>IF($G462="","",IF($C462=Listes!$B$31,IF(Forfaitaires!$E462&lt;=Listes!$B$42,(Forfaitaires!$E462*(VLOOKUP(Forfaitaires!$D462,Listes!$A$43:$E$49,2,FALSE))),IF(Forfaitaires!$E462&gt;Listes!$D$42,(Forfaitaires!$E462*(VLOOKUP(Forfaitaires!$D462,Listes!$A$43:$E$49,5,FALSE))),(Forfaitaires!$E462*(VLOOKUP(Forfaitaires!$D462,Listes!$A$43:$E$49,3,FALSE)))+(VLOOKUP(Forfaitaires!$D462,Listes!$A$43:$E$49,4,FALSE))))))</f>
        <v/>
      </c>
      <c r="L462" s="123" t="str">
        <f>IF($G462="","",IF($C462=Listes!$B$34,Listes!$I$31,IF($C462=Listes!$B$35,(VLOOKUP(Forfaitaires!$F462,Listes!$E$31:$F$36,2,FALSE)),IF($C462=Listes!$B$33,IF(Forfaitaires!$E462&lt;=Listes!$A$64,Forfaitaires!$E462*Listes!$A$65,IF(Forfaitaires!$E462&gt;Listes!$D$64,Forfaitaires!$E462*Listes!$D$65,((Forfaitaires!$E462*Listes!$B$65)+Listes!$C$65)))))))</f>
        <v/>
      </c>
      <c r="M462" s="124" t="str">
        <f t="shared" si="16"/>
        <v/>
      </c>
      <c r="N462" s="313"/>
    </row>
    <row r="463" spans="1:14" ht="20.100000000000001" customHeight="1" x14ac:dyDescent="0.25">
      <c r="A463" s="57">
        <v>458</v>
      </c>
      <c r="B463" s="28"/>
      <c r="C463" s="28"/>
      <c r="D463" s="28"/>
      <c r="E463" s="28"/>
      <c r="F463" s="28"/>
      <c r="G463" s="146" t="str">
        <f>IF(C463="","",IF(C463="","",(VLOOKUP(C463,Listes!$B$31:$C$35,2,FALSE))))</f>
        <v/>
      </c>
      <c r="H463" s="313" t="str">
        <f t="shared" si="15"/>
        <v/>
      </c>
      <c r="I463" s="124" t="str">
        <f>IF(G463="","",IF(G463="","",(VLOOKUP(G463,Listes!$C$31:$D$35,2,FALSE))))</f>
        <v/>
      </c>
      <c r="J463" s="123" t="str">
        <f>IF($G463="","",IF($C463=Listes!$B$32,IF(Forfaitaires!$E463&lt;=Listes!$B$53,(Forfaitaires!$E463*(VLOOKUP(Forfaitaires!$D463,Listes!$A$54:$E$60,2,FALSE))),IF(Forfaitaires!$E463&gt;Listes!$E$53,(Forfaitaires!$E463*(VLOOKUP(Forfaitaires!$D463,Listes!$A$54:$E$60,5,FALSE))),(Forfaitaires!$E463*(VLOOKUP(Forfaitaires!$D463,Listes!$A$54:$E$60,3,FALSE)))+(VLOOKUP(Forfaitaires!$D463,Listes!$A$54:$E$60,4,FALSE))))))</f>
        <v/>
      </c>
      <c r="K463" s="123" t="str">
        <f>IF($G463="","",IF($C463=Listes!$B$31,IF(Forfaitaires!$E463&lt;=Listes!$B$42,(Forfaitaires!$E463*(VLOOKUP(Forfaitaires!$D463,Listes!$A$43:$E$49,2,FALSE))),IF(Forfaitaires!$E463&gt;Listes!$D$42,(Forfaitaires!$E463*(VLOOKUP(Forfaitaires!$D463,Listes!$A$43:$E$49,5,FALSE))),(Forfaitaires!$E463*(VLOOKUP(Forfaitaires!$D463,Listes!$A$43:$E$49,3,FALSE)))+(VLOOKUP(Forfaitaires!$D463,Listes!$A$43:$E$49,4,FALSE))))))</f>
        <v/>
      </c>
      <c r="L463" s="123" t="str">
        <f>IF($G463="","",IF($C463=Listes!$B$34,Listes!$I$31,IF($C463=Listes!$B$35,(VLOOKUP(Forfaitaires!$F463,Listes!$E$31:$F$36,2,FALSE)),IF($C463=Listes!$B$33,IF(Forfaitaires!$E463&lt;=Listes!$A$64,Forfaitaires!$E463*Listes!$A$65,IF(Forfaitaires!$E463&gt;Listes!$D$64,Forfaitaires!$E463*Listes!$D$65,((Forfaitaires!$E463*Listes!$B$65)+Listes!$C$65)))))))</f>
        <v/>
      </c>
      <c r="M463" s="124" t="str">
        <f t="shared" si="16"/>
        <v/>
      </c>
      <c r="N463" s="313"/>
    </row>
    <row r="464" spans="1:14" ht="20.100000000000001" customHeight="1" x14ac:dyDescent="0.25">
      <c r="A464" s="57">
        <v>459</v>
      </c>
      <c r="B464" s="28"/>
      <c r="C464" s="28"/>
      <c r="D464" s="28"/>
      <c r="E464" s="28"/>
      <c r="F464" s="28"/>
      <c r="G464" s="146" t="str">
        <f>IF(C464="","",IF(C464="","",(VLOOKUP(C464,Listes!$B$31:$C$35,2,FALSE))))</f>
        <v/>
      </c>
      <c r="H464" s="313" t="str">
        <f t="shared" si="15"/>
        <v/>
      </c>
      <c r="I464" s="124" t="str">
        <f>IF(G464="","",IF(G464="","",(VLOOKUP(G464,Listes!$C$31:$D$35,2,FALSE))))</f>
        <v/>
      </c>
      <c r="J464" s="123" t="str">
        <f>IF($G464="","",IF($C464=Listes!$B$32,IF(Forfaitaires!$E464&lt;=Listes!$B$53,(Forfaitaires!$E464*(VLOOKUP(Forfaitaires!$D464,Listes!$A$54:$E$60,2,FALSE))),IF(Forfaitaires!$E464&gt;Listes!$E$53,(Forfaitaires!$E464*(VLOOKUP(Forfaitaires!$D464,Listes!$A$54:$E$60,5,FALSE))),(Forfaitaires!$E464*(VLOOKUP(Forfaitaires!$D464,Listes!$A$54:$E$60,3,FALSE)))+(VLOOKUP(Forfaitaires!$D464,Listes!$A$54:$E$60,4,FALSE))))))</f>
        <v/>
      </c>
      <c r="K464" s="123" t="str">
        <f>IF($G464="","",IF($C464=Listes!$B$31,IF(Forfaitaires!$E464&lt;=Listes!$B$42,(Forfaitaires!$E464*(VLOOKUP(Forfaitaires!$D464,Listes!$A$43:$E$49,2,FALSE))),IF(Forfaitaires!$E464&gt;Listes!$D$42,(Forfaitaires!$E464*(VLOOKUP(Forfaitaires!$D464,Listes!$A$43:$E$49,5,FALSE))),(Forfaitaires!$E464*(VLOOKUP(Forfaitaires!$D464,Listes!$A$43:$E$49,3,FALSE)))+(VLOOKUP(Forfaitaires!$D464,Listes!$A$43:$E$49,4,FALSE))))))</f>
        <v/>
      </c>
      <c r="L464" s="123" t="str">
        <f>IF($G464="","",IF($C464=Listes!$B$34,Listes!$I$31,IF($C464=Listes!$B$35,(VLOOKUP(Forfaitaires!$F464,Listes!$E$31:$F$36,2,FALSE)),IF($C464=Listes!$B$33,IF(Forfaitaires!$E464&lt;=Listes!$A$64,Forfaitaires!$E464*Listes!$A$65,IF(Forfaitaires!$E464&gt;Listes!$D$64,Forfaitaires!$E464*Listes!$D$65,((Forfaitaires!$E464*Listes!$B$65)+Listes!$C$65)))))))</f>
        <v/>
      </c>
      <c r="M464" s="124" t="str">
        <f t="shared" si="16"/>
        <v/>
      </c>
      <c r="N464" s="313"/>
    </row>
    <row r="465" spans="1:14" ht="20.100000000000001" customHeight="1" x14ac:dyDescent="0.25">
      <c r="A465" s="57">
        <v>460</v>
      </c>
      <c r="B465" s="28"/>
      <c r="C465" s="28"/>
      <c r="D465" s="28"/>
      <c r="E465" s="28"/>
      <c r="F465" s="28"/>
      <c r="G465" s="146" t="str">
        <f>IF(C465="","",IF(C465="","",(VLOOKUP(C465,Listes!$B$31:$C$35,2,FALSE))))</f>
        <v/>
      </c>
      <c r="H465" s="313" t="str">
        <f t="shared" si="15"/>
        <v/>
      </c>
      <c r="I465" s="124" t="str">
        <f>IF(G465="","",IF(G465="","",(VLOOKUP(G465,Listes!$C$31:$D$35,2,FALSE))))</f>
        <v/>
      </c>
      <c r="J465" s="123" t="str">
        <f>IF($G465="","",IF($C465=Listes!$B$32,IF(Forfaitaires!$E465&lt;=Listes!$B$53,(Forfaitaires!$E465*(VLOOKUP(Forfaitaires!$D465,Listes!$A$54:$E$60,2,FALSE))),IF(Forfaitaires!$E465&gt;Listes!$E$53,(Forfaitaires!$E465*(VLOOKUP(Forfaitaires!$D465,Listes!$A$54:$E$60,5,FALSE))),(Forfaitaires!$E465*(VLOOKUP(Forfaitaires!$D465,Listes!$A$54:$E$60,3,FALSE)))+(VLOOKUP(Forfaitaires!$D465,Listes!$A$54:$E$60,4,FALSE))))))</f>
        <v/>
      </c>
      <c r="K465" s="123" t="str">
        <f>IF($G465="","",IF($C465=Listes!$B$31,IF(Forfaitaires!$E465&lt;=Listes!$B$42,(Forfaitaires!$E465*(VLOOKUP(Forfaitaires!$D465,Listes!$A$43:$E$49,2,FALSE))),IF(Forfaitaires!$E465&gt;Listes!$D$42,(Forfaitaires!$E465*(VLOOKUP(Forfaitaires!$D465,Listes!$A$43:$E$49,5,FALSE))),(Forfaitaires!$E465*(VLOOKUP(Forfaitaires!$D465,Listes!$A$43:$E$49,3,FALSE)))+(VLOOKUP(Forfaitaires!$D465,Listes!$A$43:$E$49,4,FALSE))))))</f>
        <v/>
      </c>
      <c r="L465" s="123" t="str">
        <f>IF($G465="","",IF($C465=Listes!$B$34,Listes!$I$31,IF($C465=Listes!$B$35,(VLOOKUP(Forfaitaires!$F465,Listes!$E$31:$F$36,2,FALSE)),IF($C465=Listes!$B$33,IF(Forfaitaires!$E465&lt;=Listes!$A$64,Forfaitaires!$E465*Listes!$A$65,IF(Forfaitaires!$E465&gt;Listes!$D$64,Forfaitaires!$E465*Listes!$D$65,((Forfaitaires!$E465*Listes!$B$65)+Listes!$C$65)))))))</f>
        <v/>
      </c>
      <c r="M465" s="124" t="str">
        <f t="shared" si="16"/>
        <v/>
      </c>
      <c r="N465" s="313"/>
    </row>
    <row r="466" spans="1:14" ht="20.100000000000001" customHeight="1" x14ac:dyDescent="0.25">
      <c r="A466" s="57">
        <v>461</v>
      </c>
      <c r="B466" s="28"/>
      <c r="C466" s="28"/>
      <c r="D466" s="28"/>
      <c r="E466" s="28"/>
      <c r="F466" s="28"/>
      <c r="G466" s="146" t="str">
        <f>IF(C466="","",IF(C466="","",(VLOOKUP(C466,Listes!$B$31:$C$35,2,FALSE))))</f>
        <v/>
      </c>
      <c r="H466" s="313" t="str">
        <f t="shared" si="15"/>
        <v/>
      </c>
      <c r="I466" s="124" t="str">
        <f>IF(G466="","",IF(G466="","",(VLOOKUP(G466,Listes!$C$31:$D$35,2,FALSE))))</f>
        <v/>
      </c>
      <c r="J466" s="123" t="str">
        <f>IF($G466="","",IF($C466=Listes!$B$32,IF(Forfaitaires!$E466&lt;=Listes!$B$53,(Forfaitaires!$E466*(VLOOKUP(Forfaitaires!$D466,Listes!$A$54:$E$60,2,FALSE))),IF(Forfaitaires!$E466&gt;Listes!$E$53,(Forfaitaires!$E466*(VLOOKUP(Forfaitaires!$D466,Listes!$A$54:$E$60,5,FALSE))),(Forfaitaires!$E466*(VLOOKUP(Forfaitaires!$D466,Listes!$A$54:$E$60,3,FALSE)))+(VLOOKUP(Forfaitaires!$D466,Listes!$A$54:$E$60,4,FALSE))))))</f>
        <v/>
      </c>
      <c r="K466" s="123" t="str">
        <f>IF($G466="","",IF($C466=Listes!$B$31,IF(Forfaitaires!$E466&lt;=Listes!$B$42,(Forfaitaires!$E466*(VLOOKUP(Forfaitaires!$D466,Listes!$A$43:$E$49,2,FALSE))),IF(Forfaitaires!$E466&gt;Listes!$D$42,(Forfaitaires!$E466*(VLOOKUP(Forfaitaires!$D466,Listes!$A$43:$E$49,5,FALSE))),(Forfaitaires!$E466*(VLOOKUP(Forfaitaires!$D466,Listes!$A$43:$E$49,3,FALSE)))+(VLOOKUP(Forfaitaires!$D466,Listes!$A$43:$E$49,4,FALSE))))))</f>
        <v/>
      </c>
      <c r="L466" s="123" t="str">
        <f>IF($G466="","",IF($C466=Listes!$B$34,Listes!$I$31,IF($C466=Listes!$B$35,(VLOOKUP(Forfaitaires!$F466,Listes!$E$31:$F$36,2,FALSE)),IF($C466=Listes!$B$33,IF(Forfaitaires!$E466&lt;=Listes!$A$64,Forfaitaires!$E466*Listes!$A$65,IF(Forfaitaires!$E466&gt;Listes!$D$64,Forfaitaires!$E466*Listes!$D$65,((Forfaitaires!$E466*Listes!$B$65)+Listes!$C$65)))))))</f>
        <v/>
      </c>
      <c r="M466" s="124" t="str">
        <f t="shared" si="16"/>
        <v/>
      </c>
      <c r="N466" s="313"/>
    </row>
    <row r="467" spans="1:14" ht="20.100000000000001" customHeight="1" x14ac:dyDescent="0.25">
      <c r="A467" s="57">
        <v>462</v>
      </c>
      <c r="B467" s="28"/>
      <c r="C467" s="28"/>
      <c r="D467" s="28"/>
      <c r="E467" s="28"/>
      <c r="F467" s="28"/>
      <c r="G467" s="146" t="str">
        <f>IF(C467="","",IF(C467="","",(VLOOKUP(C467,Listes!$B$31:$C$35,2,FALSE))))</f>
        <v/>
      </c>
      <c r="H467" s="313" t="str">
        <f t="shared" si="15"/>
        <v/>
      </c>
      <c r="I467" s="124" t="str">
        <f>IF(G467="","",IF(G467="","",(VLOOKUP(G467,Listes!$C$31:$D$35,2,FALSE))))</f>
        <v/>
      </c>
      <c r="J467" s="123" t="str">
        <f>IF($G467="","",IF($C467=Listes!$B$32,IF(Forfaitaires!$E467&lt;=Listes!$B$53,(Forfaitaires!$E467*(VLOOKUP(Forfaitaires!$D467,Listes!$A$54:$E$60,2,FALSE))),IF(Forfaitaires!$E467&gt;Listes!$E$53,(Forfaitaires!$E467*(VLOOKUP(Forfaitaires!$D467,Listes!$A$54:$E$60,5,FALSE))),(Forfaitaires!$E467*(VLOOKUP(Forfaitaires!$D467,Listes!$A$54:$E$60,3,FALSE)))+(VLOOKUP(Forfaitaires!$D467,Listes!$A$54:$E$60,4,FALSE))))))</f>
        <v/>
      </c>
      <c r="K467" s="123" t="str">
        <f>IF($G467="","",IF($C467=Listes!$B$31,IF(Forfaitaires!$E467&lt;=Listes!$B$42,(Forfaitaires!$E467*(VLOOKUP(Forfaitaires!$D467,Listes!$A$43:$E$49,2,FALSE))),IF(Forfaitaires!$E467&gt;Listes!$D$42,(Forfaitaires!$E467*(VLOOKUP(Forfaitaires!$D467,Listes!$A$43:$E$49,5,FALSE))),(Forfaitaires!$E467*(VLOOKUP(Forfaitaires!$D467,Listes!$A$43:$E$49,3,FALSE)))+(VLOOKUP(Forfaitaires!$D467,Listes!$A$43:$E$49,4,FALSE))))))</f>
        <v/>
      </c>
      <c r="L467" s="123" t="str">
        <f>IF($G467="","",IF($C467=Listes!$B$34,Listes!$I$31,IF($C467=Listes!$B$35,(VLOOKUP(Forfaitaires!$F467,Listes!$E$31:$F$36,2,FALSE)),IF($C467=Listes!$B$33,IF(Forfaitaires!$E467&lt;=Listes!$A$64,Forfaitaires!$E467*Listes!$A$65,IF(Forfaitaires!$E467&gt;Listes!$D$64,Forfaitaires!$E467*Listes!$D$65,((Forfaitaires!$E467*Listes!$B$65)+Listes!$C$65)))))))</f>
        <v/>
      </c>
      <c r="M467" s="124" t="str">
        <f t="shared" si="16"/>
        <v/>
      </c>
      <c r="N467" s="313"/>
    </row>
    <row r="468" spans="1:14" ht="20.100000000000001" customHeight="1" x14ac:dyDescent="0.25">
      <c r="A468" s="57">
        <v>463</v>
      </c>
      <c r="B468" s="28"/>
      <c r="C468" s="28"/>
      <c r="D468" s="28"/>
      <c r="E468" s="28"/>
      <c r="F468" s="28"/>
      <c r="G468" s="146" t="str">
        <f>IF(C468="","",IF(C468="","",(VLOOKUP(C468,Listes!$B$31:$C$35,2,FALSE))))</f>
        <v/>
      </c>
      <c r="H468" s="313" t="str">
        <f t="shared" si="15"/>
        <v/>
      </c>
      <c r="I468" s="124" t="str">
        <f>IF(G468="","",IF(G468="","",(VLOOKUP(G468,Listes!$C$31:$D$35,2,FALSE))))</f>
        <v/>
      </c>
      <c r="J468" s="123" t="str">
        <f>IF($G468="","",IF($C468=Listes!$B$32,IF(Forfaitaires!$E468&lt;=Listes!$B$53,(Forfaitaires!$E468*(VLOOKUP(Forfaitaires!$D468,Listes!$A$54:$E$60,2,FALSE))),IF(Forfaitaires!$E468&gt;Listes!$E$53,(Forfaitaires!$E468*(VLOOKUP(Forfaitaires!$D468,Listes!$A$54:$E$60,5,FALSE))),(Forfaitaires!$E468*(VLOOKUP(Forfaitaires!$D468,Listes!$A$54:$E$60,3,FALSE)))+(VLOOKUP(Forfaitaires!$D468,Listes!$A$54:$E$60,4,FALSE))))))</f>
        <v/>
      </c>
      <c r="K468" s="123" t="str">
        <f>IF($G468="","",IF($C468=Listes!$B$31,IF(Forfaitaires!$E468&lt;=Listes!$B$42,(Forfaitaires!$E468*(VLOOKUP(Forfaitaires!$D468,Listes!$A$43:$E$49,2,FALSE))),IF(Forfaitaires!$E468&gt;Listes!$D$42,(Forfaitaires!$E468*(VLOOKUP(Forfaitaires!$D468,Listes!$A$43:$E$49,5,FALSE))),(Forfaitaires!$E468*(VLOOKUP(Forfaitaires!$D468,Listes!$A$43:$E$49,3,FALSE)))+(VLOOKUP(Forfaitaires!$D468,Listes!$A$43:$E$49,4,FALSE))))))</f>
        <v/>
      </c>
      <c r="L468" s="123" t="str">
        <f>IF($G468="","",IF($C468=Listes!$B$34,Listes!$I$31,IF($C468=Listes!$B$35,(VLOOKUP(Forfaitaires!$F468,Listes!$E$31:$F$36,2,FALSE)),IF($C468=Listes!$B$33,IF(Forfaitaires!$E468&lt;=Listes!$A$64,Forfaitaires!$E468*Listes!$A$65,IF(Forfaitaires!$E468&gt;Listes!$D$64,Forfaitaires!$E468*Listes!$D$65,((Forfaitaires!$E468*Listes!$B$65)+Listes!$C$65)))))))</f>
        <v/>
      </c>
      <c r="M468" s="124" t="str">
        <f t="shared" si="16"/>
        <v/>
      </c>
      <c r="N468" s="313"/>
    </row>
    <row r="469" spans="1:14" ht="20.100000000000001" customHeight="1" x14ac:dyDescent="0.25">
      <c r="A469" s="57">
        <v>464</v>
      </c>
      <c r="B469" s="28"/>
      <c r="C469" s="28"/>
      <c r="D469" s="28"/>
      <c r="E469" s="28"/>
      <c r="F469" s="28"/>
      <c r="G469" s="146" t="str">
        <f>IF(C469="","",IF(C469="","",(VLOOKUP(C469,Listes!$B$31:$C$35,2,FALSE))))</f>
        <v/>
      </c>
      <c r="H469" s="313" t="str">
        <f t="shared" si="15"/>
        <v/>
      </c>
      <c r="I469" s="124" t="str">
        <f>IF(G469="","",IF(G469="","",(VLOOKUP(G469,Listes!$C$31:$D$35,2,FALSE))))</f>
        <v/>
      </c>
      <c r="J469" s="123" t="str">
        <f>IF($G469="","",IF($C469=Listes!$B$32,IF(Forfaitaires!$E469&lt;=Listes!$B$53,(Forfaitaires!$E469*(VLOOKUP(Forfaitaires!$D469,Listes!$A$54:$E$60,2,FALSE))),IF(Forfaitaires!$E469&gt;Listes!$E$53,(Forfaitaires!$E469*(VLOOKUP(Forfaitaires!$D469,Listes!$A$54:$E$60,5,FALSE))),(Forfaitaires!$E469*(VLOOKUP(Forfaitaires!$D469,Listes!$A$54:$E$60,3,FALSE)))+(VLOOKUP(Forfaitaires!$D469,Listes!$A$54:$E$60,4,FALSE))))))</f>
        <v/>
      </c>
      <c r="K469" s="123" t="str">
        <f>IF($G469="","",IF($C469=Listes!$B$31,IF(Forfaitaires!$E469&lt;=Listes!$B$42,(Forfaitaires!$E469*(VLOOKUP(Forfaitaires!$D469,Listes!$A$43:$E$49,2,FALSE))),IF(Forfaitaires!$E469&gt;Listes!$D$42,(Forfaitaires!$E469*(VLOOKUP(Forfaitaires!$D469,Listes!$A$43:$E$49,5,FALSE))),(Forfaitaires!$E469*(VLOOKUP(Forfaitaires!$D469,Listes!$A$43:$E$49,3,FALSE)))+(VLOOKUP(Forfaitaires!$D469,Listes!$A$43:$E$49,4,FALSE))))))</f>
        <v/>
      </c>
      <c r="L469" s="123" t="str">
        <f>IF($G469="","",IF($C469=Listes!$B$34,Listes!$I$31,IF($C469=Listes!$B$35,(VLOOKUP(Forfaitaires!$F469,Listes!$E$31:$F$36,2,FALSE)),IF($C469=Listes!$B$33,IF(Forfaitaires!$E469&lt;=Listes!$A$64,Forfaitaires!$E469*Listes!$A$65,IF(Forfaitaires!$E469&gt;Listes!$D$64,Forfaitaires!$E469*Listes!$D$65,((Forfaitaires!$E469*Listes!$B$65)+Listes!$C$65)))))))</f>
        <v/>
      </c>
      <c r="M469" s="124" t="str">
        <f t="shared" si="16"/>
        <v/>
      </c>
      <c r="N469" s="313"/>
    </row>
    <row r="470" spans="1:14" ht="20.100000000000001" customHeight="1" x14ac:dyDescent="0.25">
      <c r="A470" s="57">
        <v>465</v>
      </c>
      <c r="B470" s="28"/>
      <c r="C470" s="28"/>
      <c r="D470" s="28"/>
      <c r="E470" s="28"/>
      <c r="F470" s="28"/>
      <c r="G470" s="146" t="str">
        <f>IF(C470="","",IF(C470="","",(VLOOKUP(C470,Listes!$B$31:$C$35,2,FALSE))))</f>
        <v/>
      </c>
      <c r="H470" s="313" t="str">
        <f t="shared" si="15"/>
        <v/>
      </c>
      <c r="I470" s="124" t="str">
        <f>IF(G470="","",IF(G470="","",(VLOOKUP(G470,Listes!$C$31:$D$35,2,FALSE))))</f>
        <v/>
      </c>
      <c r="J470" s="123" t="str">
        <f>IF($G470="","",IF($C470=Listes!$B$32,IF(Forfaitaires!$E470&lt;=Listes!$B$53,(Forfaitaires!$E470*(VLOOKUP(Forfaitaires!$D470,Listes!$A$54:$E$60,2,FALSE))),IF(Forfaitaires!$E470&gt;Listes!$E$53,(Forfaitaires!$E470*(VLOOKUP(Forfaitaires!$D470,Listes!$A$54:$E$60,5,FALSE))),(Forfaitaires!$E470*(VLOOKUP(Forfaitaires!$D470,Listes!$A$54:$E$60,3,FALSE)))+(VLOOKUP(Forfaitaires!$D470,Listes!$A$54:$E$60,4,FALSE))))))</f>
        <v/>
      </c>
      <c r="K470" s="123" t="str">
        <f>IF($G470="","",IF($C470=Listes!$B$31,IF(Forfaitaires!$E470&lt;=Listes!$B$42,(Forfaitaires!$E470*(VLOOKUP(Forfaitaires!$D470,Listes!$A$43:$E$49,2,FALSE))),IF(Forfaitaires!$E470&gt;Listes!$D$42,(Forfaitaires!$E470*(VLOOKUP(Forfaitaires!$D470,Listes!$A$43:$E$49,5,FALSE))),(Forfaitaires!$E470*(VLOOKUP(Forfaitaires!$D470,Listes!$A$43:$E$49,3,FALSE)))+(VLOOKUP(Forfaitaires!$D470,Listes!$A$43:$E$49,4,FALSE))))))</f>
        <v/>
      </c>
      <c r="L470" s="123" t="str">
        <f>IF($G470="","",IF($C470=Listes!$B$34,Listes!$I$31,IF($C470=Listes!$B$35,(VLOOKUP(Forfaitaires!$F470,Listes!$E$31:$F$36,2,FALSE)),IF($C470=Listes!$B$33,IF(Forfaitaires!$E470&lt;=Listes!$A$64,Forfaitaires!$E470*Listes!$A$65,IF(Forfaitaires!$E470&gt;Listes!$D$64,Forfaitaires!$E470*Listes!$D$65,((Forfaitaires!$E470*Listes!$B$65)+Listes!$C$65)))))))</f>
        <v/>
      </c>
      <c r="M470" s="124" t="str">
        <f t="shared" si="16"/>
        <v/>
      </c>
      <c r="N470" s="313"/>
    </row>
    <row r="471" spans="1:14" ht="20.100000000000001" customHeight="1" x14ac:dyDescent="0.25">
      <c r="A471" s="57">
        <v>466</v>
      </c>
      <c r="B471" s="28"/>
      <c r="C471" s="28"/>
      <c r="D471" s="28"/>
      <c r="E471" s="28"/>
      <c r="F471" s="28"/>
      <c r="G471" s="146" t="str">
        <f>IF(C471="","",IF(C471="","",(VLOOKUP(C471,Listes!$B$31:$C$35,2,FALSE))))</f>
        <v/>
      </c>
      <c r="H471" s="313" t="str">
        <f t="shared" si="15"/>
        <v/>
      </c>
      <c r="I471" s="124" t="str">
        <f>IF(G471="","",IF(G471="","",(VLOOKUP(G471,Listes!$C$31:$D$35,2,FALSE))))</f>
        <v/>
      </c>
      <c r="J471" s="123" t="str">
        <f>IF($G471="","",IF($C471=Listes!$B$32,IF(Forfaitaires!$E471&lt;=Listes!$B$53,(Forfaitaires!$E471*(VLOOKUP(Forfaitaires!$D471,Listes!$A$54:$E$60,2,FALSE))),IF(Forfaitaires!$E471&gt;Listes!$E$53,(Forfaitaires!$E471*(VLOOKUP(Forfaitaires!$D471,Listes!$A$54:$E$60,5,FALSE))),(Forfaitaires!$E471*(VLOOKUP(Forfaitaires!$D471,Listes!$A$54:$E$60,3,FALSE)))+(VLOOKUP(Forfaitaires!$D471,Listes!$A$54:$E$60,4,FALSE))))))</f>
        <v/>
      </c>
      <c r="K471" s="123" t="str">
        <f>IF($G471="","",IF($C471=Listes!$B$31,IF(Forfaitaires!$E471&lt;=Listes!$B$42,(Forfaitaires!$E471*(VLOOKUP(Forfaitaires!$D471,Listes!$A$43:$E$49,2,FALSE))),IF(Forfaitaires!$E471&gt;Listes!$D$42,(Forfaitaires!$E471*(VLOOKUP(Forfaitaires!$D471,Listes!$A$43:$E$49,5,FALSE))),(Forfaitaires!$E471*(VLOOKUP(Forfaitaires!$D471,Listes!$A$43:$E$49,3,FALSE)))+(VLOOKUP(Forfaitaires!$D471,Listes!$A$43:$E$49,4,FALSE))))))</f>
        <v/>
      </c>
      <c r="L471" s="123" t="str">
        <f>IF($G471="","",IF($C471=Listes!$B$34,Listes!$I$31,IF($C471=Listes!$B$35,(VLOOKUP(Forfaitaires!$F471,Listes!$E$31:$F$36,2,FALSE)),IF($C471=Listes!$B$33,IF(Forfaitaires!$E471&lt;=Listes!$A$64,Forfaitaires!$E471*Listes!$A$65,IF(Forfaitaires!$E471&gt;Listes!$D$64,Forfaitaires!$E471*Listes!$D$65,((Forfaitaires!$E471*Listes!$B$65)+Listes!$C$65)))))))</f>
        <v/>
      </c>
      <c r="M471" s="124" t="str">
        <f t="shared" si="16"/>
        <v/>
      </c>
      <c r="N471" s="313"/>
    </row>
    <row r="472" spans="1:14" ht="20.100000000000001" customHeight="1" x14ac:dyDescent="0.25">
      <c r="A472" s="57">
        <v>467</v>
      </c>
      <c r="B472" s="28"/>
      <c r="C472" s="28"/>
      <c r="D472" s="28"/>
      <c r="E472" s="28"/>
      <c r="F472" s="28"/>
      <c r="G472" s="146" t="str">
        <f>IF(C472="","",IF(C472="","",(VLOOKUP(C472,Listes!$B$31:$C$35,2,FALSE))))</f>
        <v/>
      </c>
      <c r="H472" s="313" t="str">
        <f t="shared" si="15"/>
        <v/>
      </c>
      <c r="I472" s="124" t="str">
        <f>IF(G472="","",IF(G472="","",(VLOOKUP(G472,Listes!$C$31:$D$35,2,FALSE))))</f>
        <v/>
      </c>
      <c r="J472" s="123" t="str">
        <f>IF($G472="","",IF($C472=Listes!$B$32,IF(Forfaitaires!$E472&lt;=Listes!$B$53,(Forfaitaires!$E472*(VLOOKUP(Forfaitaires!$D472,Listes!$A$54:$E$60,2,FALSE))),IF(Forfaitaires!$E472&gt;Listes!$E$53,(Forfaitaires!$E472*(VLOOKUP(Forfaitaires!$D472,Listes!$A$54:$E$60,5,FALSE))),(Forfaitaires!$E472*(VLOOKUP(Forfaitaires!$D472,Listes!$A$54:$E$60,3,FALSE)))+(VLOOKUP(Forfaitaires!$D472,Listes!$A$54:$E$60,4,FALSE))))))</f>
        <v/>
      </c>
      <c r="K472" s="123" t="str">
        <f>IF($G472="","",IF($C472=Listes!$B$31,IF(Forfaitaires!$E472&lt;=Listes!$B$42,(Forfaitaires!$E472*(VLOOKUP(Forfaitaires!$D472,Listes!$A$43:$E$49,2,FALSE))),IF(Forfaitaires!$E472&gt;Listes!$D$42,(Forfaitaires!$E472*(VLOOKUP(Forfaitaires!$D472,Listes!$A$43:$E$49,5,FALSE))),(Forfaitaires!$E472*(VLOOKUP(Forfaitaires!$D472,Listes!$A$43:$E$49,3,FALSE)))+(VLOOKUP(Forfaitaires!$D472,Listes!$A$43:$E$49,4,FALSE))))))</f>
        <v/>
      </c>
      <c r="L472" s="123" t="str">
        <f>IF($G472="","",IF($C472=Listes!$B$34,Listes!$I$31,IF($C472=Listes!$B$35,(VLOOKUP(Forfaitaires!$F472,Listes!$E$31:$F$36,2,FALSE)),IF($C472=Listes!$B$33,IF(Forfaitaires!$E472&lt;=Listes!$A$64,Forfaitaires!$E472*Listes!$A$65,IF(Forfaitaires!$E472&gt;Listes!$D$64,Forfaitaires!$E472*Listes!$D$65,((Forfaitaires!$E472*Listes!$B$65)+Listes!$C$65)))))))</f>
        <v/>
      </c>
      <c r="M472" s="124" t="str">
        <f t="shared" si="16"/>
        <v/>
      </c>
      <c r="N472" s="313"/>
    </row>
    <row r="473" spans="1:14" ht="20.100000000000001" customHeight="1" x14ac:dyDescent="0.25">
      <c r="A473" s="57">
        <v>468</v>
      </c>
      <c r="B473" s="28"/>
      <c r="C473" s="28"/>
      <c r="D473" s="28"/>
      <c r="E473" s="28"/>
      <c r="F473" s="28"/>
      <c r="G473" s="146" t="str">
        <f>IF(C473="","",IF(C473="","",(VLOOKUP(C473,Listes!$B$31:$C$35,2,FALSE))))</f>
        <v/>
      </c>
      <c r="H473" s="313" t="str">
        <f t="shared" si="15"/>
        <v/>
      </c>
      <c r="I473" s="124" t="str">
        <f>IF(G473="","",IF(G473="","",(VLOOKUP(G473,Listes!$C$31:$D$35,2,FALSE))))</f>
        <v/>
      </c>
      <c r="J473" s="123" t="str">
        <f>IF($G473="","",IF($C473=Listes!$B$32,IF(Forfaitaires!$E473&lt;=Listes!$B$53,(Forfaitaires!$E473*(VLOOKUP(Forfaitaires!$D473,Listes!$A$54:$E$60,2,FALSE))),IF(Forfaitaires!$E473&gt;Listes!$E$53,(Forfaitaires!$E473*(VLOOKUP(Forfaitaires!$D473,Listes!$A$54:$E$60,5,FALSE))),(Forfaitaires!$E473*(VLOOKUP(Forfaitaires!$D473,Listes!$A$54:$E$60,3,FALSE)))+(VLOOKUP(Forfaitaires!$D473,Listes!$A$54:$E$60,4,FALSE))))))</f>
        <v/>
      </c>
      <c r="K473" s="123" t="str">
        <f>IF($G473="","",IF($C473=Listes!$B$31,IF(Forfaitaires!$E473&lt;=Listes!$B$42,(Forfaitaires!$E473*(VLOOKUP(Forfaitaires!$D473,Listes!$A$43:$E$49,2,FALSE))),IF(Forfaitaires!$E473&gt;Listes!$D$42,(Forfaitaires!$E473*(VLOOKUP(Forfaitaires!$D473,Listes!$A$43:$E$49,5,FALSE))),(Forfaitaires!$E473*(VLOOKUP(Forfaitaires!$D473,Listes!$A$43:$E$49,3,FALSE)))+(VLOOKUP(Forfaitaires!$D473,Listes!$A$43:$E$49,4,FALSE))))))</f>
        <v/>
      </c>
      <c r="L473" s="123" t="str">
        <f>IF($G473="","",IF($C473=Listes!$B$34,Listes!$I$31,IF($C473=Listes!$B$35,(VLOOKUP(Forfaitaires!$F473,Listes!$E$31:$F$36,2,FALSE)),IF($C473=Listes!$B$33,IF(Forfaitaires!$E473&lt;=Listes!$A$64,Forfaitaires!$E473*Listes!$A$65,IF(Forfaitaires!$E473&gt;Listes!$D$64,Forfaitaires!$E473*Listes!$D$65,((Forfaitaires!$E473*Listes!$B$65)+Listes!$C$65)))))))</f>
        <v/>
      </c>
      <c r="M473" s="124" t="str">
        <f t="shared" si="16"/>
        <v/>
      </c>
      <c r="N473" s="313"/>
    </row>
    <row r="474" spans="1:14" ht="20.100000000000001" customHeight="1" x14ac:dyDescent="0.25">
      <c r="A474" s="57">
        <v>469</v>
      </c>
      <c r="B474" s="28"/>
      <c r="C474" s="28"/>
      <c r="D474" s="28"/>
      <c r="E474" s="28"/>
      <c r="F474" s="28"/>
      <c r="G474" s="146" t="str">
        <f>IF(C474="","",IF(C474="","",(VLOOKUP(C474,Listes!$B$31:$C$35,2,FALSE))))</f>
        <v/>
      </c>
      <c r="H474" s="313" t="str">
        <f t="shared" si="15"/>
        <v/>
      </c>
      <c r="I474" s="124" t="str">
        <f>IF(G474="","",IF(G474="","",(VLOOKUP(G474,Listes!$C$31:$D$35,2,FALSE))))</f>
        <v/>
      </c>
      <c r="J474" s="123" t="str">
        <f>IF($G474="","",IF($C474=Listes!$B$32,IF(Forfaitaires!$E474&lt;=Listes!$B$53,(Forfaitaires!$E474*(VLOOKUP(Forfaitaires!$D474,Listes!$A$54:$E$60,2,FALSE))),IF(Forfaitaires!$E474&gt;Listes!$E$53,(Forfaitaires!$E474*(VLOOKUP(Forfaitaires!$D474,Listes!$A$54:$E$60,5,FALSE))),(Forfaitaires!$E474*(VLOOKUP(Forfaitaires!$D474,Listes!$A$54:$E$60,3,FALSE)))+(VLOOKUP(Forfaitaires!$D474,Listes!$A$54:$E$60,4,FALSE))))))</f>
        <v/>
      </c>
      <c r="K474" s="123" t="str">
        <f>IF($G474="","",IF($C474=Listes!$B$31,IF(Forfaitaires!$E474&lt;=Listes!$B$42,(Forfaitaires!$E474*(VLOOKUP(Forfaitaires!$D474,Listes!$A$43:$E$49,2,FALSE))),IF(Forfaitaires!$E474&gt;Listes!$D$42,(Forfaitaires!$E474*(VLOOKUP(Forfaitaires!$D474,Listes!$A$43:$E$49,5,FALSE))),(Forfaitaires!$E474*(VLOOKUP(Forfaitaires!$D474,Listes!$A$43:$E$49,3,FALSE)))+(VLOOKUP(Forfaitaires!$D474,Listes!$A$43:$E$49,4,FALSE))))))</f>
        <v/>
      </c>
      <c r="L474" s="123" t="str">
        <f>IF($G474="","",IF($C474=Listes!$B$34,Listes!$I$31,IF($C474=Listes!$B$35,(VLOOKUP(Forfaitaires!$F474,Listes!$E$31:$F$36,2,FALSE)),IF($C474=Listes!$B$33,IF(Forfaitaires!$E474&lt;=Listes!$A$64,Forfaitaires!$E474*Listes!$A$65,IF(Forfaitaires!$E474&gt;Listes!$D$64,Forfaitaires!$E474*Listes!$D$65,((Forfaitaires!$E474*Listes!$B$65)+Listes!$C$65)))))))</f>
        <v/>
      </c>
      <c r="M474" s="124" t="str">
        <f t="shared" si="16"/>
        <v/>
      </c>
      <c r="N474" s="313"/>
    </row>
    <row r="475" spans="1:14" ht="20.100000000000001" customHeight="1" x14ac:dyDescent="0.25">
      <c r="A475" s="57">
        <v>470</v>
      </c>
      <c r="B475" s="28"/>
      <c r="C475" s="28"/>
      <c r="D475" s="28"/>
      <c r="E475" s="28"/>
      <c r="F475" s="28"/>
      <c r="G475" s="146" t="str">
        <f>IF(C475="","",IF(C475="","",(VLOOKUP(C475,Listes!$B$31:$C$35,2,FALSE))))</f>
        <v/>
      </c>
      <c r="H475" s="313" t="str">
        <f t="shared" si="15"/>
        <v/>
      </c>
      <c r="I475" s="124" t="str">
        <f>IF(G475="","",IF(G475="","",(VLOOKUP(G475,Listes!$C$31:$D$35,2,FALSE))))</f>
        <v/>
      </c>
      <c r="J475" s="123" t="str">
        <f>IF($G475="","",IF($C475=Listes!$B$32,IF(Forfaitaires!$E475&lt;=Listes!$B$53,(Forfaitaires!$E475*(VLOOKUP(Forfaitaires!$D475,Listes!$A$54:$E$60,2,FALSE))),IF(Forfaitaires!$E475&gt;Listes!$E$53,(Forfaitaires!$E475*(VLOOKUP(Forfaitaires!$D475,Listes!$A$54:$E$60,5,FALSE))),(Forfaitaires!$E475*(VLOOKUP(Forfaitaires!$D475,Listes!$A$54:$E$60,3,FALSE)))+(VLOOKUP(Forfaitaires!$D475,Listes!$A$54:$E$60,4,FALSE))))))</f>
        <v/>
      </c>
      <c r="K475" s="123" t="str">
        <f>IF($G475="","",IF($C475=Listes!$B$31,IF(Forfaitaires!$E475&lt;=Listes!$B$42,(Forfaitaires!$E475*(VLOOKUP(Forfaitaires!$D475,Listes!$A$43:$E$49,2,FALSE))),IF(Forfaitaires!$E475&gt;Listes!$D$42,(Forfaitaires!$E475*(VLOOKUP(Forfaitaires!$D475,Listes!$A$43:$E$49,5,FALSE))),(Forfaitaires!$E475*(VLOOKUP(Forfaitaires!$D475,Listes!$A$43:$E$49,3,FALSE)))+(VLOOKUP(Forfaitaires!$D475,Listes!$A$43:$E$49,4,FALSE))))))</f>
        <v/>
      </c>
      <c r="L475" s="123" t="str">
        <f>IF($G475="","",IF($C475=Listes!$B$34,Listes!$I$31,IF($C475=Listes!$B$35,(VLOOKUP(Forfaitaires!$F475,Listes!$E$31:$F$36,2,FALSE)),IF($C475=Listes!$B$33,IF(Forfaitaires!$E475&lt;=Listes!$A$64,Forfaitaires!$E475*Listes!$A$65,IF(Forfaitaires!$E475&gt;Listes!$D$64,Forfaitaires!$E475*Listes!$D$65,((Forfaitaires!$E475*Listes!$B$65)+Listes!$C$65)))))))</f>
        <v/>
      </c>
      <c r="M475" s="124" t="str">
        <f t="shared" si="16"/>
        <v/>
      </c>
      <c r="N475" s="313"/>
    </row>
    <row r="476" spans="1:14" ht="20.100000000000001" customHeight="1" x14ac:dyDescent="0.25">
      <c r="A476" s="57">
        <v>471</v>
      </c>
      <c r="B476" s="28"/>
      <c r="C476" s="28"/>
      <c r="D476" s="28"/>
      <c r="E476" s="28"/>
      <c r="F476" s="28"/>
      <c r="G476" s="146" t="str">
        <f>IF(C476="","",IF(C476="","",(VLOOKUP(C476,Listes!$B$31:$C$35,2,FALSE))))</f>
        <v/>
      </c>
      <c r="H476" s="313" t="str">
        <f t="shared" si="15"/>
        <v/>
      </c>
      <c r="I476" s="124" t="str">
        <f>IF(G476="","",IF(G476="","",(VLOOKUP(G476,Listes!$C$31:$D$35,2,FALSE))))</f>
        <v/>
      </c>
      <c r="J476" s="123" t="str">
        <f>IF($G476="","",IF($C476=Listes!$B$32,IF(Forfaitaires!$E476&lt;=Listes!$B$53,(Forfaitaires!$E476*(VLOOKUP(Forfaitaires!$D476,Listes!$A$54:$E$60,2,FALSE))),IF(Forfaitaires!$E476&gt;Listes!$E$53,(Forfaitaires!$E476*(VLOOKUP(Forfaitaires!$D476,Listes!$A$54:$E$60,5,FALSE))),(Forfaitaires!$E476*(VLOOKUP(Forfaitaires!$D476,Listes!$A$54:$E$60,3,FALSE)))+(VLOOKUP(Forfaitaires!$D476,Listes!$A$54:$E$60,4,FALSE))))))</f>
        <v/>
      </c>
      <c r="K476" s="123" t="str">
        <f>IF($G476="","",IF($C476=Listes!$B$31,IF(Forfaitaires!$E476&lt;=Listes!$B$42,(Forfaitaires!$E476*(VLOOKUP(Forfaitaires!$D476,Listes!$A$43:$E$49,2,FALSE))),IF(Forfaitaires!$E476&gt;Listes!$D$42,(Forfaitaires!$E476*(VLOOKUP(Forfaitaires!$D476,Listes!$A$43:$E$49,5,FALSE))),(Forfaitaires!$E476*(VLOOKUP(Forfaitaires!$D476,Listes!$A$43:$E$49,3,FALSE)))+(VLOOKUP(Forfaitaires!$D476,Listes!$A$43:$E$49,4,FALSE))))))</f>
        <v/>
      </c>
      <c r="L476" s="123" t="str">
        <f>IF($G476="","",IF($C476=Listes!$B$34,Listes!$I$31,IF($C476=Listes!$B$35,(VLOOKUP(Forfaitaires!$F476,Listes!$E$31:$F$36,2,FALSE)),IF($C476=Listes!$B$33,IF(Forfaitaires!$E476&lt;=Listes!$A$64,Forfaitaires!$E476*Listes!$A$65,IF(Forfaitaires!$E476&gt;Listes!$D$64,Forfaitaires!$E476*Listes!$D$65,((Forfaitaires!$E476*Listes!$B$65)+Listes!$C$65)))))))</f>
        <v/>
      </c>
      <c r="M476" s="124" t="str">
        <f t="shared" si="16"/>
        <v/>
      </c>
      <c r="N476" s="313"/>
    </row>
    <row r="477" spans="1:14" ht="20.100000000000001" customHeight="1" x14ac:dyDescent="0.25">
      <c r="A477" s="57">
        <v>472</v>
      </c>
      <c r="B477" s="28"/>
      <c r="C477" s="28"/>
      <c r="D477" s="28"/>
      <c r="E477" s="28"/>
      <c r="F477" s="28"/>
      <c r="G477" s="146" t="str">
        <f>IF(C477="","",IF(C477="","",(VLOOKUP(C477,Listes!$B$31:$C$35,2,FALSE))))</f>
        <v/>
      </c>
      <c r="H477" s="313" t="str">
        <f t="shared" si="15"/>
        <v/>
      </c>
      <c r="I477" s="124" t="str">
        <f>IF(G477="","",IF(G477="","",(VLOOKUP(G477,Listes!$C$31:$D$35,2,FALSE))))</f>
        <v/>
      </c>
      <c r="J477" s="123" t="str">
        <f>IF($G477="","",IF($C477=Listes!$B$32,IF(Forfaitaires!$E477&lt;=Listes!$B$53,(Forfaitaires!$E477*(VLOOKUP(Forfaitaires!$D477,Listes!$A$54:$E$60,2,FALSE))),IF(Forfaitaires!$E477&gt;Listes!$E$53,(Forfaitaires!$E477*(VLOOKUP(Forfaitaires!$D477,Listes!$A$54:$E$60,5,FALSE))),(Forfaitaires!$E477*(VLOOKUP(Forfaitaires!$D477,Listes!$A$54:$E$60,3,FALSE)))+(VLOOKUP(Forfaitaires!$D477,Listes!$A$54:$E$60,4,FALSE))))))</f>
        <v/>
      </c>
      <c r="K477" s="123" t="str">
        <f>IF($G477="","",IF($C477=Listes!$B$31,IF(Forfaitaires!$E477&lt;=Listes!$B$42,(Forfaitaires!$E477*(VLOOKUP(Forfaitaires!$D477,Listes!$A$43:$E$49,2,FALSE))),IF(Forfaitaires!$E477&gt;Listes!$D$42,(Forfaitaires!$E477*(VLOOKUP(Forfaitaires!$D477,Listes!$A$43:$E$49,5,FALSE))),(Forfaitaires!$E477*(VLOOKUP(Forfaitaires!$D477,Listes!$A$43:$E$49,3,FALSE)))+(VLOOKUP(Forfaitaires!$D477,Listes!$A$43:$E$49,4,FALSE))))))</f>
        <v/>
      </c>
      <c r="L477" s="123" t="str">
        <f>IF($G477="","",IF($C477=Listes!$B$34,Listes!$I$31,IF($C477=Listes!$B$35,(VLOOKUP(Forfaitaires!$F477,Listes!$E$31:$F$36,2,FALSE)),IF($C477=Listes!$B$33,IF(Forfaitaires!$E477&lt;=Listes!$A$64,Forfaitaires!$E477*Listes!$A$65,IF(Forfaitaires!$E477&gt;Listes!$D$64,Forfaitaires!$E477*Listes!$D$65,((Forfaitaires!$E477*Listes!$B$65)+Listes!$C$65)))))))</f>
        <v/>
      </c>
      <c r="M477" s="124" t="str">
        <f t="shared" si="16"/>
        <v/>
      </c>
      <c r="N477" s="313"/>
    </row>
    <row r="478" spans="1:14" ht="20.100000000000001" customHeight="1" x14ac:dyDescent="0.25">
      <c r="A478" s="57">
        <v>473</v>
      </c>
      <c r="B478" s="28"/>
      <c r="C478" s="28"/>
      <c r="D478" s="28"/>
      <c r="E478" s="28"/>
      <c r="F478" s="28"/>
      <c r="G478" s="146" t="str">
        <f>IF(C478="","",IF(C478="","",(VLOOKUP(C478,Listes!$B$31:$C$35,2,FALSE))))</f>
        <v/>
      </c>
      <c r="H478" s="313" t="str">
        <f t="shared" si="15"/>
        <v/>
      </c>
      <c r="I478" s="124" t="str">
        <f>IF(G478="","",IF(G478="","",(VLOOKUP(G478,Listes!$C$31:$D$35,2,FALSE))))</f>
        <v/>
      </c>
      <c r="J478" s="123" t="str">
        <f>IF($G478="","",IF($C478=Listes!$B$32,IF(Forfaitaires!$E478&lt;=Listes!$B$53,(Forfaitaires!$E478*(VLOOKUP(Forfaitaires!$D478,Listes!$A$54:$E$60,2,FALSE))),IF(Forfaitaires!$E478&gt;Listes!$E$53,(Forfaitaires!$E478*(VLOOKUP(Forfaitaires!$D478,Listes!$A$54:$E$60,5,FALSE))),(Forfaitaires!$E478*(VLOOKUP(Forfaitaires!$D478,Listes!$A$54:$E$60,3,FALSE)))+(VLOOKUP(Forfaitaires!$D478,Listes!$A$54:$E$60,4,FALSE))))))</f>
        <v/>
      </c>
      <c r="K478" s="123" t="str">
        <f>IF($G478="","",IF($C478=Listes!$B$31,IF(Forfaitaires!$E478&lt;=Listes!$B$42,(Forfaitaires!$E478*(VLOOKUP(Forfaitaires!$D478,Listes!$A$43:$E$49,2,FALSE))),IF(Forfaitaires!$E478&gt;Listes!$D$42,(Forfaitaires!$E478*(VLOOKUP(Forfaitaires!$D478,Listes!$A$43:$E$49,5,FALSE))),(Forfaitaires!$E478*(VLOOKUP(Forfaitaires!$D478,Listes!$A$43:$E$49,3,FALSE)))+(VLOOKUP(Forfaitaires!$D478,Listes!$A$43:$E$49,4,FALSE))))))</f>
        <v/>
      </c>
      <c r="L478" s="123" t="str">
        <f>IF($G478="","",IF($C478=Listes!$B$34,Listes!$I$31,IF($C478=Listes!$B$35,(VLOOKUP(Forfaitaires!$F478,Listes!$E$31:$F$36,2,FALSE)),IF($C478=Listes!$B$33,IF(Forfaitaires!$E478&lt;=Listes!$A$64,Forfaitaires!$E478*Listes!$A$65,IF(Forfaitaires!$E478&gt;Listes!$D$64,Forfaitaires!$E478*Listes!$D$65,((Forfaitaires!$E478*Listes!$B$65)+Listes!$C$65)))))))</f>
        <v/>
      </c>
      <c r="M478" s="124" t="str">
        <f t="shared" si="16"/>
        <v/>
      </c>
      <c r="N478" s="313"/>
    </row>
    <row r="479" spans="1:14" ht="20.100000000000001" customHeight="1" x14ac:dyDescent="0.25">
      <c r="A479" s="57">
        <v>474</v>
      </c>
      <c r="B479" s="28"/>
      <c r="C479" s="28"/>
      <c r="D479" s="28"/>
      <c r="E479" s="28"/>
      <c r="F479" s="28"/>
      <c r="G479" s="146" t="str">
        <f>IF(C479="","",IF(C479="","",(VLOOKUP(C479,Listes!$B$31:$C$35,2,FALSE))))</f>
        <v/>
      </c>
      <c r="H479" s="313" t="str">
        <f t="shared" si="15"/>
        <v/>
      </c>
      <c r="I479" s="124" t="str">
        <f>IF(G479="","",IF(G479="","",(VLOOKUP(G479,Listes!$C$31:$D$35,2,FALSE))))</f>
        <v/>
      </c>
      <c r="J479" s="123" t="str">
        <f>IF($G479="","",IF($C479=Listes!$B$32,IF(Forfaitaires!$E479&lt;=Listes!$B$53,(Forfaitaires!$E479*(VLOOKUP(Forfaitaires!$D479,Listes!$A$54:$E$60,2,FALSE))),IF(Forfaitaires!$E479&gt;Listes!$E$53,(Forfaitaires!$E479*(VLOOKUP(Forfaitaires!$D479,Listes!$A$54:$E$60,5,FALSE))),(Forfaitaires!$E479*(VLOOKUP(Forfaitaires!$D479,Listes!$A$54:$E$60,3,FALSE)))+(VLOOKUP(Forfaitaires!$D479,Listes!$A$54:$E$60,4,FALSE))))))</f>
        <v/>
      </c>
      <c r="K479" s="123" t="str">
        <f>IF($G479="","",IF($C479=Listes!$B$31,IF(Forfaitaires!$E479&lt;=Listes!$B$42,(Forfaitaires!$E479*(VLOOKUP(Forfaitaires!$D479,Listes!$A$43:$E$49,2,FALSE))),IF(Forfaitaires!$E479&gt;Listes!$D$42,(Forfaitaires!$E479*(VLOOKUP(Forfaitaires!$D479,Listes!$A$43:$E$49,5,FALSE))),(Forfaitaires!$E479*(VLOOKUP(Forfaitaires!$D479,Listes!$A$43:$E$49,3,FALSE)))+(VLOOKUP(Forfaitaires!$D479,Listes!$A$43:$E$49,4,FALSE))))))</f>
        <v/>
      </c>
      <c r="L479" s="123" t="str">
        <f>IF($G479="","",IF($C479=Listes!$B$34,Listes!$I$31,IF($C479=Listes!$B$35,(VLOOKUP(Forfaitaires!$F479,Listes!$E$31:$F$36,2,FALSE)),IF($C479=Listes!$B$33,IF(Forfaitaires!$E479&lt;=Listes!$A$64,Forfaitaires!$E479*Listes!$A$65,IF(Forfaitaires!$E479&gt;Listes!$D$64,Forfaitaires!$E479*Listes!$D$65,((Forfaitaires!$E479*Listes!$B$65)+Listes!$C$65)))))))</f>
        <v/>
      </c>
      <c r="M479" s="124" t="str">
        <f t="shared" si="16"/>
        <v/>
      </c>
      <c r="N479" s="313"/>
    </row>
    <row r="480" spans="1:14" ht="20.100000000000001" customHeight="1" x14ac:dyDescent="0.25">
      <c r="A480" s="57">
        <v>475</v>
      </c>
      <c r="B480" s="28"/>
      <c r="C480" s="28"/>
      <c r="D480" s="28"/>
      <c r="E480" s="28"/>
      <c r="F480" s="28"/>
      <c r="G480" s="146" t="str">
        <f>IF(C480="","",IF(C480="","",(VLOOKUP(C480,Listes!$B$31:$C$35,2,FALSE))))</f>
        <v/>
      </c>
      <c r="H480" s="313" t="str">
        <f t="shared" si="15"/>
        <v/>
      </c>
      <c r="I480" s="124" t="str">
        <f>IF(G480="","",IF(G480="","",(VLOOKUP(G480,Listes!$C$31:$D$35,2,FALSE))))</f>
        <v/>
      </c>
      <c r="J480" s="123" t="str">
        <f>IF($G480="","",IF($C480=Listes!$B$32,IF(Forfaitaires!$E480&lt;=Listes!$B$53,(Forfaitaires!$E480*(VLOOKUP(Forfaitaires!$D480,Listes!$A$54:$E$60,2,FALSE))),IF(Forfaitaires!$E480&gt;Listes!$E$53,(Forfaitaires!$E480*(VLOOKUP(Forfaitaires!$D480,Listes!$A$54:$E$60,5,FALSE))),(Forfaitaires!$E480*(VLOOKUP(Forfaitaires!$D480,Listes!$A$54:$E$60,3,FALSE)))+(VLOOKUP(Forfaitaires!$D480,Listes!$A$54:$E$60,4,FALSE))))))</f>
        <v/>
      </c>
      <c r="K480" s="123" t="str">
        <f>IF($G480="","",IF($C480=Listes!$B$31,IF(Forfaitaires!$E480&lt;=Listes!$B$42,(Forfaitaires!$E480*(VLOOKUP(Forfaitaires!$D480,Listes!$A$43:$E$49,2,FALSE))),IF(Forfaitaires!$E480&gt;Listes!$D$42,(Forfaitaires!$E480*(VLOOKUP(Forfaitaires!$D480,Listes!$A$43:$E$49,5,FALSE))),(Forfaitaires!$E480*(VLOOKUP(Forfaitaires!$D480,Listes!$A$43:$E$49,3,FALSE)))+(VLOOKUP(Forfaitaires!$D480,Listes!$A$43:$E$49,4,FALSE))))))</f>
        <v/>
      </c>
      <c r="L480" s="123" t="str">
        <f>IF($G480="","",IF($C480=Listes!$B$34,Listes!$I$31,IF($C480=Listes!$B$35,(VLOOKUP(Forfaitaires!$F480,Listes!$E$31:$F$36,2,FALSE)),IF($C480=Listes!$B$33,IF(Forfaitaires!$E480&lt;=Listes!$A$64,Forfaitaires!$E480*Listes!$A$65,IF(Forfaitaires!$E480&gt;Listes!$D$64,Forfaitaires!$E480*Listes!$D$65,((Forfaitaires!$E480*Listes!$B$65)+Listes!$C$65)))))))</f>
        <v/>
      </c>
      <c r="M480" s="124" t="str">
        <f t="shared" si="16"/>
        <v/>
      </c>
      <c r="N480" s="313"/>
    </row>
    <row r="481" spans="1:14" ht="20.100000000000001" customHeight="1" x14ac:dyDescent="0.25">
      <c r="A481" s="57">
        <v>476</v>
      </c>
      <c r="B481" s="28"/>
      <c r="C481" s="28"/>
      <c r="D481" s="28"/>
      <c r="E481" s="28"/>
      <c r="F481" s="28"/>
      <c r="G481" s="146" t="str">
        <f>IF(C481="","",IF(C481="","",(VLOOKUP(C481,Listes!$B$31:$C$35,2,FALSE))))</f>
        <v/>
      </c>
      <c r="H481" s="313" t="str">
        <f t="shared" si="15"/>
        <v/>
      </c>
      <c r="I481" s="124" t="str">
        <f>IF(G481="","",IF(G481="","",(VLOOKUP(G481,Listes!$C$31:$D$35,2,FALSE))))</f>
        <v/>
      </c>
      <c r="J481" s="123" t="str">
        <f>IF($G481="","",IF($C481=Listes!$B$32,IF(Forfaitaires!$E481&lt;=Listes!$B$53,(Forfaitaires!$E481*(VLOOKUP(Forfaitaires!$D481,Listes!$A$54:$E$60,2,FALSE))),IF(Forfaitaires!$E481&gt;Listes!$E$53,(Forfaitaires!$E481*(VLOOKUP(Forfaitaires!$D481,Listes!$A$54:$E$60,5,FALSE))),(Forfaitaires!$E481*(VLOOKUP(Forfaitaires!$D481,Listes!$A$54:$E$60,3,FALSE)))+(VLOOKUP(Forfaitaires!$D481,Listes!$A$54:$E$60,4,FALSE))))))</f>
        <v/>
      </c>
      <c r="K481" s="123" t="str">
        <f>IF($G481="","",IF($C481=Listes!$B$31,IF(Forfaitaires!$E481&lt;=Listes!$B$42,(Forfaitaires!$E481*(VLOOKUP(Forfaitaires!$D481,Listes!$A$43:$E$49,2,FALSE))),IF(Forfaitaires!$E481&gt;Listes!$D$42,(Forfaitaires!$E481*(VLOOKUP(Forfaitaires!$D481,Listes!$A$43:$E$49,5,FALSE))),(Forfaitaires!$E481*(VLOOKUP(Forfaitaires!$D481,Listes!$A$43:$E$49,3,FALSE)))+(VLOOKUP(Forfaitaires!$D481,Listes!$A$43:$E$49,4,FALSE))))))</f>
        <v/>
      </c>
      <c r="L481" s="123" t="str">
        <f>IF($G481="","",IF($C481=Listes!$B$34,Listes!$I$31,IF($C481=Listes!$B$35,(VLOOKUP(Forfaitaires!$F481,Listes!$E$31:$F$36,2,FALSE)),IF($C481=Listes!$B$33,IF(Forfaitaires!$E481&lt;=Listes!$A$64,Forfaitaires!$E481*Listes!$A$65,IF(Forfaitaires!$E481&gt;Listes!$D$64,Forfaitaires!$E481*Listes!$D$65,((Forfaitaires!$E481*Listes!$B$65)+Listes!$C$65)))))))</f>
        <v/>
      </c>
      <c r="M481" s="124" t="str">
        <f t="shared" si="16"/>
        <v/>
      </c>
      <c r="N481" s="313"/>
    </row>
    <row r="482" spans="1:14" ht="20.100000000000001" customHeight="1" x14ac:dyDescent="0.25">
      <c r="A482" s="57">
        <v>477</v>
      </c>
      <c r="B482" s="28"/>
      <c r="C482" s="28"/>
      <c r="D482" s="28"/>
      <c r="E482" s="28"/>
      <c r="F482" s="28"/>
      <c r="G482" s="146" t="str">
        <f>IF(C482="","",IF(C482="","",(VLOOKUP(C482,Listes!$B$31:$C$35,2,FALSE))))</f>
        <v/>
      </c>
      <c r="H482" s="313" t="str">
        <f t="shared" si="15"/>
        <v/>
      </c>
      <c r="I482" s="124" t="str">
        <f>IF(G482="","",IF(G482="","",(VLOOKUP(G482,Listes!$C$31:$D$35,2,FALSE))))</f>
        <v/>
      </c>
      <c r="J482" s="123" t="str">
        <f>IF($G482="","",IF($C482=Listes!$B$32,IF(Forfaitaires!$E482&lt;=Listes!$B$53,(Forfaitaires!$E482*(VLOOKUP(Forfaitaires!$D482,Listes!$A$54:$E$60,2,FALSE))),IF(Forfaitaires!$E482&gt;Listes!$E$53,(Forfaitaires!$E482*(VLOOKUP(Forfaitaires!$D482,Listes!$A$54:$E$60,5,FALSE))),(Forfaitaires!$E482*(VLOOKUP(Forfaitaires!$D482,Listes!$A$54:$E$60,3,FALSE)))+(VLOOKUP(Forfaitaires!$D482,Listes!$A$54:$E$60,4,FALSE))))))</f>
        <v/>
      </c>
      <c r="K482" s="123" t="str">
        <f>IF($G482="","",IF($C482=Listes!$B$31,IF(Forfaitaires!$E482&lt;=Listes!$B$42,(Forfaitaires!$E482*(VLOOKUP(Forfaitaires!$D482,Listes!$A$43:$E$49,2,FALSE))),IF(Forfaitaires!$E482&gt;Listes!$D$42,(Forfaitaires!$E482*(VLOOKUP(Forfaitaires!$D482,Listes!$A$43:$E$49,5,FALSE))),(Forfaitaires!$E482*(VLOOKUP(Forfaitaires!$D482,Listes!$A$43:$E$49,3,FALSE)))+(VLOOKUP(Forfaitaires!$D482,Listes!$A$43:$E$49,4,FALSE))))))</f>
        <v/>
      </c>
      <c r="L482" s="123" t="str">
        <f>IF($G482="","",IF($C482=Listes!$B$34,Listes!$I$31,IF($C482=Listes!$B$35,(VLOOKUP(Forfaitaires!$F482,Listes!$E$31:$F$36,2,FALSE)),IF($C482=Listes!$B$33,IF(Forfaitaires!$E482&lt;=Listes!$A$64,Forfaitaires!$E482*Listes!$A$65,IF(Forfaitaires!$E482&gt;Listes!$D$64,Forfaitaires!$E482*Listes!$D$65,((Forfaitaires!$E482*Listes!$B$65)+Listes!$C$65)))))))</f>
        <v/>
      </c>
      <c r="M482" s="124" t="str">
        <f t="shared" si="16"/>
        <v/>
      </c>
      <c r="N482" s="313"/>
    </row>
    <row r="483" spans="1:14" ht="20.100000000000001" customHeight="1" x14ac:dyDescent="0.25">
      <c r="A483" s="57">
        <v>478</v>
      </c>
      <c r="B483" s="28"/>
      <c r="C483" s="28"/>
      <c r="D483" s="28"/>
      <c r="E483" s="28"/>
      <c r="F483" s="28"/>
      <c r="G483" s="146" t="str">
        <f>IF(C483="","",IF(C483="","",(VLOOKUP(C483,Listes!$B$31:$C$35,2,FALSE))))</f>
        <v/>
      </c>
      <c r="H483" s="313" t="str">
        <f t="shared" si="15"/>
        <v/>
      </c>
      <c r="I483" s="124" t="str">
        <f>IF(G483="","",IF(G483="","",(VLOOKUP(G483,Listes!$C$31:$D$35,2,FALSE))))</f>
        <v/>
      </c>
      <c r="J483" s="123" t="str">
        <f>IF($G483="","",IF($C483=Listes!$B$32,IF(Forfaitaires!$E483&lt;=Listes!$B$53,(Forfaitaires!$E483*(VLOOKUP(Forfaitaires!$D483,Listes!$A$54:$E$60,2,FALSE))),IF(Forfaitaires!$E483&gt;Listes!$E$53,(Forfaitaires!$E483*(VLOOKUP(Forfaitaires!$D483,Listes!$A$54:$E$60,5,FALSE))),(Forfaitaires!$E483*(VLOOKUP(Forfaitaires!$D483,Listes!$A$54:$E$60,3,FALSE)))+(VLOOKUP(Forfaitaires!$D483,Listes!$A$54:$E$60,4,FALSE))))))</f>
        <v/>
      </c>
      <c r="K483" s="123" t="str">
        <f>IF($G483="","",IF($C483=Listes!$B$31,IF(Forfaitaires!$E483&lt;=Listes!$B$42,(Forfaitaires!$E483*(VLOOKUP(Forfaitaires!$D483,Listes!$A$43:$E$49,2,FALSE))),IF(Forfaitaires!$E483&gt;Listes!$D$42,(Forfaitaires!$E483*(VLOOKUP(Forfaitaires!$D483,Listes!$A$43:$E$49,5,FALSE))),(Forfaitaires!$E483*(VLOOKUP(Forfaitaires!$D483,Listes!$A$43:$E$49,3,FALSE)))+(VLOOKUP(Forfaitaires!$D483,Listes!$A$43:$E$49,4,FALSE))))))</f>
        <v/>
      </c>
      <c r="L483" s="123" t="str">
        <f>IF($G483="","",IF($C483=Listes!$B$34,Listes!$I$31,IF($C483=Listes!$B$35,(VLOOKUP(Forfaitaires!$F483,Listes!$E$31:$F$36,2,FALSE)),IF($C483=Listes!$B$33,IF(Forfaitaires!$E483&lt;=Listes!$A$64,Forfaitaires!$E483*Listes!$A$65,IF(Forfaitaires!$E483&gt;Listes!$D$64,Forfaitaires!$E483*Listes!$D$65,((Forfaitaires!$E483*Listes!$B$65)+Listes!$C$65)))))))</f>
        <v/>
      </c>
      <c r="M483" s="124" t="str">
        <f t="shared" si="16"/>
        <v/>
      </c>
      <c r="N483" s="313"/>
    </row>
    <row r="484" spans="1:14" ht="20.100000000000001" customHeight="1" x14ac:dyDescent="0.25">
      <c r="A484" s="57">
        <v>479</v>
      </c>
      <c r="B484" s="28"/>
      <c r="C484" s="28"/>
      <c r="D484" s="28"/>
      <c r="E484" s="28"/>
      <c r="F484" s="28"/>
      <c r="G484" s="146" t="str">
        <f>IF(C484="","",IF(C484="","",(VLOOKUP(C484,Listes!$B$31:$C$35,2,FALSE))))</f>
        <v/>
      </c>
      <c r="H484" s="313" t="str">
        <f t="shared" si="15"/>
        <v/>
      </c>
      <c r="I484" s="124" t="str">
        <f>IF(G484="","",IF(G484="","",(VLOOKUP(G484,Listes!$C$31:$D$35,2,FALSE))))</f>
        <v/>
      </c>
      <c r="J484" s="123" t="str">
        <f>IF($G484="","",IF($C484=Listes!$B$32,IF(Forfaitaires!$E484&lt;=Listes!$B$53,(Forfaitaires!$E484*(VLOOKUP(Forfaitaires!$D484,Listes!$A$54:$E$60,2,FALSE))),IF(Forfaitaires!$E484&gt;Listes!$E$53,(Forfaitaires!$E484*(VLOOKUP(Forfaitaires!$D484,Listes!$A$54:$E$60,5,FALSE))),(Forfaitaires!$E484*(VLOOKUP(Forfaitaires!$D484,Listes!$A$54:$E$60,3,FALSE)))+(VLOOKUP(Forfaitaires!$D484,Listes!$A$54:$E$60,4,FALSE))))))</f>
        <v/>
      </c>
      <c r="K484" s="123" t="str">
        <f>IF($G484="","",IF($C484=Listes!$B$31,IF(Forfaitaires!$E484&lt;=Listes!$B$42,(Forfaitaires!$E484*(VLOOKUP(Forfaitaires!$D484,Listes!$A$43:$E$49,2,FALSE))),IF(Forfaitaires!$E484&gt;Listes!$D$42,(Forfaitaires!$E484*(VLOOKUP(Forfaitaires!$D484,Listes!$A$43:$E$49,5,FALSE))),(Forfaitaires!$E484*(VLOOKUP(Forfaitaires!$D484,Listes!$A$43:$E$49,3,FALSE)))+(VLOOKUP(Forfaitaires!$D484,Listes!$A$43:$E$49,4,FALSE))))))</f>
        <v/>
      </c>
      <c r="L484" s="123" t="str">
        <f>IF($G484="","",IF($C484=Listes!$B$34,Listes!$I$31,IF($C484=Listes!$B$35,(VLOOKUP(Forfaitaires!$F484,Listes!$E$31:$F$36,2,FALSE)),IF($C484=Listes!$B$33,IF(Forfaitaires!$E484&lt;=Listes!$A$64,Forfaitaires!$E484*Listes!$A$65,IF(Forfaitaires!$E484&gt;Listes!$D$64,Forfaitaires!$E484*Listes!$D$65,((Forfaitaires!$E484*Listes!$B$65)+Listes!$C$65)))))))</f>
        <v/>
      </c>
      <c r="M484" s="124" t="str">
        <f t="shared" si="16"/>
        <v/>
      </c>
      <c r="N484" s="313"/>
    </row>
    <row r="485" spans="1:14" ht="20.100000000000001" customHeight="1" x14ac:dyDescent="0.25">
      <c r="A485" s="57">
        <v>480</v>
      </c>
      <c r="B485" s="28"/>
      <c r="C485" s="28"/>
      <c r="D485" s="28"/>
      <c r="E485" s="28"/>
      <c r="F485" s="28"/>
      <c r="G485" s="146" t="str">
        <f>IF(C485="","",IF(C485="","",(VLOOKUP(C485,Listes!$B$31:$C$35,2,FALSE))))</f>
        <v/>
      </c>
      <c r="H485" s="313" t="str">
        <f t="shared" si="15"/>
        <v/>
      </c>
      <c r="I485" s="124" t="str">
        <f>IF(G485="","",IF(G485="","",(VLOOKUP(G485,Listes!$C$31:$D$35,2,FALSE))))</f>
        <v/>
      </c>
      <c r="J485" s="123" t="str">
        <f>IF($G485="","",IF($C485=Listes!$B$32,IF(Forfaitaires!$E485&lt;=Listes!$B$53,(Forfaitaires!$E485*(VLOOKUP(Forfaitaires!$D485,Listes!$A$54:$E$60,2,FALSE))),IF(Forfaitaires!$E485&gt;Listes!$E$53,(Forfaitaires!$E485*(VLOOKUP(Forfaitaires!$D485,Listes!$A$54:$E$60,5,FALSE))),(Forfaitaires!$E485*(VLOOKUP(Forfaitaires!$D485,Listes!$A$54:$E$60,3,FALSE)))+(VLOOKUP(Forfaitaires!$D485,Listes!$A$54:$E$60,4,FALSE))))))</f>
        <v/>
      </c>
      <c r="K485" s="123" t="str">
        <f>IF($G485="","",IF($C485=Listes!$B$31,IF(Forfaitaires!$E485&lt;=Listes!$B$42,(Forfaitaires!$E485*(VLOOKUP(Forfaitaires!$D485,Listes!$A$43:$E$49,2,FALSE))),IF(Forfaitaires!$E485&gt;Listes!$D$42,(Forfaitaires!$E485*(VLOOKUP(Forfaitaires!$D485,Listes!$A$43:$E$49,5,FALSE))),(Forfaitaires!$E485*(VLOOKUP(Forfaitaires!$D485,Listes!$A$43:$E$49,3,FALSE)))+(VLOOKUP(Forfaitaires!$D485,Listes!$A$43:$E$49,4,FALSE))))))</f>
        <v/>
      </c>
      <c r="L485" s="123" t="str">
        <f>IF($G485="","",IF($C485=Listes!$B$34,Listes!$I$31,IF($C485=Listes!$B$35,(VLOOKUP(Forfaitaires!$F485,Listes!$E$31:$F$36,2,FALSE)),IF($C485=Listes!$B$33,IF(Forfaitaires!$E485&lt;=Listes!$A$64,Forfaitaires!$E485*Listes!$A$65,IF(Forfaitaires!$E485&gt;Listes!$D$64,Forfaitaires!$E485*Listes!$D$65,((Forfaitaires!$E485*Listes!$B$65)+Listes!$C$65)))))))</f>
        <v/>
      </c>
      <c r="M485" s="124" t="str">
        <f t="shared" si="16"/>
        <v/>
      </c>
      <c r="N485" s="313"/>
    </row>
    <row r="486" spans="1:14" ht="20.100000000000001" customHeight="1" x14ac:dyDescent="0.25">
      <c r="A486" s="57">
        <v>481</v>
      </c>
      <c r="B486" s="28"/>
      <c r="C486" s="28"/>
      <c r="D486" s="28"/>
      <c r="E486" s="28"/>
      <c r="F486" s="28"/>
      <c r="G486" s="146" t="str">
        <f>IF(C486="","",IF(C486="","",(VLOOKUP(C486,Listes!$B$31:$C$35,2,FALSE))))</f>
        <v/>
      </c>
      <c r="H486" s="313" t="str">
        <f t="shared" si="15"/>
        <v/>
      </c>
      <c r="I486" s="124" t="str">
        <f>IF(G486="","",IF(G486="","",(VLOOKUP(G486,Listes!$C$31:$D$35,2,FALSE))))</f>
        <v/>
      </c>
      <c r="J486" s="123" t="str">
        <f>IF($G486="","",IF($C486=Listes!$B$32,IF(Forfaitaires!$E486&lt;=Listes!$B$53,(Forfaitaires!$E486*(VLOOKUP(Forfaitaires!$D486,Listes!$A$54:$E$60,2,FALSE))),IF(Forfaitaires!$E486&gt;Listes!$E$53,(Forfaitaires!$E486*(VLOOKUP(Forfaitaires!$D486,Listes!$A$54:$E$60,5,FALSE))),(Forfaitaires!$E486*(VLOOKUP(Forfaitaires!$D486,Listes!$A$54:$E$60,3,FALSE)))+(VLOOKUP(Forfaitaires!$D486,Listes!$A$54:$E$60,4,FALSE))))))</f>
        <v/>
      </c>
      <c r="K486" s="123" t="str">
        <f>IF($G486="","",IF($C486=Listes!$B$31,IF(Forfaitaires!$E486&lt;=Listes!$B$42,(Forfaitaires!$E486*(VLOOKUP(Forfaitaires!$D486,Listes!$A$43:$E$49,2,FALSE))),IF(Forfaitaires!$E486&gt;Listes!$D$42,(Forfaitaires!$E486*(VLOOKUP(Forfaitaires!$D486,Listes!$A$43:$E$49,5,FALSE))),(Forfaitaires!$E486*(VLOOKUP(Forfaitaires!$D486,Listes!$A$43:$E$49,3,FALSE)))+(VLOOKUP(Forfaitaires!$D486,Listes!$A$43:$E$49,4,FALSE))))))</f>
        <v/>
      </c>
      <c r="L486" s="123" t="str">
        <f>IF($G486="","",IF($C486=Listes!$B$34,Listes!$I$31,IF($C486=Listes!$B$35,(VLOOKUP(Forfaitaires!$F486,Listes!$E$31:$F$36,2,FALSE)),IF($C486=Listes!$B$33,IF(Forfaitaires!$E486&lt;=Listes!$A$64,Forfaitaires!$E486*Listes!$A$65,IF(Forfaitaires!$E486&gt;Listes!$D$64,Forfaitaires!$E486*Listes!$D$65,((Forfaitaires!$E486*Listes!$B$65)+Listes!$C$65)))))))</f>
        <v/>
      </c>
      <c r="M486" s="124" t="str">
        <f t="shared" si="16"/>
        <v/>
      </c>
      <c r="N486" s="313"/>
    </row>
    <row r="487" spans="1:14" ht="20.100000000000001" customHeight="1" x14ac:dyDescent="0.25">
      <c r="A487" s="57">
        <v>482</v>
      </c>
      <c r="B487" s="28"/>
      <c r="C487" s="28"/>
      <c r="D487" s="28"/>
      <c r="E487" s="28"/>
      <c r="F487" s="28"/>
      <c r="G487" s="146" t="str">
        <f>IF(C487="","",IF(C487="","",(VLOOKUP(C487,Listes!$B$31:$C$35,2,FALSE))))</f>
        <v/>
      </c>
      <c r="H487" s="313" t="str">
        <f t="shared" si="15"/>
        <v/>
      </c>
      <c r="I487" s="124" t="str">
        <f>IF(G487="","",IF(G487="","",(VLOOKUP(G487,Listes!$C$31:$D$35,2,FALSE))))</f>
        <v/>
      </c>
      <c r="J487" s="123" t="str">
        <f>IF($G487="","",IF($C487=Listes!$B$32,IF(Forfaitaires!$E487&lt;=Listes!$B$53,(Forfaitaires!$E487*(VLOOKUP(Forfaitaires!$D487,Listes!$A$54:$E$60,2,FALSE))),IF(Forfaitaires!$E487&gt;Listes!$E$53,(Forfaitaires!$E487*(VLOOKUP(Forfaitaires!$D487,Listes!$A$54:$E$60,5,FALSE))),(Forfaitaires!$E487*(VLOOKUP(Forfaitaires!$D487,Listes!$A$54:$E$60,3,FALSE)))+(VLOOKUP(Forfaitaires!$D487,Listes!$A$54:$E$60,4,FALSE))))))</f>
        <v/>
      </c>
      <c r="K487" s="123" t="str">
        <f>IF($G487="","",IF($C487=Listes!$B$31,IF(Forfaitaires!$E487&lt;=Listes!$B$42,(Forfaitaires!$E487*(VLOOKUP(Forfaitaires!$D487,Listes!$A$43:$E$49,2,FALSE))),IF(Forfaitaires!$E487&gt;Listes!$D$42,(Forfaitaires!$E487*(VLOOKUP(Forfaitaires!$D487,Listes!$A$43:$E$49,5,FALSE))),(Forfaitaires!$E487*(VLOOKUP(Forfaitaires!$D487,Listes!$A$43:$E$49,3,FALSE)))+(VLOOKUP(Forfaitaires!$D487,Listes!$A$43:$E$49,4,FALSE))))))</f>
        <v/>
      </c>
      <c r="L487" s="123" t="str">
        <f>IF($G487="","",IF($C487=Listes!$B$34,Listes!$I$31,IF($C487=Listes!$B$35,(VLOOKUP(Forfaitaires!$F487,Listes!$E$31:$F$36,2,FALSE)),IF($C487=Listes!$B$33,IF(Forfaitaires!$E487&lt;=Listes!$A$64,Forfaitaires!$E487*Listes!$A$65,IF(Forfaitaires!$E487&gt;Listes!$D$64,Forfaitaires!$E487*Listes!$D$65,((Forfaitaires!$E487*Listes!$B$65)+Listes!$C$65)))))))</f>
        <v/>
      </c>
      <c r="M487" s="124" t="str">
        <f t="shared" si="16"/>
        <v/>
      </c>
      <c r="N487" s="313"/>
    </row>
    <row r="488" spans="1:14" ht="20.100000000000001" customHeight="1" x14ac:dyDescent="0.25">
      <c r="A488" s="57">
        <v>483</v>
      </c>
      <c r="B488" s="28"/>
      <c r="C488" s="28"/>
      <c r="D488" s="28"/>
      <c r="E488" s="28"/>
      <c r="F488" s="28"/>
      <c r="G488" s="146" t="str">
        <f>IF(C488="","",IF(C488="","",(VLOOKUP(C488,Listes!$B$31:$C$35,2,FALSE))))</f>
        <v/>
      </c>
      <c r="H488" s="313" t="str">
        <f t="shared" si="15"/>
        <v/>
      </c>
      <c r="I488" s="124" t="str">
        <f>IF(G488="","",IF(G488="","",(VLOOKUP(G488,Listes!$C$31:$D$35,2,FALSE))))</f>
        <v/>
      </c>
      <c r="J488" s="123" t="str">
        <f>IF($G488="","",IF($C488=Listes!$B$32,IF(Forfaitaires!$E488&lt;=Listes!$B$53,(Forfaitaires!$E488*(VLOOKUP(Forfaitaires!$D488,Listes!$A$54:$E$60,2,FALSE))),IF(Forfaitaires!$E488&gt;Listes!$E$53,(Forfaitaires!$E488*(VLOOKUP(Forfaitaires!$D488,Listes!$A$54:$E$60,5,FALSE))),(Forfaitaires!$E488*(VLOOKUP(Forfaitaires!$D488,Listes!$A$54:$E$60,3,FALSE)))+(VLOOKUP(Forfaitaires!$D488,Listes!$A$54:$E$60,4,FALSE))))))</f>
        <v/>
      </c>
      <c r="K488" s="123" t="str">
        <f>IF($G488="","",IF($C488=Listes!$B$31,IF(Forfaitaires!$E488&lt;=Listes!$B$42,(Forfaitaires!$E488*(VLOOKUP(Forfaitaires!$D488,Listes!$A$43:$E$49,2,FALSE))),IF(Forfaitaires!$E488&gt;Listes!$D$42,(Forfaitaires!$E488*(VLOOKUP(Forfaitaires!$D488,Listes!$A$43:$E$49,5,FALSE))),(Forfaitaires!$E488*(VLOOKUP(Forfaitaires!$D488,Listes!$A$43:$E$49,3,FALSE)))+(VLOOKUP(Forfaitaires!$D488,Listes!$A$43:$E$49,4,FALSE))))))</f>
        <v/>
      </c>
      <c r="L488" s="123" t="str">
        <f>IF($G488="","",IF($C488=Listes!$B$34,Listes!$I$31,IF($C488=Listes!$B$35,(VLOOKUP(Forfaitaires!$F488,Listes!$E$31:$F$36,2,FALSE)),IF($C488=Listes!$B$33,IF(Forfaitaires!$E488&lt;=Listes!$A$64,Forfaitaires!$E488*Listes!$A$65,IF(Forfaitaires!$E488&gt;Listes!$D$64,Forfaitaires!$E488*Listes!$D$65,((Forfaitaires!$E488*Listes!$B$65)+Listes!$C$65)))))))</f>
        <v/>
      </c>
      <c r="M488" s="124" t="str">
        <f t="shared" si="16"/>
        <v/>
      </c>
      <c r="N488" s="313"/>
    </row>
    <row r="489" spans="1:14" ht="20.100000000000001" customHeight="1" x14ac:dyDescent="0.25">
      <c r="A489" s="57">
        <v>484</v>
      </c>
      <c r="B489" s="28"/>
      <c r="C489" s="28"/>
      <c r="D489" s="28"/>
      <c r="E489" s="28"/>
      <c r="F489" s="28"/>
      <c r="G489" s="146" t="str">
        <f>IF(C489="","",IF(C489="","",(VLOOKUP(C489,Listes!$B$31:$C$35,2,FALSE))))</f>
        <v/>
      </c>
      <c r="H489" s="313" t="str">
        <f t="shared" si="15"/>
        <v/>
      </c>
      <c r="I489" s="124" t="str">
        <f>IF(G489="","",IF(G489="","",(VLOOKUP(G489,Listes!$C$31:$D$35,2,FALSE))))</f>
        <v/>
      </c>
      <c r="J489" s="123" t="str">
        <f>IF($G489="","",IF($C489=Listes!$B$32,IF(Forfaitaires!$E489&lt;=Listes!$B$53,(Forfaitaires!$E489*(VLOOKUP(Forfaitaires!$D489,Listes!$A$54:$E$60,2,FALSE))),IF(Forfaitaires!$E489&gt;Listes!$E$53,(Forfaitaires!$E489*(VLOOKUP(Forfaitaires!$D489,Listes!$A$54:$E$60,5,FALSE))),(Forfaitaires!$E489*(VLOOKUP(Forfaitaires!$D489,Listes!$A$54:$E$60,3,FALSE)))+(VLOOKUP(Forfaitaires!$D489,Listes!$A$54:$E$60,4,FALSE))))))</f>
        <v/>
      </c>
      <c r="K489" s="123" t="str">
        <f>IF($G489="","",IF($C489=Listes!$B$31,IF(Forfaitaires!$E489&lt;=Listes!$B$42,(Forfaitaires!$E489*(VLOOKUP(Forfaitaires!$D489,Listes!$A$43:$E$49,2,FALSE))),IF(Forfaitaires!$E489&gt;Listes!$D$42,(Forfaitaires!$E489*(VLOOKUP(Forfaitaires!$D489,Listes!$A$43:$E$49,5,FALSE))),(Forfaitaires!$E489*(VLOOKUP(Forfaitaires!$D489,Listes!$A$43:$E$49,3,FALSE)))+(VLOOKUP(Forfaitaires!$D489,Listes!$A$43:$E$49,4,FALSE))))))</f>
        <v/>
      </c>
      <c r="L489" s="123" t="str">
        <f>IF($G489="","",IF($C489=Listes!$B$34,Listes!$I$31,IF($C489=Listes!$B$35,(VLOOKUP(Forfaitaires!$F489,Listes!$E$31:$F$36,2,FALSE)),IF($C489=Listes!$B$33,IF(Forfaitaires!$E489&lt;=Listes!$A$64,Forfaitaires!$E489*Listes!$A$65,IF(Forfaitaires!$E489&gt;Listes!$D$64,Forfaitaires!$E489*Listes!$D$65,((Forfaitaires!$E489*Listes!$B$65)+Listes!$C$65)))))))</f>
        <v/>
      </c>
      <c r="M489" s="124" t="str">
        <f t="shared" si="16"/>
        <v/>
      </c>
      <c r="N489" s="313"/>
    </row>
    <row r="490" spans="1:14" ht="20.100000000000001" customHeight="1" x14ac:dyDescent="0.25">
      <c r="A490" s="57">
        <v>485</v>
      </c>
      <c r="B490" s="28"/>
      <c r="C490" s="28"/>
      <c r="D490" s="28"/>
      <c r="E490" s="28"/>
      <c r="F490" s="28"/>
      <c r="G490" s="146" t="str">
        <f>IF(C490="","",IF(C490="","",(VLOOKUP(C490,Listes!$B$31:$C$35,2,FALSE))))</f>
        <v/>
      </c>
      <c r="H490" s="313" t="str">
        <f t="shared" si="15"/>
        <v/>
      </c>
      <c r="I490" s="124" t="str">
        <f>IF(G490="","",IF(G490="","",(VLOOKUP(G490,Listes!$C$31:$D$35,2,FALSE))))</f>
        <v/>
      </c>
      <c r="J490" s="123" t="str">
        <f>IF($G490="","",IF($C490=Listes!$B$32,IF(Forfaitaires!$E490&lt;=Listes!$B$53,(Forfaitaires!$E490*(VLOOKUP(Forfaitaires!$D490,Listes!$A$54:$E$60,2,FALSE))),IF(Forfaitaires!$E490&gt;Listes!$E$53,(Forfaitaires!$E490*(VLOOKUP(Forfaitaires!$D490,Listes!$A$54:$E$60,5,FALSE))),(Forfaitaires!$E490*(VLOOKUP(Forfaitaires!$D490,Listes!$A$54:$E$60,3,FALSE)))+(VLOOKUP(Forfaitaires!$D490,Listes!$A$54:$E$60,4,FALSE))))))</f>
        <v/>
      </c>
      <c r="K490" s="123" t="str">
        <f>IF($G490="","",IF($C490=Listes!$B$31,IF(Forfaitaires!$E490&lt;=Listes!$B$42,(Forfaitaires!$E490*(VLOOKUP(Forfaitaires!$D490,Listes!$A$43:$E$49,2,FALSE))),IF(Forfaitaires!$E490&gt;Listes!$D$42,(Forfaitaires!$E490*(VLOOKUP(Forfaitaires!$D490,Listes!$A$43:$E$49,5,FALSE))),(Forfaitaires!$E490*(VLOOKUP(Forfaitaires!$D490,Listes!$A$43:$E$49,3,FALSE)))+(VLOOKUP(Forfaitaires!$D490,Listes!$A$43:$E$49,4,FALSE))))))</f>
        <v/>
      </c>
      <c r="L490" s="123" t="str">
        <f>IF($G490="","",IF($C490=Listes!$B$34,Listes!$I$31,IF($C490=Listes!$B$35,(VLOOKUP(Forfaitaires!$F490,Listes!$E$31:$F$36,2,FALSE)),IF($C490=Listes!$B$33,IF(Forfaitaires!$E490&lt;=Listes!$A$64,Forfaitaires!$E490*Listes!$A$65,IF(Forfaitaires!$E490&gt;Listes!$D$64,Forfaitaires!$E490*Listes!$D$65,((Forfaitaires!$E490*Listes!$B$65)+Listes!$C$65)))))))</f>
        <v/>
      </c>
      <c r="M490" s="124" t="str">
        <f t="shared" si="16"/>
        <v/>
      </c>
      <c r="N490" s="313"/>
    </row>
    <row r="491" spans="1:14" ht="20.100000000000001" customHeight="1" x14ac:dyDescent="0.25">
      <c r="A491" s="57">
        <v>486</v>
      </c>
      <c r="B491" s="28"/>
      <c r="C491" s="28"/>
      <c r="D491" s="28"/>
      <c r="E491" s="28"/>
      <c r="F491" s="28"/>
      <c r="G491" s="146" t="str">
        <f>IF(C491="","",IF(C491="","",(VLOOKUP(C491,Listes!$B$31:$C$35,2,FALSE))))</f>
        <v/>
      </c>
      <c r="H491" s="313" t="str">
        <f t="shared" si="15"/>
        <v/>
      </c>
      <c r="I491" s="124" t="str">
        <f>IF(G491="","",IF(G491="","",(VLOOKUP(G491,Listes!$C$31:$D$35,2,FALSE))))</f>
        <v/>
      </c>
      <c r="J491" s="123" t="str">
        <f>IF($G491="","",IF($C491=Listes!$B$32,IF(Forfaitaires!$E491&lt;=Listes!$B$53,(Forfaitaires!$E491*(VLOOKUP(Forfaitaires!$D491,Listes!$A$54:$E$60,2,FALSE))),IF(Forfaitaires!$E491&gt;Listes!$E$53,(Forfaitaires!$E491*(VLOOKUP(Forfaitaires!$D491,Listes!$A$54:$E$60,5,FALSE))),(Forfaitaires!$E491*(VLOOKUP(Forfaitaires!$D491,Listes!$A$54:$E$60,3,FALSE)))+(VLOOKUP(Forfaitaires!$D491,Listes!$A$54:$E$60,4,FALSE))))))</f>
        <v/>
      </c>
      <c r="K491" s="123" t="str">
        <f>IF($G491="","",IF($C491=Listes!$B$31,IF(Forfaitaires!$E491&lt;=Listes!$B$42,(Forfaitaires!$E491*(VLOOKUP(Forfaitaires!$D491,Listes!$A$43:$E$49,2,FALSE))),IF(Forfaitaires!$E491&gt;Listes!$D$42,(Forfaitaires!$E491*(VLOOKUP(Forfaitaires!$D491,Listes!$A$43:$E$49,5,FALSE))),(Forfaitaires!$E491*(VLOOKUP(Forfaitaires!$D491,Listes!$A$43:$E$49,3,FALSE)))+(VLOOKUP(Forfaitaires!$D491,Listes!$A$43:$E$49,4,FALSE))))))</f>
        <v/>
      </c>
      <c r="L491" s="123" t="str">
        <f>IF($G491="","",IF($C491=Listes!$B$34,Listes!$I$31,IF($C491=Listes!$B$35,(VLOOKUP(Forfaitaires!$F491,Listes!$E$31:$F$36,2,FALSE)),IF($C491=Listes!$B$33,IF(Forfaitaires!$E491&lt;=Listes!$A$64,Forfaitaires!$E491*Listes!$A$65,IF(Forfaitaires!$E491&gt;Listes!$D$64,Forfaitaires!$E491*Listes!$D$65,((Forfaitaires!$E491*Listes!$B$65)+Listes!$C$65)))))))</f>
        <v/>
      </c>
      <c r="M491" s="124" t="str">
        <f t="shared" si="16"/>
        <v/>
      </c>
      <c r="N491" s="313"/>
    </row>
    <row r="492" spans="1:14" ht="20.100000000000001" customHeight="1" x14ac:dyDescent="0.25">
      <c r="A492" s="57">
        <v>487</v>
      </c>
      <c r="B492" s="28"/>
      <c r="C492" s="28"/>
      <c r="D492" s="28"/>
      <c r="E492" s="28"/>
      <c r="F492" s="28"/>
      <c r="G492" s="146" t="str">
        <f>IF(C492="","",IF(C492="","",(VLOOKUP(C492,Listes!$B$31:$C$35,2,FALSE))))</f>
        <v/>
      </c>
      <c r="H492" s="313" t="str">
        <f t="shared" si="15"/>
        <v/>
      </c>
      <c r="I492" s="124" t="str">
        <f>IF(G492="","",IF(G492="","",(VLOOKUP(G492,Listes!$C$31:$D$35,2,FALSE))))</f>
        <v/>
      </c>
      <c r="J492" s="123" t="str">
        <f>IF($G492="","",IF($C492=Listes!$B$32,IF(Forfaitaires!$E492&lt;=Listes!$B$53,(Forfaitaires!$E492*(VLOOKUP(Forfaitaires!$D492,Listes!$A$54:$E$60,2,FALSE))),IF(Forfaitaires!$E492&gt;Listes!$E$53,(Forfaitaires!$E492*(VLOOKUP(Forfaitaires!$D492,Listes!$A$54:$E$60,5,FALSE))),(Forfaitaires!$E492*(VLOOKUP(Forfaitaires!$D492,Listes!$A$54:$E$60,3,FALSE)))+(VLOOKUP(Forfaitaires!$D492,Listes!$A$54:$E$60,4,FALSE))))))</f>
        <v/>
      </c>
      <c r="K492" s="123" t="str">
        <f>IF($G492="","",IF($C492=Listes!$B$31,IF(Forfaitaires!$E492&lt;=Listes!$B$42,(Forfaitaires!$E492*(VLOOKUP(Forfaitaires!$D492,Listes!$A$43:$E$49,2,FALSE))),IF(Forfaitaires!$E492&gt;Listes!$D$42,(Forfaitaires!$E492*(VLOOKUP(Forfaitaires!$D492,Listes!$A$43:$E$49,5,FALSE))),(Forfaitaires!$E492*(VLOOKUP(Forfaitaires!$D492,Listes!$A$43:$E$49,3,FALSE)))+(VLOOKUP(Forfaitaires!$D492,Listes!$A$43:$E$49,4,FALSE))))))</f>
        <v/>
      </c>
      <c r="L492" s="123" t="str">
        <f>IF($G492="","",IF($C492=Listes!$B$34,Listes!$I$31,IF($C492=Listes!$B$35,(VLOOKUP(Forfaitaires!$F492,Listes!$E$31:$F$36,2,FALSE)),IF($C492=Listes!$B$33,IF(Forfaitaires!$E492&lt;=Listes!$A$64,Forfaitaires!$E492*Listes!$A$65,IF(Forfaitaires!$E492&gt;Listes!$D$64,Forfaitaires!$E492*Listes!$D$65,((Forfaitaires!$E492*Listes!$B$65)+Listes!$C$65)))))))</f>
        <v/>
      </c>
      <c r="M492" s="124" t="str">
        <f t="shared" si="16"/>
        <v/>
      </c>
      <c r="N492" s="313"/>
    </row>
    <row r="493" spans="1:14" ht="20.100000000000001" customHeight="1" x14ac:dyDescent="0.25">
      <c r="A493" s="57">
        <v>488</v>
      </c>
      <c r="B493" s="28"/>
      <c r="C493" s="28"/>
      <c r="D493" s="28"/>
      <c r="E493" s="28"/>
      <c r="F493" s="28"/>
      <c r="G493" s="146" t="str">
        <f>IF(C493="","",IF(C493="","",(VLOOKUP(C493,Listes!$B$31:$C$35,2,FALSE))))</f>
        <v/>
      </c>
      <c r="H493" s="313" t="str">
        <f t="shared" si="15"/>
        <v/>
      </c>
      <c r="I493" s="124" t="str">
        <f>IF(G493="","",IF(G493="","",(VLOOKUP(G493,Listes!$C$31:$D$35,2,FALSE))))</f>
        <v/>
      </c>
      <c r="J493" s="123" t="str">
        <f>IF($G493="","",IF($C493=Listes!$B$32,IF(Forfaitaires!$E493&lt;=Listes!$B$53,(Forfaitaires!$E493*(VLOOKUP(Forfaitaires!$D493,Listes!$A$54:$E$60,2,FALSE))),IF(Forfaitaires!$E493&gt;Listes!$E$53,(Forfaitaires!$E493*(VLOOKUP(Forfaitaires!$D493,Listes!$A$54:$E$60,5,FALSE))),(Forfaitaires!$E493*(VLOOKUP(Forfaitaires!$D493,Listes!$A$54:$E$60,3,FALSE)))+(VLOOKUP(Forfaitaires!$D493,Listes!$A$54:$E$60,4,FALSE))))))</f>
        <v/>
      </c>
      <c r="K493" s="123" t="str">
        <f>IF($G493="","",IF($C493=Listes!$B$31,IF(Forfaitaires!$E493&lt;=Listes!$B$42,(Forfaitaires!$E493*(VLOOKUP(Forfaitaires!$D493,Listes!$A$43:$E$49,2,FALSE))),IF(Forfaitaires!$E493&gt;Listes!$D$42,(Forfaitaires!$E493*(VLOOKUP(Forfaitaires!$D493,Listes!$A$43:$E$49,5,FALSE))),(Forfaitaires!$E493*(VLOOKUP(Forfaitaires!$D493,Listes!$A$43:$E$49,3,FALSE)))+(VLOOKUP(Forfaitaires!$D493,Listes!$A$43:$E$49,4,FALSE))))))</f>
        <v/>
      </c>
      <c r="L493" s="123" t="str">
        <f>IF($G493="","",IF($C493=Listes!$B$34,Listes!$I$31,IF($C493=Listes!$B$35,(VLOOKUP(Forfaitaires!$F493,Listes!$E$31:$F$36,2,FALSE)),IF($C493=Listes!$B$33,IF(Forfaitaires!$E493&lt;=Listes!$A$64,Forfaitaires!$E493*Listes!$A$65,IF(Forfaitaires!$E493&gt;Listes!$D$64,Forfaitaires!$E493*Listes!$D$65,((Forfaitaires!$E493*Listes!$B$65)+Listes!$C$65)))))))</f>
        <v/>
      </c>
      <c r="M493" s="124" t="str">
        <f t="shared" si="16"/>
        <v/>
      </c>
      <c r="N493" s="313"/>
    </row>
    <row r="494" spans="1:14" ht="20.100000000000001" customHeight="1" x14ac:dyDescent="0.25">
      <c r="A494" s="57">
        <v>489</v>
      </c>
      <c r="B494" s="28"/>
      <c r="C494" s="28"/>
      <c r="D494" s="28"/>
      <c r="E494" s="28"/>
      <c r="F494" s="28"/>
      <c r="G494" s="146" t="str">
        <f>IF(C494="","",IF(C494="","",(VLOOKUP(C494,Listes!$B$31:$C$35,2,FALSE))))</f>
        <v/>
      </c>
      <c r="H494" s="313" t="str">
        <f t="shared" si="15"/>
        <v/>
      </c>
      <c r="I494" s="124" t="str">
        <f>IF(G494="","",IF(G494="","",(VLOOKUP(G494,Listes!$C$31:$D$35,2,FALSE))))</f>
        <v/>
      </c>
      <c r="J494" s="123" t="str">
        <f>IF($G494="","",IF($C494=Listes!$B$32,IF(Forfaitaires!$E494&lt;=Listes!$B$53,(Forfaitaires!$E494*(VLOOKUP(Forfaitaires!$D494,Listes!$A$54:$E$60,2,FALSE))),IF(Forfaitaires!$E494&gt;Listes!$E$53,(Forfaitaires!$E494*(VLOOKUP(Forfaitaires!$D494,Listes!$A$54:$E$60,5,FALSE))),(Forfaitaires!$E494*(VLOOKUP(Forfaitaires!$D494,Listes!$A$54:$E$60,3,FALSE)))+(VLOOKUP(Forfaitaires!$D494,Listes!$A$54:$E$60,4,FALSE))))))</f>
        <v/>
      </c>
      <c r="K494" s="123" t="str">
        <f>IF($G494="","",IF($C494=Listes!$B$31,IF(Forfaitaires!$E494&lt;=Listes!$B$42,(Forfaitaires!$E494*(VLOOKUP(Forfaitaires!$D494,Listes!$A$43:$E$49,2,FALSE))),IF(Forfaitaires!$E494&gt;Listes!$D$42,(Forfaitaires!$E494*(VLOOKUP(Forfaitaires!$D494,Listes!$A$43:$E$49,5,FALSE))),(Forfaitaires!$E494*(VLOOKUP(Forfaitaires!$D494,Listes!$A$43:$E$49,3,FALSE)))+(VLOOKUP(Forfaitaires!$D494,Listes!$A$43:$E$49,4,FALSE))))))</f>
        <v/>
      </c>
      <c r="L494" s="123" t="str">
        <f>IF($G494="","",IF($C494=Listes!$B$34,Listes!$I$31,IF($C494=Listes!$B$35,(VLOOKUP(Forfaitaires!$F494,Listes!$E$31:$F$36,2,FALSE)),IF($C494=Listes!$B$33,IF(Forfaitaires!$E494&lt;=Listes!$A$64,Forfaitaires!$E494*Listes!$A$65,IF(Forfaitaires!$E494&gt;Listes!$D$64,Forfaitaires!$E494*Listes!$D$65,((Forfaitaires!$E494*Listes!$B$65)+Listes!$C$65)))))))</f>
        <v/>
      </c>
      <c r="M494" s="124" t="str">
        <f t="shared" si="16"/>
        <v/>
      </c>
      <c r="N494" s="313"/>
    </row>
    <row r="495" spans="1:14" ht="20.100000000000001" customHeight="1" x14ac:dyDescent="0.25">
      <c r="A495" s="57">
        <v>490</v>
      </c>
      <c r="B495" s="28"/>
      <c r="C495" s="28"/>
      <c r="D495" s="28"/>
      <c r="E495" s="28"/>
      <c r="F495" s="28"/>
      <c r="G495" s="146" t="str">
        <f>IF(C495="","",IF(C495="","",(VLOOKUP(C495,Listes!$B$31:$C$35,2,FALSE))))</f>
        <v/>
      </c>
      <c r="H495" s="313" t="str">
        <f t="shared" si="15"/>
        <v/>
      </c>
      <c r="I495" s="124" t="str">
        <f>IF(G495="","",IF(G495="","",(VLOOKUP(G495,Listes!$C$31:$D$35,2,FALSE))))</f>
        <v/>
      </c>
      <c r="J495" s="123" t="str">
        <f>IF($G495="","",IF($C495=Listes!$B$32,IF(Forfaitaires!$E495&lt;=Listes!$B$53,(Forfaitaires!$E495*(VLOOKUP(Forfaitaires!$D495,Listes!$A$54:$E$60,2,FALSE))),IF(Forfaitaires!$E495&gt;Listes!$E$53,(Forfaitaires!$E495*(VLOOKUP(Forfaitaires!$D495,Listes!$A$54:$E$60,5,FALSE))),(Forfaitaires!$E495*(VLOOKUP(Forfaitaires!$D495,Listes!$A$54:$E$60,3,FALSE)))+(VLOOKUP(Forfaitaires!$D495,Listes!$A$54:$E$60,4,FALSE))))))</f>
        <v/>
      </c>
      <c r="K495" s="123" t="str">
        <f>IF($G495="","",IF($C495=Listes!$B$31,IF(Forfaitaires!$E495&lt;=Listes!$B$42,(Forfaitaires!$E495*(VLOOKUP(Forfaitaires!$D495,Listes!$A$43:$E$49,2,FALSE))),IF(Forfaitaires!$E495&gt;Listes!$D$42,(Forfaitaires!$E495*(VLOOKUP(Forfaitaires!$D495,Listes!$A$43:$E$49,5,FALSE))),(Forfaitaires!$E495*(VLOOKUP(Forfaitaires!$D495,Listes!$A$43:$E$49,3,FALSE)))+(VLOOKUP(Forfaitaires!$D495,Listes!$A$43:$E$49,4,FALSE))))))</f>
        <v/>
      </c>
      <c r="L495" s="123" t="str">
        <f>IF($G495="","",IF($C495=Listes!$B$34,Listes!$I$31,IF($C495=Listes!$B$35,(VLOOKUP(Forfaitaires!$F495,Listes!$E$31:$F$36,2,FALSE)),IF($C495=Listes!$B$33,IF(Forfaitaires!$E495&lt;=Listes!$A$64,Forfaitaires!$E495*Listes!$A$65,IF(Forfaitaires!$E495&gt;Listes!$D$64,Forfaitaires!$E495*Listes!$D$65,((Forfaitaires!$E495*Listes!$B$65)+Listes!$C$65)))))))</f>
        <v/>
      </c>
      <c r="M495" s="124" t="str">
        <f t="shared" si="16"/>
        <v/>
      </c>
      <c r="N495" s="313"/>
    </row>
    <row r="496" spans="1:14" ht="20.100000000000001" customHeight="1" x14ac:dyDescent="0.25">
      <c r="A496" s="57">
        <v>491</v>
      </c>
      <c r="B496" s="28"/>
      <c r="C496" s="28"/>
      <c r="D496" s="28"/>
      <c r="E496" s="28"/>
      <c r="F496" s="28"/>
      <c r="G496" s="146" t="str">
        <f>IF(C496="","",IF(C496="","",(VLOOKUP(C496,Listes!$B$31:$C$35,2,FALSE))))</f>
        <v/>
      </c>
      <c r="H496" s="313" t="str">
        <f t="shared" si="15"/>
        <v/>
      </c>
      <c r="I496" s="124" t="str">
        <f>IF(G496="","",IF(G496="","",(VLOOKUP(G496,Listes!$C$31:$D$35,2,FALSE))))</f>
        <v/>
      </c>
      <c r="J496" s="123" t="str">
        <f>IF($G496="","",IF($C496=Listes!$B$32,IF(Forfaitaires!$E496&lt;=Listes!$B$53,(Forfaitaires!$E496*(VLOOKUP(Forfaitaires!$D496,Listes!$A$54:$E$60,2,FALSE))),IF(Forfaitaires!$E496&gt;Listes!$E$53,(Forfaitaires!$E496*(VLOOKUP(Forfaitaires!$D496,Listes!$A$54:$E$60,5,FALSE))),(Forfaitaires!$E496*(VLOOKUP(Forfaitaires!$D496,Listes!$A$54:$E$60,3,FALSE)))+(VLOOKUP(Forfaitaires!$D496,Listes!$A$54:$E$60,4,FALSE))))))</f>
        <v/>
      </c>
      <c r="K496" s="123" t="str">
        <f>IF($G496="","",IF($C496=Listes!$B$31,IF(Forfaitaires!$E496&lt;=Listes!$B$42,(Forfaitaires!$E496*(VLOOKUP(Forfaitaires!$D496,Listes!$A$43:$E$49,2,FALSE))),IF(Forfaitaires!$E496&gt;Listes!$D$42,(Forfaitaires!$E496*(VLOOKUP(Forfaitaires!$D496,Listes!$A$43:$E$49,5,FALSE))),(Forfaitaires!$E496*(VLOOKUP(Forfaitaires!$D496,Listes!$A$43:$E$49,3,FALSE)))+(VLOOKUP(Forfaitaires!$D496,Listes!$A$43:$E$49,4,FALSE))))))</f>
        <v/>
      </c>
      <c r="L496" s="123" t="str">
        <f>IF($G496="","",IF($C496=Listes!$B$34,Listes!$I$31,IF($C496=Listes!$B$35,(VLOOKUP(Forfaitaires!$F496,Listes!$E$31:$F$36,2,FALSE)),IF($C496=Listes!$B$33,IF(Forfaitaires!$E496&lt;=Listes!$A$64,Forfaitaires!$E496*Listes!$A$65,IF(Forfaitaires!$E496&gt;Listes!$D$64,Forfaitaires!$E496*Listes!$D$65,((Forfaitaires!$E496*Listes!$B$65)+Listes!$C$65)))))))</f>
        <v/>
      </c>
      <c r="M496" s="124" t="str">
        <f t="shared" si="16"/>
        <v/>
      </c>
      <c r="N496" s="313"/>
    </row>
    <row r="497" spans="1:14" ht="20.100000000000001" customHeight="1" x14ac:dyDescent="0.25">
      <c r="A497" s="57">
        <v>492</v>
      </c>
      <c r="B497" s="28"/>
      <c r="C497" s="28"/>
      <c r="D497" s="28"/>
      <c r="E497" s="28"/>
      <c r="F497" s="28"/>
      <c r="G497" s="146" t="str">
        <f>IF(C497="","",IF(C497="","",(VLOOKUP(C497,Listes!$B$31:$C$35,2,FALSE))))</f>
        <v/>
      </c>
      <c r="H497" s="313" t="str">
        <f t="shared" si="15"/>
        <v/>
      </c>
      <c r="I497" s="124" t="str">
        <f>IF(G497="","",IF(G497="","",(VLOOKUP(G497,Listes!$C$31:$D$35,2,FALSE))))</f>
        <v/>
      </c>
      <c r="J497" s="123" t="str">
        <f>IF($G497="","",IF($C497=Listes!$B$32,IF(Forfaitaires!$E497&lt;=Listes!$B$53,(Forfaitaires!$E497*(VLOOKUP(Forfaitaires!$D497,Listes!$A$54:$E$60,2,FALSE))),IF(Forfaitaires!$E497&gt;Listes!$E$53,(Forfaitaires!$E497*(VLOOKUP(Forfaitaires!$D497,Listes!$A$54:$E$60,5,FALSE))),(Forfaitaires!$E497*(VLOOKUP(Forfaitaires!$D497,Listes!$A$54:$E$60,3,FALSE)))+(VLOOKUP(Forfaitaires!$D497,Listes!$A$54:$E$60,4,FALSE))))))</f>
        <v/>
      </c>
      <c r="K497" s="123" t="str">
        <f>IF($G497="","",IF($C497=Listes!$B$31,IF(Forfaitaires!$E497&lt;=Listes!$B$42,(Forfaitaires!$E497*(VLOOKUP(Forfaitaires!$D497,Listes!$A$43:$E$49,2,FALSE))),IF(Forfaitaires!$E497&gt;Listes!$D$42,(Forfaitaires!$E497*(VLOOKUP(Forfaitaires!$D497,Listes!$A$43:$E$49,5,FALSE))),(Forfaitaires!$E497*(VLOOKUP(Forfaitaires!$D497,Listes!$A$43:$E$49,3,FALSE)))+(VLOOKUP(Forfaitaires!$D497,Listes!$A$43:$E$49,4,FALSE))))))</f>
        <v/>
      </c>
      <c r="L497" s="123" t="str">
        <f>IF($G497="","",IF($C497=Listes!$B$34,Listes!$I$31,IF($C497=Listes!$B$35,(VLOOKUP(Forfaitaires!$F497,Listes!$E$31:$F$36,2,FALSE)),IF($C497=Listes!$B$33,IF(Forfaitaires!$E497&lt;=Listes!$A$64,Forfaitaires!$E497*Listes!$A$65,IF(Forfaitaires!$E497&gt;Listes!$D$64,Forfaitaires!$E497*Listes!$D$65,((Forfaitaires!$E497*Listes!$B$65)+Listes!$C$65)))))))</f>
        <v/>
      </c>
      <c r="M497" s="124" t="str">
        <f t="shared" si="16"/>
        <v/>
      </c>
      <c r="N497" s="313"/>
    </row>
    <row r="498" spans="1:14" ht="20.100000000000001" customHeight="1" x14ac:dyDescent="0.25">
      <c r="A498" s="57">
        <v>493</v>
      </c>
      <c r="B498" s="28"/>
      <c r="C498" s="28"/>
      <c r="D498" s="28"/>
      <c r="E498" s="28"/>
      <c r="F498" s="28"/>
      <c r="G498" s="146" t="str">
        <f>IF(C498="","",IF(C498="","",(VLOOKUP(C498,Listes!$B$31:$C$35,2,FALSE))))</f>
        <v/>
      </c>
      <c r="H498" s="313" t="str">
        <f t="shared" si="15"/>
        <v/>
      </c>
      <c r="I498" s="124" t="str">
        <f>IF(G498="","",IF(G498="","",(VLOOKUP(G498,Listes!$C$31:$D$35,2,FALSE))))</f>
        <v/>
      </c>
      <c r="J498" s="123" t="str">
        <f>IF($G498="","",IF($C498=Listes!$B$32,IF(Forfaitaires!$E498&lt;=Listes!$B$53,(Forfaitaires!$E498*(VLOOKUP(Forfaitaires!$D498,Listes!$A$54:$E$60,2,FALSE))),IF(Forfaitaires!$E498&gt;Listes!$E$53,(Forfaitaires!$E498*(VLOOKUP(Forfaitaires!$D498,Listes!$A$54:$E$60,5,FALSE))),(Forfaitaires!$E498*(VLOOKUP(Forfaitaires!$D498,Listes!$A$54:$E$60,3,FALSE)))+(VLOOKUP(Forfaitaires!$D498,Listes!$A$54:$E$60,4,FALSE))))))</f>
        <v/>
      </c>
      <c r="K498" s="123" t="str">
        <f>IF($G498="","",IF($C498=Listes!$B$31,IF(Forfaitaires!$E498&lt;=Listes!$B$42,(Forfaitaires!$E498*(VLOOKUP(Forfaitaires!$D498,Listes!$A$43:$E$49,2,FALSE))),IF(Forfaitaires!$E498&gt;Listes!$D$42,(Forfaitaires!$E498*(VLOOKUP(Forfaitaires!$D498,Listes!$A$43:$E$49,5,FALSE))),(Forfaitaires!$E498*(VLOOKUP(Forfaitaires!$D498,Listes!$A$43:$E$49,3,FALSE)))+(VLOOKUP(Forfaitaires!$D498,Listes!$A$43:$E$49,4,FALSE))))))</f>
        <v/>
      </c>
      <c r="L498" s="123" t="str">
        <f>IF($G498="","",IF($C498=Listes!$B$34,Listes!$I$31,IF($C498=Listes!$B$35,(VLOOKUP(Forfaitaires!$F498,Listes!$E$31:$F$36,2,FALSE)),IF($C498=Listes!$B$33,IF(Forfaitaires!$E498&lt;=Listes!$A$64,Forfaitaires!$E498*Listes!$A$65,IF(Forfaitaires!$E498&gt;Listes!$D$64,Forfaitaires!$E498*Listes!$D$65,((Forfaitaires!$E498*Listes!$B$65)+Listes!$C$65)))))))</f>
        <v/>
      </c>
      <c r="M498" s="124" t="str">
        <f t="shared" si="16"/>
        <v/>
      </c>
      <c r="N498" s="313"/>
    </row>
    <row r="499" spans="1:14" ht="20.100000000000001" customHeight="1" x14ac:dyDescent="0.25">
      <c r="A499" s="57">
        <v>494</v>
      </c>
      <c r="B499" s="28"/>
      <c r="C499" s="28"/>
      <c r="D499" s="28"/>
      <c r="E499" s="28"/>
      <c r="F499" s="28"/>
      <c r="G499" s="146" t="str">
        <f>IF(C499="","",IF(C499="","",(VLOOKUP(C499,Listes!$B$31:$C$35,2,FALSE))))</f>
        <v/>
      </c>
      <c r="H499" s="313" t="str">
        <f t="shared" si="15"/>
        <v/>
      </c>
      <c r="I499" s="124" t="str">
        <f>IF(G499="","",IF(G499="","",(VLOOKUP(G499,Listes!$C$31:$D$35,2,FALSE))))</f>
        <v/>
      </c>
      <c r="J499" s="123" t="str">
        <f>IF($G499="","",IF($C499=Listes!$B$32,IF(Forfaitaires!$E499&lt;=Listes!$B$53,(Forfaitaires!$E499*(VLOOKUP(Forfaitaires!$D499,Listes!$A$54:$E$60,2,FALSE))),IF(Forfaitaires!$E499&gt;Listes!$E$53,(Forfaitaires!$E499*(VLOOKUP(Forfaitaires!$D499,Listes!$A$54:$E$60,5,FALSE))),(Forfaitaires!$E499*(VLOOKUP(Forfaitaires!$D499,Listes!$A$54:$E$60,3,FALSE)))+(VLOOKUP(Forfaitaires!$D499,Listes!$A$54:$E$60,4,FALSE))))))</f>
        <v/>
      </c>
      <c r="K499" s="123" t="str">
        <f>IF($G499="","",IF($C499=Listes!$B$31,IF(Forfaitaires!$E499&lt;=Listes!$B$42,(Forfaitaires!$E499*(VLOOKUP(Forfaitaires!$D499,Listes!$A$43:$E$49,2,FALSE))),IF(Forfaitaires!$E499&gt;Listes!$D$42,(Forfaitaires!$E499*(VLOOKUP(Forfaitaires!$D499,Listes!$A$43:$E$49,5,FALSE))),(Forfaitaires!$E499*(VLOOKUP(Forfaitaires!$D499,Listes!$A$43:$E$49,3,FALSE)))+(VLOOKUP(Forfaitaires!$D499,Listes!$A$43:$E$49,4,FALSE))))))</f>
        <v/>
      </c>
      <c r="L499" s="123" t="str">
        <f>IF($G499="","",IF($C499=Listes!$B$34,Listes!$I$31,IF($C499=Listes!$B$35,(VLOOKUP(Forfaitaires!$F499,Listes!$E$31:$F$36,2,FALSE)),IF($C499=Listes!$B$33,IF(Forfaitaires!$E499&lt;=Listes!$A$64,Forfaitaires!$E499*Listes!$A$65,IF(Forfaitaires!$E499&gt;Listes!$D$64,Forfaitaires!$E499*Listes!$D$65,((Forfaitaires!$E499*Listes!$B$65)+Listes!$C$65)))))))</f>
        <v/>
      </c>
      <c r="M499" s="124" t="str">
        <f t="shared" si="16"/>
        <v/>
      </c>
      <c r="N499" s="313"/>
    </row>
    <row r="500" spans="1:14" ht="20.100000000000001" customHeight="1" x14ac:dyDescent="0.25">
      <c r="A500" s="57">
        <v>495</v>
      </c>
      <c r="B500" s="28"/>
      <c r="C500" s="28"/>
      <c r="D500" s="28"/>
      <c r="E500" s="28"/>
      <c r="F500" s="28"/>
      <c r="G500" s="146" t="str">
        <f>IF(C500="","",IF(C500="","",(VLOOKUP(C500,Listes!$B$31:$C$35,2,FALSE))))</f>
        <v/>
      </c>
      <c r="H500" s="313" t="str">
        <f t="shared" si="15"/>
        <v/>
      </c>
      <c r="I500" s="124" t="str">
        <f>IF(G500="","",IF(G500="","",(VLOOKUP(G500,Listes!$C$31:$D$35,2,FALSE))))</f>
        <v/>
      </c>
      <c r="J500" s="123" t="str">
        <f>IF($G500="","",IF($C500=Listes!$B$32,IF(Forfaitaires!$E500&lt;=Listes!$B$53,(Forfaitaires!$E500*(VLOOKUP(Forfaitaires!$D500,Listes!$A$54:$E$60,2,FALSE))),IF(Forfaitaires!$E500&gt;Listes!$E$53,(Forfaitaires!$E500*(VLOOKUP(Forfaitaires!$D500,Listes!$A$54:$E$60,5,FALSE))),(Forfaitaires!$E500*(VLOOKUP(Forfaitaires!$D500,Listes!$A$54:$E$60,3,FALSE)))+(VLOOKUP(Forfaitaires!$D500,Listes!$A$54:$E$60,4,FALSE))))))</f>
        <v/>
      </c>
      <c r="K500" s="123" t="str">
        <f>IF($G500="","",IF($C500=Listes!$B$31,IF(Forfaitaires!$E500&lt;=Listes!$B$42,(Forfaitaires!$E500*(VLOOKUP(Forfaitaires!$D500,Listes!$A$43:$E$49,2,FALSE))),IF(Forfaitaires!$E500&gt;Listes!$D$42,(Forfaitaires!$E500*(VLOOKUP(Forfaitaires!$D500,Listes!$A$43:$E$49,5,FALSE))),(Forfaitaires!$E500*(VLOOKUP(Forfaitaires!$D500,Listes!$A$43:$E$49,3,FALSE)))+(VLOOKUP(Forfaitaires!$D500,Listes!$A$43:$E$49,4,FALSE))))))</f>
        <v/>
      </c>
      <c r="L500" s="123" t="str">
        <f>IF($G500="","",IF($C500=Listes!$B$34,Listes!$I$31,IF($C500=Listes!$B$35,(VLOOKUP(Forfaitaires!$F500,Listes!$E$31:$F$36,2,FALSE)),IF($C500=Listes!$B$33,IF(Forfaitaires!$E500&lt;=Listes!$A$64,Forfaitaires!$E500*Listes!$A$65,IF(Forfaitaires!$E500&gt;Listes!$D$64,Forfaitaires!$E500*Listes!$D$65,((Forfaitaires!$E500*Listes!$B$65)+Listes!$C$65)))))))</f>
        <v/>
      </c>
      <c r="M500" s="124" t="str">
        <f t="shared" si="16"/>
        <v/>
      </c>
      <c r="N500" s="313"/>
    </row>
    <row r="501" spans="1:14" ht="20.100000000000001" customHeight="1" x14ac:dyDescent="0.25">
      <c r="A501" s="57">
        <v>496</v>
      </c>
      <c r="B501" s="28"/>
      <c r="C501" s="28"/>
      <c r="D501" s="28"/>
      <c r="E501" s="28"/>
      <c r="F501" s="28"/>
      <c r="G501" s="146" t="str">
        <f>IF(C501="","",IF(C501="","",(VLOOKUP(C501,Listes!$B$31:$C$35,2,FALSE))))</f>
        <v/>
      </c>
      <c r="H501" s="313" t="str">
        <f t="shared" si="15"/>
        <v/>
      </c>
      <c r="I501" s="124" t="str">
        <f>IF(G501="","",IF(G501="","",(VLOOKUP(G501,Listes!$C$31:$D$35,2,FALSE))))</f>
        <v/>
      </c>
      <c r="J501" s="123" t="str">
        <f>IF($G501="","",IF($C501=Listes!$B$32,IF(Forfaitaires!$E501&lt;=Listes!$B$53,(Forfaitaires!$E501*(VLOOKUP(Forfaitaires!$D501,Listes!$A$54:$E$60,2,FALSE))),IF(Forfaitaires!$E501&gt;Listes!$E$53,(Forfaitaires!$E501*(VLOOKUP(Forfaitaires!$D501,Listes!$A$54:$E$60,5,FALSE))),(Forfaitaires!$E501*(VLOOKUP(Forfaitaires!$D501,Listes!$A$54:$E$60,3,FALSE)))+(VLOOKUP(Forfaitaires!$D501,Listes!$A$54:$E$60,4,FALSE))))))</f>
        <v/>
      </c>
      <c r="K501" s="123" t="str">
        <f>IF($G501="","",IF($C501=Listes!$B$31,IF(Forfaitaires!$E501&lt;=Listes!$B$42,(Forfaitaires!$E501*(VLOOKUP(Forfaitaires!$D501,Listes!$A$43:$E$49,2,FALSE))),IF(Forfaitaires!$E501&gt;Listes!$D$42,(Forfaitaires!$E501*(VLOOKUP(Forfaitaires!$D501,Listes!$A$43:$E$49,5,FALSE))),(Forfaitaires!$E501*(VLOOKUP(Forfaitaires!$D501,Listes!$A$43:$E$49,3,FALSE)))+(VLOOKUP(Forfaitaires!$D501,Listes!$A$43:$E$49,4,FALSE))))))</f>
        <v/>
      </c>
      <c r="L501" s="123" t="str">
        <f>IF($G501="","",IF($C501=Listes!$B$34,Listes!$I$31,IF($C501=Listes!$B$35,(VLOOKUP(Forfaitaires!$F501,Listes!$E$31:$F$36,2,FALSE)),IF($C501=Listes!$B$33,IF(Forfaitaires!$E501&lt;=Listes!$A$64,Forfaitaires!$E501*Listes!$A$65,IF(Forfaitaires!$E501&gt;Listes!$D$64,Forfaitaires!$E501*Listes!$D$65,((Forfaitaires!$E501*Listes!$B$65)+Listes!$C$65)))))))</f>
        <v/>
      </c>
      <c r="M501" s="124" t="str">
        <f t="shared" si="16"/>
        <v/>
      </c>
      <c r="N501" s="313"/>
    </row>
    <row r="502" spans="1:14" ht="20.100000000000001" customHeight="1" x14ac:dyDescent="0.25">
      <c r="A502" s="57">
        <v>497</v>
      </c>
      <c r="B502" s="28"/>
      <c r="C502" s="28"/>
      <c r="D502" s="28"/>
      <c r="E502" s="28"/>
      <c r="F502" s="28"/>
      <c r="G502" s="146" t="str">
        <f>IF(C502="","",IF(C502="","",(VLOOKUP(C502,Listes!$B$31:$C$35,2,FALSE))))</f>
        <v/>
      </c>
      <c r="H502" s="313" t="str">
        <f t="shared" si="15"/>
        <v/>
      </c>
      <c r="I502" s="124" t="str">
        <f>IF(G502="","",IF(G502="","",(VLOOKUP(G502,Listes!$C$31:$D$35,2,FALSE))))</f>
        <v/>
      </c>
      <c r="J502" s="123" t="str">
        <f>IF($G502="","",IF($C502=Listes!$B$32,IF(Forfaitaires!$E502&lt;=Listes!$B$53,(Forfaitaires!$E502*(VLOOKUP(Forfaitaires!$D502,Listes!$A$54:$E$60,2,FALSE))),IF(Forfaitaires!$E502&gt;Listes!$E$53,(Forfaitaires!$E502*(VLOOKUP(Forfaitaires!$D502,Listes!$A$54:$E$60,5,FALSE))),(Forfaitaires!$E502*(VLOOKUP(Forfaitaires!$D502,Listes!$A$54:$E$60,3,FALSE)))+(VLOOKUP(Forfaitaires!$D502,Listes!$A$54:$E$60,4,FALSE))))))</f>
        <v/>
      </c>
      <c r="K502" s="123" t="str">
        <f>IF($G502="","",IF($C502=Listes!$B$31,IF(Forfaitaires!$E502&lt;=Listes!$B$42,(Forfaitaires!$E502*(VLOOKUP(Forfaitaires!$D502,Listes!$A$43:$E$49,2,FALSE))),IF(Forfaitaires!$E502&gt;Listes!$D$42,(Forfaitaires!$E502*(VLOOKUP(Forfaitaires!$D502,Listes!$A$43:$E$49,5,FALSE))),(Forfaitaires!$E502*(VLOOKUP(Forfaitaires!$D502,Listes!$A$43:$E$49,3,FALSE)))+(VLOOKUP(Forfaitaires!$D502,Listes!$A$43:$E$49,4,FALSE))))))</f>
        <v/>
      </c>
      <c r="L502" s="123" t="str">
        <f>IF($G502="","",IF($C502=Listes!$B$34,Listes!$I$31,IF($C502=Listes!$B$35,(VLOOKUP(Forfaitaires!$F502,Listes!$E$31:$F$36,2,FALSE)),IF($C502=Listes!$B$33,IF(Forfaitaires!$E502&lt;=Listes!$A$64,Forfaitaires!$E502*Listes!$A$65,IF(Forfaitaires!$E502&gt;Listes!$D$64,Forfaitaires!$E502*Listes!$D$65,((Forfaitaires!$E502*Listes!$B$65)+Listes!$C$65)))))))</f>
        <v/>
      </c>
      <c r="M502" s="124" t="str">
        <f t="shared" si="16"/>
        <v/>
      </c>
      <c r="N502" s="313"/>
    </row>
    <row r="503" spans="1:14" ht="20.100000000000001" customHeight="1" x14ac:dyDescent="0.25">
      <c r="A503" s="57">
        <v>498</v>
      </c>
      <c r="B503" s="28"/>
      <c r="C503" s="28"/>
      <c r="D503" s="28"/>
      <c r="E503" s="28"/>
      <c r="F503" s="28"/>
      <c r="G503" s="146" t="str">
        <f>IF(C503="","",IF(C503="","",(VLOOKUP(C503,Listes!$B$31:$C$35,2,FALSE))))</f>
        <v/>
      </c>
      <c r="H503" s="313" t="str">
        <f t="shared" si="15"/>
        <v/>
      </c>
      <c r="I503" s="124" t="str">
        <f>IF(G503="","",IF(G503="","",(VLOOKUP(G503,Listes!$C$31:$D$35,2,FALSE))))</f>
        <v/>
      </c>
      <c r="J503" s="123" t="str">
        <f>IF($G503="","",IF($C503=Listes!$B$32,IF(Forfaitaires!$E503&lt;=Listes!$B$53,(Forfaitaires!$E503*(VLOOKUP(Forfaitaires!$D503,Listes!$A$54:$E$60,2,FALSE))),IF(Forfaitaires!$E503&gt;Listes!$E$53,(Forfaitaires!$E503*(VLOOKUP(Forfaitaires!$D503,Listes!$A$54:$E$60,5,FALSE))),(Forfaitaires!$E503*(VLOOKUP(Forfaitaires!$D503,Listes!$A$54:$E$60,3,FALSE)))+(VLOOKUP(Forfaitaires!$D503,Listes!$A$54:$E$60,4,FALSE))))))</f>
        <v/>
      </c>
      <c r="K503" s="123" t="str">
        <f>IF($G503="","",IF($C503=Listes!$B$31,IF(Forfaitaires!$E503&lt;=Listes!$B$42,(Forfaitaires!$E503*(VLOOKUP(Forfaitaires!$D503,Listes!$A$43:$E$49,2,FALSE))),IF(Forfaitaires!$E503&gt;Listes!$D$42,(Forfaitaires!$E503*(VLOOKUP(Forfaitaires!$D503,Listes!$A$43:$E$49,5,FALSE))),(Forfaitaires!$E503*(VLOOKUP(Forfaitaires!$D503,Listes!$A$43:$E$49,3,FALSE)))+(VLOOKUP(Forfaitaires!$D503,Listes!$A$43:$E$49,4,FALSE))))))</f>
        <v/>
      </c>
      <c r="L503" s="123" t="str">
        <f>IF($G503="","",IF($C503=Listes!$B$34,Listes!$I$31,IF($C503=Listes!$B$35,(VLOOKUP(Forfaitaires!$F503,Listes!$E$31:$F$36,2,FALSE)),IF($C503=Listes!$B$33,IF(Forfaitaires!$E503&lt;=Listes!$A$64,Forfaitaires!$E503*Listes!$A$65,IF(Forfaitaires!$E503&gt;Listes!$D$64,Forfaitaires!$E503*Listes!$D$65,((Forfaitaires!$E503*Listes!$B$65)+Listes!$C$65)))))))</f>
        <v/>
      </c>
      <c r="M503" s="124" t="str">
        <f t="shared" si="16"/>
        <v/>
      </c>
      <c r="N503" s="313"/>
    </row>
    <row r="504" spans="1:14" ht="20.100000000000001" customHeight="1" x14ac:dyDescent="0.25">
      <c r="A504" s="57">
        <v>499</v>
      </c>
      <c r="B504" s="28"/>
      <c r="C504" s="28"/>
      <c r="D504" s="28"/>
      <c r="E504" s="28"/>
      <c r="F504" s="28"/>
      <c r="G504" s="146" t="str">
        <f>IF(C504="","",IF(C504="","",(VLOOKUP(C504,Listes!$B$31:$C$35,2,FALSE))))</f>
        <v/>
      </c>
      <c r="H504" s="313" t="str">
        <f t="shared" si="15"/>
        <v/>
      </c>
      <c r="I504" s="124" t="str">
        <f>IF(G504="","",IF(G504="","",(VLOOKUP(G504,Listes!$C$31:$D$35,2,FALSE))))</f>
        <v/>
      </c>
      <c r="J504" s="123" t="str">
        <f>IF($G504="","",IF($C504=Listes!$B$32,IF(Forfaitaires!$E504&lt;=Listes!$B$53,(Forfaitaires!$E504*(VLOOKUP(Forfaitaires!$D504,Listes!$A$54:$E$60,2,FALSE))),IF(Forfaitaires!$E504&gt;Listes!$E$53,(Forfaitaires!$E504*(VLOOKUP(Forfaitaires!$D504,Listes!$A$54:$E$60,5,FALSE))),(Forfaitaires!$E504*(VLOOKUP(Forfaitaires!$D504,Listes!$A$54:$E$60,3,FALSE)))+(VLOOKUP(Forfaitaires!$D504,Listes!$A$54:$E$60,4,FALSE))))))</f>
        <v/>
      </c>
      <c r="K504" s="123" t="str">
        <f>IF($G504="","",IF($C504=Listes!$B$31,IF(Forfaitaires!$E504&lt;=Listes!$B$42,(Forfaitaires!$E504*(VLOOKUP(Forfaitaires!$D504,Listes!$A$43:$E$49,2,FALSE))),IF(Forfaitaires!$E504&gt;Listes!$D$42,(Forfaitaires!$E504*(VLOOKUP(Forfaitaires!$D504,Listes!$A$43:$E$49,5,FALSE))),(Forfaitaires!$E504*(VLOOKUP(Forfaitaires!$D504,Listes!$A$43:$E$49,3,FALSE)))+(VLOOKUP(Forfaitaires!$D504,Listes!$A$43:$E$49,4,FALSE))))))</f>
        <v/>
      </c>
      <c r="L504" s="123" t="str">
        <f>IF($G504="","",IF($C504=Listes!$B$34,Listes!$I$31,IF($C504=Listes!$B$35,(VLOOKUP(Forfaitaires!$F504,Listes!$E$31:$F$36,2,FALSE)),IF($C504=Listes!$B$33,IF(Forfaitaires!$E504&lt;=Listes!$A$64,Forfaitaires!$E504*Listes!$A$65,IF(Forfaitaires!$E504&gt;Listes!$D$64,Forfaitaires!$E504*Listes!$D$65,((Forfaitaires!$E504*Listes!$B$65)+Listes!$C$65)))))))</f>
        <v/>
      </c>
      <c r="M504" s="124" t="str">
        <f t="shared" si="16"/>
        <v/>
      </c>
      <c r="N504" s="313"/>
    </row>
    <row r="505" spans="1:14" ht="20.100000000000001" customHeight="1" thickBot="1" x14ac:dyDescent="0.3">
      <c r="A505" s="58">
        <v>500</v>
      </c>
      <c r="B505" s="28"/>
      <c r="C505" s="28"/>
      <c r="D505" s="28"/>
      <c r="E505" s="28"/>
      <c r="F505" s="28"/>
      <c r="G505" s="146" t="str">
        <f>IF(C505="","",IF(C505="","",(VLOOKUP(C505,Listes!$B$31:$C$35,2,FALSE))))</f>
        <v/>
      </c>
      <c r="H505" s="313" t="str">
        <f t="shared" si="15"/>
        <v/>
      </c>
      <c r="I505" s="124" t="str">
        <f>IF(G505="","",IF(G505="","",(VLOOKUP(G505,Listes!$C$31:$D$35,2,FALSE))))</f>
        <v/>
      </c>
      <c r="J505" s="123" t="str">
        <f>IF($G505="","",IF($C505=Listes!$B$32,IF(Forfaitaires!$E505&lt;=Listes!$B$53,(Forfaitaires!$E505*(VLOOKUP(Forfaitaires!$D505,Listes!$A$54:$E$60,2,FALSE))),IF(Forfaitaires!$E505&gt;Listes!$E$53,(Forfaitaires!$E505*(VLOOKUP(Forfaitaires!$D505,Listes!$A$54:$E$60,5,FALSE))),(Forfaitaires!$E505*(VLOOKUP(Forfaitaires!$D505,Listes!$A$54:$E$60,3,FALSE)))+(VLOOKUP(Forfaitaires!$D505,Listes!$A$54:$E$60,4,FALSE))))))</f>
        <v/>
      </c>
      <c r="K505" s="123" t="str">
        <f>IF($G505="","",IF($C505=Listes!$B$31,IF(Forfaitaires!$E505&lt;=Listes!$B$42,(Forfaitaires!$E505*(VLOOKUP(Forfaitaires!$D505,Listes!$A$43:$E$49,2,FALSE))),IF(Forfaitaires!$E505&gt;Listes!$D$42,(Forfaitaires!$E505*(VLOOKUP(Forfaitaires!$D505,Listes!$A$43:$E$49,5,FALSE))),(Forfaitaires!$E505*(VLOOKUP(Forfaitaires!$D505,Listes!$A$43:$E$49,3,FALSE)))+(VLOOKUP(Forfaitaires!$D505,Listes!$A$43:$E$49,4,FALSE))))))</f>
        <v/>
      </c>
      <c r="L505" s="123" t="str">
        <f>IF($G505="","",IF($C505=Listes!$B$34,Listes!$I$31,IF($C505=Listes!$B$35,(VLOOKUP(Forfaitaires!$F505,Listes!$E$31:$F$36,2,FALSE)),IF($C505=Listes!$B$33,IF(Forfaitaires!$E505&lt;=Listes!$A$64,Forfaitaires!$E505*Listes!$A$65,IF(Forfaitaires!$E505&gt;Listes!$D$64,Forfaitaires!$E505*Listes!$D$65,((Forfaitaires!$E505*Listes!$B$65)+Listes!$C$65)))))))</f>
        <v/>
      </c>
      <c r="M505" s="124" t="str">
        <f t="shared" si="16"/>
        <v/>
      </c>
      <c r="N505" s="313"/>
    </row>
    <row r="506" spans="1:14" s="59" customFormat="1" ht="20.100000000000001" customHeight="1" thickBot="1" x14ac:dyDescent="0.35">
      <c r="I506" s="310" t="s">
        <v>52</v>
      </c>
      <c r="J506" s="311"/>
      <c r="M506" s="312">
        <f>SUM(M6:M505)</f>
        <v>0</v>
      </c>
      <c r="N506" s="42"/>
    </row>
  </sheetData>
  <mergeCells count="6">
    <mergeCell ref="A1:N1"/>
    <mergeCell ref="A2:N2"/>
    <mergeCell ref="A3:A4"/>
    <mergeCell ref="D4:E4"/>
    <mergeCell ref="J3:L3"/>
    <mergeCell ref="J4:L4"/>
  </mergeCells>
  <conditionalFormatting sqref="F6:F505">
    <cfRule type="expression" dxfId="77" priority="232">
      <formula>$C6="Frais de déplacement Cyclomoteurs"</formula>
    </cfRule>
    <cfRule type="expression" dxfId="76" priority="235">
      <formula>$C6="Frais de déplacement Motocyclettes"</formula>
    </cfRule>
    <cfRule type="expression" dxfId="75" priority="236">
      <formula>$C6="Frais de déplacement Voitures"</formula>
    </cfRule>
  </conditionalFormatting>
  <conditionalFormatting sqref="F6:F505">
    <cfRule type="expression" dxfId="74" priority="231">
      <formula>$C6="Frais de restauration"</formula>
    </cfRule>
  </conditionalFormatting>
  <conditionalFormatting sqref="D6:D505">
    <cfRule type="expression" dxfId="73" priority="226">
      <formula>$C6="Frais de déplacement Cyclomoteurs"</formula>
    </cfRule>
  </conditionalFormatting>
  <conditionalFormatting sqref="D6:E505">
    <cfRule type="expression" dxfId="72" priority="225">
      <formula>$C6="Frais de restauration"</formula>
    </cfRule>
  </conditionalFormatting>
  <conditionalFormatting sqref="D6:E505">
    <cfRule type="expression" dxfId="71" priority="224">
      <formula>$C6="Frais d'hébergement"</formula>
    </cfRule>
  </conditionalFormatting>
  <dataValidations count="2">
    <dataValidation type="decimal" operator="greaterThan" allowBlank="1" showInputMessage="1" showErrorMessage="1" sqref="M6: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Listes!$A$31:$A$37</xm:f>
          </x14:formula1>
          <xm:sqref>D6:D505</xm:sqref>
        </x14:dataValidation>
        <x14:dataValidation type="list" allowBlank="1" showInputMessage="1" showErrorMessage="1">
          <x14:formula1>
            <xm:f>Listes!$E$31:$E$36</xm:f>
          </x14:formula1>
          <xm:sqref>F6:F505</xm:sqref>
        </x14:dataValidation>
        <x14:dataValidation type="list" allowBlank="1" showInputMessage="1" showErrorMessage="1">
          <x14:formula1>
            <xm:f>Listes!$B$31:$B$35</xm:f>
          </x14:formula1>
          <xm:sqref>C6:C505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K121"/>
  <sheetViews>
    <sheetView topLeftCell="F15" zoomScale="85" zoomScaleNormal="85" workbookViewId="0">
      <selection activeCell="K31" sqref="K31"/>
    </sheetView>
  </sheetViews>
  <sheetFormatPr baseColWidth="10" defaultColWidth="23.140625" defaultRowHeight="15" x14ac:dyDescent="0.25"/>
  <cols>
    <col min="1" max="1" width="8.7109375" style="214" customWidth="1"/>
    <col min="2" max="2" width="48" style="214" customWidth="1"/>
    <col min="3" max="5" width="23.140625" style="214"/>
    <col min="6" max="6" width="29" style="214" customWidth="1"/>
    <col min="7" max="7" width="41.140625" style="214" customWidth="1"/>
    <col min="8" max="8" width="42.42578125" style="214" customWidth="1"/>
    <col min="9" max="9" width="5.85546875" style="214" customWidth="1"/>
    <col min="10" max="10" width="59.140625" style="214" customWidth="1"/>
    <col min="11" max="11" width="27" style="214" customWidth="1"/>
    <col min="12" max="12" width="51.5703125" style="214" customWidth="1"/>
    <col min="13" max="16384" width="23.140625" style="214"/>
  </cols>
  <sheetData>
    <row r="1" spans="1:11" ht="15" customHeight="1" x14ac:dyDescent="0.25">
      <c r="A1" s="212"/>
      <c r="B1" s="213"/>
      <c r="C1" s="213"/>
      <c r="D1" s="213"/>
      <c r="E1" s="213"/>
      <c r="F1" s="213"/>
      <c r="G1" s="213"/>
    </row>
    <row r="2" spans="1:11" ht="15" customHeight="1" x14ac:dyDescent="0.25">
      <c r="A2" s="212"/>
      <c r="B2" s="212"/>
    </row>
    <row r="3" spans="1:11" ht="15" customHeight="1" x14ac:dyDescent="0.25">
      <c r="A3" s="212"/>
      <c r="B3" s="212"/>
    </row>
    <row r="4" spans="1:11" ht="15" customHeight="1" x14ac:dyDescent="0.25">
      <c r="A4" s="212"/>
      <c r="B4" s="212"/>
    </row>
    <row r="5" spans="1:11" ht="15" customHeight="1" x14ac:dyDescent="0.25">
      <c r="A5" s="212"/>
      <c r="B5" s="212"/>
    </row>
    <row r="6" spans="1:11" ht="15" customHeight="1" x14ac:dyDescent="0.25">
      <c r="A6" s="212"/>
      <c r="B6" s="212"/>
    </row>
    <row r="7" spans="1:11" ht="15" customHeight="1" x14ac:dyDescent="0.25">
      <c r="A7" s="212"/>
      <c r="B7" s="215"/>
      <c r="C7" s="216"/>
    </row>
    <row r="8" spans="1:11" ht="15" customHeight="1" x14ac:dyDescent="0.25">
      <c r="A8" s="212"/>
      <c r="B8" s="215"/>
      <c r="C8" s="216"/>
    </row>
    <row r="9" spans="1:11" ht="60.6" customHeight="1" x14ac:dyDescent="0.25">
      <c r="A9" s="413" t="s">
        <v>213</v>
      </c>
      <c r="B9" s="414"/>
      <c r="C9" s="414"/>
      <c r="D9" s="414"/>
      <c r="E9" s="414"/>
      <c r="F9" s="414"/>
      <c r="G9" s="414"/>
      <c r="H9" s="414"/>
      <c r="I9" s="414"/>
      <c r="J9" s="414"/>
      <c r="K9" s="415"/>
    </row>
    <row r="10" spans="1:11" ht="20.100000000000001" customHeight="1" x14ac:dyDescent="0.25">
      <c r="A10" s="412" t="s">
        <v>63</v>
      </c>
      <c r="B10" s="412"/>
      <c r="C10" s="412"/>
      <c r="D10" s="412"/>
      <c r="E10" s="387" t="str">
        <f>IF('Synthèse dépenses bénéficiaire'!$E$10:$J$10="","",'Synthèse dépenses bénéficiaire'!$E$10:$J$10)</f>
        <v/>
      </c>
      <c r="F10" s="388"/>
      <c r="G10" s="388"/>
      <c r="H10" s="388"/>
      <c r="I10" s="388"/>
      <c r="J10" s="388"/>
      <c r="K10" s="389"/>
    </row>
    <row r="11" spans="1:11" ht="20.100000000000001" customHeight="1" x14ac:dyDescent="0.25">
      <c r="A11" s="412" t="s">
        <v>62</v>
      </c>
      <c r="B11" s="412"/>
      <c r="C11" s="412"/>
      <c r="D11" s="412"/>
      <c r="E11" s="387" t="str">
        <f>IF('Synthèse dépenses bénéficiaire'!$E$11:$J$11="","",'Synthèse dépenses bénéficiaire'!$E$11:$J$11)</f>
        <v/>
      </c>
      <c r="F11" s="388"/>
      <c r="G11" s="388"/>
      <c r="H11" s="388"/>
      <c r="I11" s="388"/>
      <c r="J11" s="388"/>
      <c r="K11" s="389"/>
    </row>
    <row r="12" spans="1:11" ht="24.95" customHeight="1" x14ac:dyDescent="0.25">
      <c r="A12" s="413" t="s">
        <v>24</v>
      </c>
      <c r="B12" s="414"/>
      <c r="C12" s="414"/>
      <c r="D12" s="414"/>
      <c r="E12" s="414"/>
      <c r="F12" s="414"/>
      <c r="G12" s="414"/>
      <c r="H12" s="414"/>
      <c r="I12" s="414"/>
      <c r="J12" s="414"/>
      <c r="K12" s="415"/>
    </row>
    <row r="13" spans="1:11" ht="15" customHeight="1" x14ac:dyDescent="0.25">
      <c r="A13" s="217"/>
      <c r="B13" s="217"/>
      <c r="C13" s="217"/>
      <c r="D13" s="217"/>
      <c r="E13" s="217"/>
      <c r="F13" s="217"/>
      <c r="G13" s="217"/>
      <c r="H13" s="217"/>
      <c r="I13" s="217"/>
      <c r="J13" s="217"/>
    </row>
    <row r="14" spans="1:11" ht="15" customHeight="1" thickBot="1" x14ac:dyDescent="0.3">
      <c r="A14" s="212"/>
      <c r="B14" s="217"/>
      <c r="C14" s="217"/>
      <c r="D14" s="217"/>
      <c r="E14" s="217"/>
      <c r="F14" s="217"/>
      <c r="G14" s="217"/>
    </row>
    <row r="15" spans="1:11" ht="19.5" customHeight="1" thickBot="1" x14ac:dyDescent="0.3">
      <c r="A15" s="218"/>
      <c r="B15" s="219" t="s">
        <v>26</v>
      </c>
      <c r="C15" s="220" t="s">
        <v>27</v>
      </c>
      <c r="D15" s="220" t="s">
        <v>30</v>
      </c>
      <c r="E15" s="221" t="s">
        <v>33</v>
      </c>
      <c r="F15" s="222"/>
      <c r="G15" s="223" t="s">
        <v>34</v>
      </c>
    </row>
    <row r="16" spans="1:11" ht="19.5" customHeight="1" thickBot="1" x14ac:dyDescent="0.3">
      <c r="A16" s="218"/>
      <c r="B16" s="224" t="s">
        <v>25</v>
      </c>
      <c r="C16" s="225">
        <f>C25+C31</f>
        <v>0</v>
      </c>
      <c r="D16" s="225">
        <f>H31+H25</f>
        <v>0</v>
      </c>
      <c r="E16" s="226">
        <f>IF(C16-D16&lt;=0,0,C16-D16)</f>
        <v>0</v>
      </c>
      <c r="F16" s="222"/>
      <c r="G16" s="227">
        <f>D21</f>
        <v>0</v>
      </c>
    </row>
    <row r="17" spans="1:11" ht="20.100000000000001" customHeight="1" x14ac:dyDescent="0.25">
      <c r="A17" s="218"/>
      <c r="B17" s="224" t="s">
        <v>214</v>
      </c>
      <c r="C17" s="225">
        <f>C33</f>
        <v>0</v>
      </c>
      <c r="D17" s="225">
        <f>H33</f>
        <v>0</v>
      </c>
      <c r="E17" s="226">
        <f>IF(C17-D17&lt;=0,0,C17-D17)</f>
        <v>0</v>
      </c>
      <c r="F17" s="222"/>
      <c r="G17" s="228"/>
    </row>
    <row r="18" spans="1:11" ht="20.100000000000001" customHeight="1" x14ac:dyDescent="0.25">
      <c r="A18" s="218"/>
      <c r="B18" s="224" t="s">
        <v>216</v>
      </c>
      <c r="C18" s="225">
        <f>C38</f>
        <v>0</v>
      </c>
      <c r="D18" s="225">
        <f>H38</f>
        <v>0</v>
      </c>
      <c r="E18" s="226">
        <f>IF(C18-D18&lt;=0,0,C18-D18)</f>
        <v>0</v>
      </c>
      <c r="F18" s="222"/>
    </row>
    <row r="19" spans="1:11" ht="20.100000000000001" customHeight="1" x14ac:dyDescent="0.25">
      <c r="A19" s="218"/>
      <c r="B19" s="224" t="s">
        <v>145</v>
      </c>
      <c r="C19" s="225">
        <f>C40</f>
        <v>0</v>
      </c>
      <c r="D19" s="225">
        <f>H40</f>
        <v>0</v>
      </c>
      <c r="E19" s="226">
        <f>IF(C19-D19&lt;=0,0,C19-D19)</f>
        <v>0</v>
      </c>
      <c r="F19" s="222"/>
    </row>
    <row r="20" spans="1:11" ht="20.100000000000001" customHeight="1" thickBot="1" x14ac:dyDescent="0.3">
      <c r="A20" s="218"/>
      <c r="B20" s="224" t="s">
        <v>211</v>
      </c>
      <c r="C20" s="225">
        <f>C43</f>
        <v>0</v>
      </c>
      <c r="D20" s="225">
        <f>H43</f>
        <v>0</v>
      </c>
      <c r="E20" s="226">
        <f>IF(C20-D20&lt;=0,0,C20-D20)</f>
        <v>0</v>
      </c>
      <c r="F20" s="222"/>
    </row>
    <row r="21" spans="1:11" ht="20.25" customHeight="1" thickBot="1" x14ac:dyDescent="0.3">
      <c r="A21" s="218"/>
      <c r="B21" s="219" t="s">
        <v>2</v>
      </c>
      <c r="C21" s="229">
        <f>SUM(C16:C20)</f>
        <v>0</v>
      </c>
      <c r="D21" s="229">
        <f>SUM(D16:D20)</f>
        <v>0</v>
      </c>
      <c r="E21" s="230">
        <f>SUM(E16:E20)</f>
        <v>0</v>
      </c>
      <c r="F21" s="222"/>
    </row>
    <row r="22" spans="1:11" ht="15" customHeight="1" x14ac:dyDescent="0.25">
      <c r="A22" s="212"/>
      <c r="B22" s="222"/>
      <c r="C22" s="222"/>
      <c r="D22" s="222"/>
      <c r="E22" s="222"/>
      <c r="F22" s="222"/>
    </row>
    <row r="23" spans="1:11" ht="15" customHeight="1" thickBot="1" x14ac:dyDescent="0.3">
      <c r="A23" s="212"/>
      <c r="B23" s="222"/>
      <c r="C23" s="222"/>
      <c r="D23" s="222"/>
      <c r="E23" s="222"/>
      <c r="F23" s="222"/>
    </row>
    <row r="24" spans="1:11" ht="19.5" customHeight="1" thickBot="1" x14ac:dyDescent="0.3">
      <c r="A24" s="212"/>
      <c r="B24" s="231" t="s">
        <v>71</v>
      </c>
      <c r="C24" s="220" t="s">
        <v>27</v>
      </c>
      <c r="D24" s="232" t="s">
        <v>31</v>
      </c>
      <c r="E24" s="233" t="s">
        <v>28</v>
      </c>
      <c r="F24" s="232" t="s">
        <v>57</v>
      </c>
      <c r="G24" s="220" t="s">
        <v>244</v>
      </c>
      <c r="H24" s="221" t="s">
        <v>242</v>
      </c>
      <c r="J24" s="416" t="s">
        <v>206</v>
      </c>
      <c r="K24" s="417"/>
    </row>
    <row r="25" spans="1:11" ht="19.5" customHeight="1" thickBot="1" x14ac:dyDescent="0.3">
      <c r="A25" s="212"/>
      <c r="B25" s="234" t="s">
        <v>95</v>
      </c>
      <c r="C25" s="235">
        <f>SUM(C26:C30)</f>
        <v>0</v>
      </c>
      <c r="D25" s="235">
        <f>SUM(D26:D30)</f>
        <v>0</v>
      </c>
      <c r="E25" s="235">
        <f>SUM(E26:E30)</f>
        <v>0</v>
      </c>
      <c r="F25" s="265"/>
      <c r="G25" s="235">
        <f>SUM(G26:G30)</f>
        <v>0</v>
      </c>
      <c r="H25" s="268">
        <f>SUM(H26:H30)</f>
        <v>0</v>
      </c>
      <c r="J25" s="219" t="s">
        <v>207</v>
      </c>
      <c r="K25" s="239">
        <f>((G43+G40+G38+G33+G30+G29+G28+G26)*0.2)/0.8</f>
        <v>0</v>
      </c>
    </row>
    <row r="26" spans="1:11" ht="19.5" customHeight="1" thickBot="1" x14ac:dyDescent="0.3">
      <c r="A26" s="212"/>
      <c r="B26" s="236" t="s">
        <v>80</v>
      </c>
      <c r="C26" s="237">
        <f>SUMIF('Instruction Devis'!$E$7:$E$506,'Synthèse dépenses SI'!B26,'Instruction Devis'!$F$7:$F$506)</f>
        <v>0</v>
      </c>
      <c r="D26" s="237">
        <f>SUMIF('Instruction Devis'!$E$7:$E$506,'Synthèse dépenses SI'!B26,'Instruction Devis'!$I$7:$I$506)</f>
        <v>0</v>
      </c>
      <c r="E26" s="237">
        <f>SUMIF('Instruction Devis'!$E$7:$E$506,'Synthèse dépenses SI'!B26,'Instruction Devis'!$L$7:$L$506)</f>
        <v>0</v>
      </c>
      <c r="F26" s="265"/>
      <c r="G26" s="238">
        <f>E26</f>
        <v>0</v>
      </c>
      <c r="H26" s="269">
        <f>MIN(G26*$K$32,G26)</f>
        <v>0</v>
      </c>
      <c r="J26" s="231" t="s">
        <v>202</v>
      </c>
      <c r="K26" s="239">
        <f>IF($E$27+$E$32=0,0,($E$27/($E$27+$E$32)*K25))</f>
        <v>0</v>
      </c>
    </row>
    <row r="27" spans="1:11" ht="19.5" customHeight="1" thickBot="1" x14ac:dyDescent="0.3">
      <c r="A27" s="212"/>
      <c r="B27" s="224" t="s">
        <v>82</v>
      </c>
      <c r="C27" s="237">
        <f>SUMIF('Instruction Devis'!$E$7:$E$506,'Synthèse dépenses SI'!B27,'Instruction Devis'!$F$7:$F$506)</f>
        <v>0</v>
      </c>
      <c r="D27" s="237">
        <f>SUMIF('Instruction Devis'!$E$7:$E$506,'Synthèse dépenses SI'!B27,'Instruction Devis'!$I$7:$I$506)</f>
        <v>0</v>
      </c>
      <c r="E27" s="237">
        <f>SUMIF('Instruction Devis'!$E$7:$E$506,'Synthèse dépenses SI'!B27,'Instruction Devis'!$L$7:$L$506)</f>
        <v>0</v>
      </c>
      <c r="F27" s="265" t="s">
        <v>180</v>
      </c>
      <c r="G27" s="238">
        <f>MIN(K26,E27)</f>
        <v>0</v>
      </c>
      <c r="H27" s="269">
        <f>MIN(G27*$K$32,G27)</f>
        <v>0</v>
      </c>
      <c r="J27" s="231" t="s">
        <v>203</v>
      </c>
      <c r="K27" s="239">
        <f>IF($E$27+$E$32=0,0,($E$32/($E$27+$E$32)*K25))</f>
        <v>0</v>
      </c>
    </row>
    <row r="28" spans="1:11" ht="19.5" customHeight="1" thickBot="1" x14ac:dyDescent="0.3">
      <c r="A28" s="212"/>
      <c r="B28" s="240" t="s">
        <v>81</v>
      </c>
      <c r="C28" s="237">
        <f>SUMIF('Instruction Devis'!$E$7:$E$506,'Synthèse dépenses SI'!B28,'Instruction Devis'!$F$7:$F$506)</f>
        <v>0</v>
      </c>
      <c r="D28" s="237">
        <f>SUMIF('Instruction Devis'!$E$7:$E$506,'Synthèse dépenses SI'!B28,'Instruction Devis'!$I$7:$I$506)</f>
        <v>0</v>
      </c>
      <c r="E28" s="237">
        <f>SUMIF('Instruction Devis'!$E$7:$E$506,'Synthèse dépenses SI'!B28,'Instruction Devis'!$L$7:$L$506)</f>
        <v>0</v>
      </c>
      <c r="F28" s="265"/>
      <c r="G28" s="238">
        <f>E28</f>
        <v>0</v>
      </c>
      <c r="H28" s="269">
        <f>MIN(G28*$K$32,G28)</f>
        <v>0</v>
      </c>
    </row>
    <row r="29" spans="1:11" ht="19.5" customHeight="1" thickBot="1" x14ac:dyDescent="0.3">
      <c r="A29" s="212"/>
      <c r="B29" s="236" t="s">
        <v>83</v>
      </c>
      <c r="C29" s="237">
        <f>SUMIF('Instruction Devis'!$E$7:$E$506,'Synthèse dépenses SI'!B29,'Instruction Devis'!$F$7:$F$506)</f>
        <v>0</v>
      </c>
      <c r="D29" s="237">
        <f>SUMIF('Instruction Devis'!$E$7:$E$506,'Synthèse dépenses SI'!B29,'Instruction Devis'!$I$7:$I$506)</f>
        <v>0</v>
      </c>
      <c r="E29" s="237">
        <f>SUMIF('Instruction Devis'!$E$7:$E$506,'Synthèse dépenses SI'!B29,'Instruction Devis'!$L$7:$L$506)</f>
        <v>0</v>
      </c>
      <c r="F29" s="265"/>
      <c r="G29" s="238">
        <f>E29</f>
        <v>0</v>
      </c>
      <c r="H29" s="269">
        <f>MIN(G29*$K$32,G29)</f>
        <v>0</v>
      </c>
      <c r="J29" s="416" t="s">
        <v>205</v>
      </c>
      <c r="K29" s="417"/>
    </row>
    <row r="30" spans="1:11" ht="19.5" customHeight="1" thickBot="1" x14ac:dyDescent="0.3">
      <c r="A30" s="212"/>
      <c r="B30" s="224" t="s">
        <v>84</v>
      </c>
      <c r="C30" s="237">
        <f>SUMIF('Instruction Devis'!$E$7:$E$506,'Synthèse dépenses SI'!B30,'Instruction Devis'!$F$7:$F$506)</f>
        <v>0</v>
      </c>
      <c r="D30" s="237">
        <f>SUMIF('Instruction Devis'!$E$7:$E$506,'Synthèse dépenses SI'!B30,'Instruction Devis'!$I$7:$I$506)</f>
        <v>0</v>
      </c>
      <c r="E30" s="237">
        <f>SUMIF('Instruction Devis'!$E$7:$E$506,'Synthèse dépenses SI'!B30,'Instruction Devis'!$L$7:$L$506)</f>
        <v>0</v>
      </c>
      <c r="F30" s="265"/>
      <c r="G30" s="238">
        <f>E30</f>
        <v>0</v>
      </c>
      <c r="H30" s="269">
        <f>MIN(G30*$K$32,G30)</f>
        <v>0</v>
      </c>
      <c r="J30" s="231" t="s">
        <v>204</v>
      </c>
      <c r="K30" s="239">
        <f>G47</f>
        <v>0</v>
      </c>
    </row>
    <row r="31" spans="1:11" ht="19.5" customHeight="1" thickBot="1" x14ac:dyDescent="0.3">
      <c r="A31" s="212"/>
      <c r="B31" s="241" t="s">
        <v>96</v>
      </c>
      <c r="C31" s="235">
        <f>C32</f>
        <v>0</v>
      </c>
      <c r="D31" s="235">
        <f>D32</f>
        <v>0</v>
      </c>
      <c r="E31" s="235">
        <f>E32</f>
        <v>0</v>
      </c>
      <c r="F31" s="265"/>
      <c r="G31" s="235">
        <f>G32</f>
        <v>0</v>
      </c>
      <c r="H31" s="268">
        <f>SUM(H32)</f>
        <v>0</v>
      </c>
      <c r="J31" s="231" t="s">
        <v>253</v>
      </c>
      <c r="K31" s="242">
        <f>(('Plafonds budgétaires indicatifs'!D5)*100)/85</f>
        <v>0</v>
      </c>
    </row>
    <row r="32" spans="1:11" ht="19.5" customHeight="1" x14ac:dyDescent="0.25">
      <c r="A32" s="212"/>
      <c r="B32" s="243" t="s">
        <v>85</v>
      </c>
      <c r="C32" s="237">
        <f>SUMIF('Instruction Devis'!$E$7:$E$506,'Synthèse dépenses SI'!B32,'Instruction Devis'!$F$7:$F$506)</f>
        <v>0</v>
      </c>
      <c r="D32" s="237">
        <f>SUMIF('Instruction Devis'!$E$7:$E$506,'Synthèse dépenses SI'!B32,'Instruction Devis'!$I$7:$I$506)</f>
        <v>0</v>
      </c>
      <c r="E32" s="237">
        <f>SUMIF('Instruction Devis'!$E$7:$E$506,'Synthèse dépenses SI'!B32,'Instruction Devis'!$L$7:$L$506)</f>
        <v>0</v>
      </c>
      <c r="F32" s="265" t="s">
        <v>180</v>
      </c>
      <c r="G32" s="238">
        <f>MIN(K27,E32)</f>
        <v>0</v>
      </c>
      <c r="H32" s="269">
        <f>MIN(G32*$K$32,G32)</f>
        <v>0</v>
      </c>
      <c r="J32" s="263"/>
      <c r="K32" s="264">
        <f>IF(K30=0,0,MIN(1,K31/K30))</f>
        <v>0</v>
      </c>
    </row>
    <row r="33" spans="1:10" ht="19.5" customHeight="1" x14ac:dyDescent="0.25">
      <c r="A33" s="212"/>
      <c r="B33" s="241" t="s">
        <v>214</v>
      </c>
      <c r="C33" s="235">
        <f>SUM(C34:C37)</f>
        <v>0</v>
      </c>
      <c r="D33" s="235">
        <f>SUM(D34:D37)</f>
        <v>0</v>
      </c>
      <c r="E33" s="235">
        <f>SUM(E34:E37)</f>
        <v>0</v>
      </c>
      <c r="F33" s="265"/>
      <c r="G33" s="235">
        <f>SUM(G34:G37)</f>
        <v>0</v>
      </c>
      <c r="H33" s="268">
        <f>SUM(H34:H37)</f>
        <v>0</v>
      </c>
    </row>
    <row r="34" spans="1:10" ht="19.5" customHeight="1" x14ac:dyDescent="0.25">
      <c r="A34" s="212"/>
      <c r="B34" s="244" t="s">
        <v>172</v>
      </c>
      <c r="C34" s="237">
        <f>SUMIF('Instruction Frais de personnel'!$E$7:$E$506,'Synthèse dépenses SI'!B34,'Instruction Frais de personnel'!$I$7:$I$506)</f>
        <v>0</v>
      </c>
      <c r="D34" s="237">
        <f>SUMIF('Instruction Frais de personnel'!$E$7:$E$506,'Synthèse dépenses SI'!B34,'Instruction Frais de personnel'!$M$7:$M$506)</f>
        <v>0</v>
      </c>
      <c r="E34" s="237">
        <f>SUMIF('Instruction Frais de personnel'!$E$7:$E$506,'Synthèse dépenses SI'!B34,'Instruction Frais de personnel'!$P$7:$P$506)</f>
        <v>0</v>
      </c>
      <c r="F34" s="266" t="s">
        <v>184</v>
      </c>
      <c r="G34" s="238">
        <f>'Instruction Frais de personnel'!$X$3</f>
        <v>0</v>
      </c>
      <c r="H34" s="269">
        <f>MIN(G34*$K$32,G34)</f>
        <v>0</v>
      </c>
    </row>
    <row r="35" spans="1:10" ht="19.5" customHeight="1" x14ac:dyDescent="0.25">
      <c r="A35" s="212"/>
      <c r="B35" s="244" t="s">
        <v>173</v>
      </c>
      <c r="C35" s="237">
        <f>SUMIF('Instruction Frais de personnel'!$E$7:$E$506,'Synthèse dépenses SI'!B35,'Instruction Frais de personnel'!$I$7:$I$506)</f>
        <v>0</v>
      </c>
      <c r="D35" s="237">
        <f>SUMIF('Instruction Frais de personnel'!$E$7:$E$506,'Synthèse dépenses SI'!B35,'Instruction Frais de personnel'!$M$7:$M$506)</f>
        <v>0</v>
      </c>
      <c r="E35" s="237">
        <f>SUMIF('Instruction Frais de personnel'!$E$7:$E$506,'Synthèse dépenses SI'!B35,'Instruction Frais de personnel'!$P$7:$P$506)</f>
        <v>0</v>
      </c>
      <c r="F35" s="266" t="s">
        <v>182</v>
      </c>
      <c r="G35" s="238">
        <f>'Instruction Frais de personnel'!$X$4</f>
        <v>0</v>
      </c>
      <c r="H35" s="269">
        <f>MIN(G35*$K$32,G35)</f>
        <v>0</v>
      </c>
    </row>
    <row r="36" spans="1:10" ht="19.5" customHeight="1" x14ac:dyDescent="0.25">
      <c r="A36" s="212"/>
      <c r="B36" s="244" t="s">
        <v>174</v>
      </c>
      <c r="C36" s="237">
        <f>SUMIF('Instruction Frais de personnel'!$E$7:$E$506,'Synthèse dépenses SI'!B36,'Instruction Frais de personnel'!$I$7:$I$506)</f>
        <v>0</v>
      </c>
      <c r="D36" s="237">
        <f>SUMIF('Instruction Frais de personnel'!$E$7:$E$506,'Synthèse dépenses SI'!B36,'Instruction Frais de personnel'!$M$7:$M$506)</f>
        <v>0</v>
      </c>
      <c r="E36" s="237">
        <f>SUMIF('Instruction Frais de personnel'!$E$7:$E$506,'Synthèse dépenses SI'!B36,'Instruction Frais de personnel'!$P$7:$P$506)</f>
        <v>0</v>
      </c>
      <c r="F36" s="266" t="s">
        <v>183</v>
      </c>
      <c r="G36" s="238">
        <f>'Instruction Frais de personnel'!$X$2</f>
        <v>0</v>
      </c>
      <c r="H36" s="269">
        <f>MIN(G36*$K$32,G36)</f>
        <v>0</v>
      </c>
    </row>
    <row r="37" spans="1:10" ht="19.5" customHeight="1" x14ac:dyDescent="0.25">
      <c r="A37" s="212"/>
      <c r="B37" s="244" t="s">
        <v>175</v>
      </c>
      <c r="C37" s="237">
        <f>SUMIF('Instruction Frais de personnel'!$E$7:$E$506,'Synthèse dépenses SI'!B37,'Instruction Frais de personnel'!$I$7:$I$506)</f>
        <v>0</v>
      </c>
      <c r="D37" s="237">
        <f>SUMIF('Instruction Frais de personnel'!$E$7:$E$506,'Synthèse dépenses SI'!B37,'Instruction Frais de personnel'!$M$7:$M$506)</f>
        <v>0</v>
      </c>
      <c r="E37" s="237">
        <f>SUMIF('Instruction Frais de personnel'!$E$7:$E$506,'Synthèse dépenses SI'!B37,'Instruction Frais de personnel'!$P$7:$P$506)</f>
        <v>0</v>
      </c>
      <c r="F37" s="266" t="s">
        <v>181</v>
      </c>
      <c r="G37" s="238">
        <f>'Instruction Frais de personnel'!$X$1</f>
        <v>0</v>
      </c>
      <c r="H37" s="269">
        <f>MIN(G37*$K$32,G37)</f>
        <v>0</v>
      </c>
    </row>
    <row r="38" spans="1:10" ht="19.5" customHeight="1" x14ac:dyDescent="0.25">
      <c r="A38" s="212"/>
      <c r="B38" s="241" t="s">
        <v>215</v>
      </c>
      <c r="C38" s="235">
        <f>C39</f>
        <v>0</v>
      </c>
      <c r="D38" s="235">
        <f>D39</f>
        <v>0</v>
      </c>
      <c r="E38" s="235">
        <f>E39</f>
        <v>0</v>
      </c>
      <c r="F38" s="266"/>
      <c r="G38" s="235">
        <f>$G$39</f>
        <v>0</v>
      </c>
      <c r="H38" s="270">
        <f>SUM(H39)</f>
        <v>0</v>
      </c>
    </row>
    <row r="39" spans="1:10" ht="19.5" customHeight="1" x14ac:dyDescent="0.25">
      <c r="A39" s="212"/>
      <c r="B39" s="244" t="s">
        <v>98</v>
      </c>
      <c r="C39" s="237">
        <f>'Synthèse dépenses bénéficiaire'!G28</f>
        <v>0</v>
      </c>
      <c r="D39" s="237">
        <f>IF(C39=0,0,D33*0.15)</f>
        <v>0</v>
      </c>
      <c r="E39" s="237">
        <f>IF(D39=0,0,E33*0.15)</f>
        <v>0</v>
      </c>
      <c r="F39" s="266"/>
      <c r="G39" s="238">
        <f>IF(E39=0,0,G33*0.15)</f>
        <v>0</v>
      </c>
      <c r="H39" s="269">
        <f>MIN(G39*$K$32,G39)</f>
        <v>0</v>
      </c>
    </row>
    <row r="40" spans="1:10" ht="19.5" customHeight="1" x14ac:dyDescent="0.25">
      <c r="A40" s="212"/>
      <c r="B40" s="241" t="s">
        <v>78</v>
      </c>
      <c r="C40" s="245">
        <f>C41+C42</f>
        <v>0</v>
      </c>
      <c r="D40" s="245">
        <f>D41+D42</f>
        <v>0</v>
      </c>
      <c r="E40" s="245">
        <f>E41+E42</f>
        <v>0</v>
      </c>
      <c r="F40" s="266"/>
      <c r="G40" s="245">
        <f>G41+G42</f>
        <v>0</v>
      </c>
      <c r="H40" s="270">
        <f>SUM(H41:H42)</f>
        <v>0</v>
      </c>
      <c r="J40" s="247"/>
    </row>
    <row r="41" spans="1:10" ht="19.5" customHeight="1" x14ac:dyDescent="0.25">
      <c r="A41" s="212"/>
      <c r="B41" s="244" t="s">
        <v>90</v>
      </c>
      <c r="C41" s="237">
        <f>SUMIF('Instruction Frais réels'!$E$7:$E$506,'Synthèse dépenses SI'!B41,'Instruction Frais réels'!$G$7:$G$506)</f>
        <v>0</v>
      </c>
      <c r="D41" s="237">
        <f>SUMIF('Instruction Frais réels'!$E$7:$E$506,'Synthèse dépenses SI'!B41,'Instruction Frais réels'!$H$7:$H$506)</f>
        <v>0</v>
      </c>
      <c r="E41" s="237">
        <f>SUMIF('Instruction Frais réels'!$E$7:$E$506,'Synthèse dépenses SI'!B41,'Instruction Frais réels'!$J$7:$J$506)</f>
        <v>0</v>
      </c>
      <c r="F41" s="266" t="s">
        <v>185</v>
      </c>
      <c r="G41" s="237">
        <f>'Instruction Frais réels'!$P$8</f>
        <v>0</v>
      </c>
      <c r="H41" s="269">
        <f>MIN(G41*$K$32,G41)</f>
        <v>0</v>
      </c>
    </row>
    <row r="42" spans="1:10" ht="19.5" customHeight="1" x14ac:dyDescent="0.25">
      <c r="A42" s="212"/>
      <c r="B42" s="244" t="s">
        <v>91</v>
      </c>
      <c r="C42" s="237">
        <f>SUMIF('Instruction Frais réels'!$E$7:$E$506,'Synthèse dépenses SI'!B42,'Instruction Frais réels'!$G$7:$G$506)</f>
        <v>0</v>
      </c>
      <c r="D42" s="237">
        <f>SUMIF('Instruction Frais réels'!$E$7:$E$506,'Synthèse dépenses SI'!B42,'Instruction Frais réels'!$H$7:$H$506)</f>
        <v>0</v>
      </c>
      <c r="E42" s="237">
        <f>SUMIF('Instruction Frais réels'!$E$7:$E$506,'Synthèse dépenses SI'!B42,'Instruction Frais réels'!$J$7:$J$506)</f>
        <v>0</v>
      </c>
      <c r="F42" s="266"/>
      <c r="G42" s="238">
        <f>E42</f>
        <v>0</v>
      </c>
      <c r="H42" s="269">
        <f>MIN(G42*$K$32,G42)</f>
        <v>0</v>
      </c>
    </row>
    <row r="43" spans="1:10" ht="19.5" customHeight="1" x14ac:dyDescent="0.25">
      <c r="A43" s="212"/>
      <c r="B43" s="241" t="s">
        <v>211</v>
      </c>
      <c r="C43" s="245">
        <f>SUM(C44:C46)</f>
        <v>0</v>
      </c>
      <c r="D43" s="245">
        <f>SUM(D44:D46)</f>
        <v>0</v>
      </c>
      <c r="E43" s="245">
        <f>SUM(E44:E46)</f>
        <v>0</v>
      </c>
      <c r="F43" s="266"/>
      <c r="G43" s="245">
        <f>SUM(G44:G46)</f>
        <v>0</v>
      </c>
      <c r="H43" s="270">
        <f>SUM(H44:H46)</f>
        <v>0</v>
      </c>
    </row>
    <row r="44" spans="1:10" ht="19.5" customHeight="1" x14ac:dyDescent="0.25">
      <c r="A44" s="212"/>
      <c r="B44" s="244" t="s">
        <v>92</v>
      </c>
      <c r="C44" s="237">
        <f>SUMIF('Instruction Forfaitaires'!$G$7:$G$506,'Synthèse dépenses SI'!B44,'Instruction Forfaitaires'!$L$7:$L$506)</f>
        <v>0</v>
      </c>
      <c r="D44" s="237">
        <f>SUMIF('Instruction Forfaitaires'!$G$7:$G$506,'Synthèse dépenses SI'!B44,'Instruction Forfaitaires'!$M$7:$M$506)</f>
        <v>0</v>
      </c>
      <c r="E44" s="237">
        <f>SUMIF('Instruction Forfaitaires'!$G$7:$G$506,'Synthèse dépenses SI'!B44,'Instruction Forfaitaires'!$P$7:$P$506)</f>
        <v>0</v>
      </c>
      <c r="F44" s="266"/>
      <c r="G44" s="238">
        <f>E44</f>
        <v>0</v>
      </c>
      <c r="H44" s="269">
        <f>MIN(G44*$K$32,G44)</f>
        <v>0</v>
      </c>
    </row>
    <row r="45" spans="1:10" ht="19.5" customHeight="1" x14ac:dyDescent="0.25">
      <c r="A45" s="212"/>
      <c r="B45" s="244" t="s">
        <v>93</v>
      </c>
      <c r="C45" s="237">
        <f>SUMIF('Instruction Forfaitaires'!$G$7:$G$506,'Synthèse dépenses SI'!B45,'Instruction Forfaitaires'!$L$7:$L$506)</f>
        <v>0</v>
      </c>
      <c r="D45" s="237">
        <f>SUMIF('Instruction Forfaitaires'!$G$7:$G$506,'Synthèse dépenses SI'!B45,'Instruction Forfaitaires'!$M$7:$M$506)</f>
        <v>0</v>
      </c>
      <c r="E45" s="237">
        <f>SUMIF('Instruction Forfaitaires'!$G$7:$G$506,'Synthèse dépenses SI'!B45,'Instruction Forfaitaires'!$P$7:$P$506)</f>
        <v>0</v>
      </c>
      <c r="F45" s="266"/>
      <c r="G45" s="238">
        <f>E45</f>
        <v>0</v>
      </c>
      <c r="H45" s="269">
        <f>MIN(G45*$K$32,G45)</f>
        <v>0</v>
      </c>
    </row>
    <row r="46" spans="1:10" ht="19.5" customHeight="1" thickBot="1" x14ac:dyDescent="0.3">
      <c r="A46" s="212"/>
      <c r="B46" s="244" t="s">
        <v>94</v>
      </c>
      <c r="C46" s="237">
        <f>SUMIF('Instruction Forfaitaires'!$G$7:$G$506,'Synthèse dépenses SI'!B46,'Instruction Forfaitaires'!$L$7:$L$506)</f>
        <v>0</v>
      </c>
      <c r="D46" s="237">
        <f>SUMIF('Instruction Forfaitaires'!$G$7:$G$506,'Synthèse dépenses SI'!B46,'Instruction Forfaitaires'!$M$7:$M$506)</f>
        <v>0</v>
      </c>
      <c r="E46" s="237">
        <f>SUMIF('Instruction Forfaitaires'!$G$7:$G$506,'Synthèse dépenses SI'!B46,'Instruction Forfaitaires'!$P$7:$P$506)</f>
        <v>0</v>
      </c>
      <c r="F46" s="267"/>
      <c r="G46" s="246">
        <f>E46</f>
        <v>0</v>
      </c>
      <c r="H46" s="269">
        <f>MIN(G46*$K$32,G46)</f>
        <v>0</v>
      </c>
    </row>
    <row r="47" spans="1:10" ht="19.5" customHeight="1" thickBot="1" x14ac:dyDescent="0.3">
      <c r="A47" s="212"/>
      <c r="B47" s="219" t="s">
        <v>2</v>
      </c>
      <c r="C47" s="229">
        <f>C25+C31+C33+C38+C40+C43</f>
        <v>0</v>
      </c>
      <c r="D47" s="229">
        <f>D25+D31+D33+D38+D40+D43</f>
        <v>0</v>
      </c>
      <c r="E47" s="229">
        <f>E25+E31+E33+E38+E40+E43</f>
        <v>0</v>
      </c>
      <c r="G47" s="272">
        <f>$G$25+$G$31+$G$33+$G$38+$G$40+$G$43</f>
        <v>0</v>
      </c>
      <c r="H47" s="271">
        <f>H25+H31+H33+H38+H40+H43</f>
        <v>0</v>
      </c>
      <c r="J47" s="247"/>
    </row>
    <row r="48" spans="1:10" ht="19.5" customHeight="1" x14ac:dyDescent="0.25">
      <c r="A48" s="212"/>
      <c r="B48" s="222"/>
      <c r="C48" s="222"/>
      <c r="D48" s="222"/>
      <c r="E48" s="222"/>
      <c r="F48" s="222"/>
      <c r="G48" s="222"/>
    </row>
    <row r="49" spans="1:8" ht="30" customHeight="1" thickBot="1" x14ac:dyDescent="0.3">
      <c r="A49" s="212"/>
      <c r="B49" s="411" t="s">
        <v>247</v>
      </c>
      <c r="C49" s="411"/>
      <c r="D49" s="222"/>
      <c r="E49" s="222"/>
      <c r="F49" s="248"/>
      <c r="G49" s="248"/>
      <c r="H49" s="248"/>
    </row>
    <row r="50" spans="1:8" ht="24.95" customHeight="1" thickBot="1" x14ac:dyDescent="0.3">
      <c r="A50" s="212"/>
      <c r="B50" s="231" t="s">
        <v>71</v>
      </c>
      <c r="C50" s="221" t="s">
        <v>30</v>
      </c>
      <c r="D50" s="248"/>
      <c r="E50" s="248"/>
      <c r="F50" s="248"/>
      <c r="G50" s="248"/>
    </row>
    <row r="51" spans="1:8" ht="20.100000000000001" customHeight="1" x14ac:dyDescent="0.25">
      <c r="A51" s="212"/>
      <c r="B51" s="234" t="s">
        <v>95</v>
      </c>
      <c r="C51" s="245">
        <f>SUM(C52:C56)</f>
        <v>0</v>
      </c>
      <c r="D51" s="249"/>
      <c r="E51" s="248"/>
      <c r="F51" s="248"/>
      <c r="G51" s="248"/>
    </row>
    <row r="52" spans="1:8" ht="20.100000000000001" customHeight="1" x14ac:dyDescent="0.25">
      <c r="A52" s="212"/>
      <c r="B52" s="236" t="s">
        <v>80</v>
      </c>
      <c r="C52" s="237">
        <f>H26</f>
        <v>0</v>
      </c>
      <c r="D52" s="249"/>
      <c r="E52" s="248"/>
      <c r="F52" s="248"/>
      <c r="G52" s="248"/>
    </row>
    <row r="53" spans="1:8" ht="20.100000000000001" customHeight="1" x14ac:dyDescent="0.25">
      <c r="A53" s="212"/>
      <c r="B53" s="224" t="s">
        <v>82</v>
      </c>
      <c r="C53" s="237">
        <f>H27</f>
        <v>0</v>
      </c>
      <c r="D53" s="248"/>
      <c r="E53" s="248"/>
      <c r="F53" s="248"/>
      <c r="G53" s="248"/>
    </row>
    <row r="54" spans="1:8" ht="20.100000000000001" customHeight="1" x14ac:dyDescent="0.25">
      <c r="A54" s="212"/>
      <c r="B54" s="240" t="s">
        <v>81</v>
      </c>
      <c r="C54" s="237">
        <f>H28</f>
        <v>0</v>
      </c>
      <c r="D54" s="248"/>
      <c r="E54" s="248"/>
      <c r="F54" s="248"/>
      <c r="G54" s="248"/>
    </row>
    <row r="55" spans="1:8" ht="20.100000000000001" customHeight="1" x14ac:dyDescent="0.25">
      <c r="A55" s="212"/>
      <c r="B55" s="236" t="s">
        <v>83</v>
      </c>
      <c r="C55" s="237">
        <f>H29</f>
        <v>0</v>
      </c>
    </row>
    <row r="56" spans="1:8" ht="20.100000000000001" customHeight="1" x14ac:dyDescent="0.25">
      <c r="A56" s="212"/>
      <c r="B56" s="224" t="s">
        <v>84</v>
      </c>
      <c r="C56" s="237">
        <f>H30</f>
        <v>0</v>
      </c>
    </row>
    <row r="57" spans="1:8" ht="20.100000000000001" customHeight="1" x14ac:dyDescent="0.25">
      <c r="A57" s="212"/>
      <c r="B57" s="241" t="s">
        <v>96</v>
      </c>
      <c r="C57" s="245">
        <f>SUM(C58)</f>
        <v>0</v>
      </c>
    </row>
    <row r="58" spans="1:8" ht="19.5" customHeight="1" x14ac:dyDescent="0.25">
      <c r="A58" s="212"/>
      <c r="B58" s="243" t="s">
        <v>85</v>
      </c>
      <c r="C58" s="237">
        <f>H32</f>
        <v>0</v>
      </c>
    </row>
    <row r="59" spans="1:8" ht="20.100000000000001" customHeight="1" x14ac:dyDescent="0.25">
      <c r="A59" s="212"/>
      <c r="B59" s="241" t="s">
        <v>77</v>
      </c>
      <c r="C59" s="245">
        <f>SUM(C60:C63)</f>
        <v>0</v>
      </c>
    </row>
    <row r="60" spans="1:8" ht="20.100000000000001" customHeight="1" x14ac:dyDescent="0.25">
      <c r="A60" s="212"/>
      <c r="B60" s="244" t="s">
        <v>172</v>
      </c>
      <c r="C60" s="237">
        <f>H34</f>
        <v>0</v>
      </c>
    </row>
    <row r="61" spans="1:8" ht="20.100000000000001" customHeight="1" x14ac:dyDescent="0.25">
      <c r="A61" s="212"/>
      <c r="B61" s="244" t="s">
        <v>173</v>
      </c>
      <c r="C61" s="237">
        <f>H35</f>
        <v>0</v>
      </c>
    </row>
    <row r="62" spans="1:8" ht="20.100000000000001" customHeight="1" x14ac:dyDescent="0.25">
      <c r="A62" s="212"/>
      <c r="B62" s="244" t="s">
        <v>174</v>
      </c>
      <c r="C62" s="237">
        <f>H36</f>
        <v>0</v>
      </c>
    </row>
    <row r="63" spans="1:8" ht="20.100000000000001" customHeight="1" x14ac:dyDescent="0.25">
      <c r="A63" s="212"/>
      <c r="B63" s="244" t="s">
        <v>175</v>
      </c>
      <c r="C63" s="237">
        <f>H37</f>
        <v>0</v>
      </c>
    </row>
    <row r="64" spans="1:8" ht="20.100000000000001" customHeight="1" x14ac:dyDescent="0.25">
      <c r="A64" s="212"/>
      <c r="B64" s="241" t="s">
        <v>97</v>
      </c>
      <c r="C64" s="245">
        <f>SUM(C65)</f>
        <v>0</v>
      </c>
    </row>
    <row r="65" spans="1:7" ht="20.100000000000001" customHeight="1" x14ac:dyDescent="0.25">
      <c r="A65" s="212"/>
      <c r="B65" s="244" t="s">
        <v>98</v>
      </c>
      <c r="C65" s="237">
        <f>H39</f>
        <v>0</v>
      </c>
    </row>
    <row r="66" spans="1:7" ht="20.100000000000001" customHeight="1" x14ac:dyDescent="0.25">
      <c r="A66" s="212"/>
      <c r="B66" s="241" t="s">
        <v>78</v>
      </c>
      <c r="C66" s="245">
        <f>SUM(C67:C68)</f>
        <v>0</v>
      </c>
    </row>
    <row r="67" spans="1:7" ht="20.100000000000001" customHeight="1" x14ac:dyDescent="0.25">
      <c r="A67" s="212"/>
      <c r="B67" s="244" t="s">
        <v>90</v>
      </c>
      <c r="C67" s="237">
        <f>H41</f>
        <v>0</v>
      </c>
    </row>
    <row r="68" spans="1:7" ht="20.100000000000001" customHeight="1" x14ac:dyDescent="0.25">
      <c r="A68" s="212"/>
      <c r="B68" s="244" t="s">
        <v>91</v>
      </c>
      <c r="C68" s="237">
        <f>H42</f>
        <v>0</v>
      </c>
    </row>
    <row r="69" spans="1:7" ht="20.100000000000001" customHeight="1" x14ac:dyDescent="0.25">
      <c r="A69" s="212"/>
      <c r="B69" s="241" t="s">
        <v>79</v>
      </c>
      <c r="C69" s="245">
        <f>SUM(C70:C72)</f>
        <v>0</v>
      </c>
    </row>
    <row r="70" spans="1:7" ht="20.100000000000001" customHeight="1" x14ac:dyDescent="0.25">
      <c r="A70" s="212"/>
      <c r="B70" s="244" t="s">
        <v>92</v>
      </c>
      <c r="C70" s="237">
        <f>H44</f>
        <v>0</v>
      </c>
    </row>
    <row r="71" spans="1:7" ht="20.100000000000001" customHeight="1" x14ac:dyDescent="0.25">
      <c r="A71" s="212"/>
      <c r="B71" s="244" t="s">
        <v>93</v>
      </c>
      <c r="C71" s="237">
        <f>H45</f>
        <v>0</v>
      </c>
    </row>
    <row r="72" spans="1:7" ht="20.100000000000001" customHeight="1" thickBot="1" x14ac:dyDescent="0.3">
      <c r="A72" s="212"/>
      <c r="B72" s="244" t="s">
        <v>94</v>
      </c>
      <c r="C72" s="237">
        <f>H46</f>
        <v>0</v>
      </c>
    </row>
    <row r="73" spans="1:7" ht="24.95" customHeight="1" thickBot="1" x14ac:dyDescent="0.3">
      <c r="A73" s="212"/>
      <c r="B73" s="219" t="s">
        <v>2</v>
      </c>
      <c r="C73" s="229">
        <f>C69+C66+C64+C59+C57+C51</f>
        <v>0</v>
      </c>
    </row>
    <row r="74" spans="1:7" ht="15.75" x14ac:dyDescent="0.25">
      <c r="A74" s="212"/>
      <c r="G74" s="222"/>
    </row>
    <row r="75" spans="1:7" ht="15.75" x14ac:dyDescent="0.25">
      <c r="A75" s="212"/>
      <c r="G75" s="222"/>
    </row>
    <row r="76" spans="1:7" ht="15.75" x14ac:dyDescent="0.25">
      <c r="A76" s="212"/>
      <c r="G76" s="222"/>
    </row>
    <row r="77" spans="1:7" ht="15.75" x14ac:dyDescent="0.25">
      <c r="G77" s="222"/>
    </row>
    <row r="78" spans="1:7" ht="15.75" x14ac:dyDescent="0.25">
      <c r="G78" s="222"/>
    </row>
    <row r="79" spans="1:7" ht="15.75" x14ac:dyDescent="0.25">
      <c r="G79" s="222"/>
    </row>
    <row r="80" spans="1:7" ht="15.75" x14ac:dyDescent="0.25">
      <c r="G80" s="222"/>
    </row>
    <row r="100" spans="6:7" x14ac:dyDescent="0.25">
      <c r="F100" s="250"/>
    </row>
    <row r="103" spans="6:7" ht="16.5" customHeight="1" x14ac:dyDescent="0.25"/>
    <row r="104" spans="6:7" ht="16.5" customHeight="1" x14ac:dyDescent="0.25"/>
    <row r="105" spans="6:7" ht="16.5" customHeight="1" x14ac:dyDescent="0.25"/>
    <row r="106" spans="6:7" ht="16.5" customHeight="1" x14ac:dyDescent="0.25"/>
    <row r="107" spans="6:7" ht="16.5" customHeight="1" x14ac:dyDescent="0.25">
      <c r="G107" s="250"/>
    </row>
    <row r="108" spans="6:7" ht="16.5" customHeight="1" x14ac:dyDescent="0.25"/>
    <row r="109" spans="6:7" ht="16.5" customHeight="1" x14ac:dyDescent="0.25"/>
    <row r="110" spans="6:7" ht="16.5" customHeight="1" x14ac:dyDescent="0.25"/>
    <row r="111" spans="6:7" ht="16.5" customHeight="1" x14ac:dyDescent="0.25"/>
    <row r="112" spans="6:7" ht="16.5" customHeight="1" x14ac:dyDescent="0.25"/>
    <row r="113" ht="16.5" customHeight="1" x14ac:dyDescent="0.25"/>
    <row r="114" ht="16.5" customHeight="1" x14ac:dyDescent="0.25"/>
    <row r="115" ht="16.5" customHeight="1" x14ac:dyDescent="0.25"/>
    <row r="116" ht="16.5" customHeight="1" x14ac:dyDescent="0.25"/>
    <row r="117" ht="16.5" customHeight="1" x14ac:dyDescent="0.25"/>
    <row r="118" ht="16.5" customHeight="1" x14ac:dyDescent="0.25"/>
    <row r="119" ht="16.5" customHeight="1" x14ac:dyDescent="0.25"/>
    <row r="120" ht="16.5" customHeight="1" x14ac:dyDescent="0.25"/>
    <row r="121" ht="16.5" customHeight="1" x14ac:dyDescent="0.25"/>
  </sheetData>
  <mergeCells count="9">
    <mergeCell ref="B49:C49"/>
    <mergeCell ref="A10:D10"/>
    <mergeCell ref="A11:D11"/>
    <mergeCell ref="A9:K9"/>
    <mergeCell ref="A12:K12"/>
    <mergeCell ref="E10:K10"/>
    <mergeCell ref="E11:K11"/>
    <mergeCell ref="J29:K29"/>
    <mergeCell ref="J24:K24"/>
  </mergeCells>
  <conditionalFormatting sqref="K31">
    <cfRule type="cellIs" dxfId="0" priority="1" operator="equal">
      <formula>0</formula>
    </cfRule>
  </conditionalFormatting>
  <pageMargins left="0.25" right="0.25" top="0.75" bottom="0.75" header="0.3" footer="0.3"/>
  <pageSetup paperSize="9" scale="63" fitToHeight="0" orientation="landscape" r:id="rId1"/>
  <rowBreaks count="1" manualBreakCount="1">
    <brk id="73" min="1"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5" tint="0.39997558519241921"/>
  </sheetPr>
  <dimension ref="A1:E25"/>
  <sheetViews>
    <sheetView tabSelected="1" topLeftCell="B1" zoomScaleNormal="100" workbookViewId="0">
      <selection activeCell="D3" sqref="D3"/>
    </sheetView>
  </sheetViews>
  <sheetFormatPr baseColWidth="10" defaultRowHeight="15" x14ac:dyDescent="0.25"/>
  <cols>
    <col min="1" max="2" width="48.28515625" customWidth="1"/>
    <col min="3" max="3" width="35.5703125" customWidth="1"/>
    <col min="4" max="4" width="48.28515625" customWidth="1"/>
    <col min="5" max="5" width="51" customWidth="1"/>
    <col min="7" max="10" width="11.42578125" customWidth="1"/>
  </cols>
  <sheetData>
    <row r="1" spans="1:5" ht="28.5" x14ac:dyDescent="0.25">
      <c r="A1" s="420" t="s">
        <v>230</v>
      </c>
      <c r="B1" s="421"/>
      <c r="C1" s="421"/>
      <c r="D1" s="421"/>
      <c r="E1" s="422"/>
    </row>
    <row r="2" spans="1:5" ht="51.75" customHeight="1" thickBot="1" x14ac:dyDescent="0.3">
      <c r="A2" s="423" t="s">
        <v>232</v>
      </c>
      <c r="B2" s="424"/>
      <c r="C2" s="424"/>
      <c r="D2" s="424"/>
      <c r="E2" s="425"/>
    </row>
    <row r="3" spans="1:5" ht="59.25" customHeight="1" x14ac:dyDescent="0.25">
      <c r="A3" s="209" t="s">
        <v>195</v>
      </c>
      <c r="B3" s="209" t="s">
        <v>196</v>
      </c>
      <c r="C3" s="209" t="s">
        <v>197</v>
      </c>
      <c r="D3" s="209" t="s">
        <v>252</v>
      </c>
      <c r="E3" s="210" t="s">
        <v>23</v>
      </c>
    </row>
    <row r="4" spans="1:5" ht="33.75" customHeight="1" x14ac:dyDescent="0.25">
      <c r="A4" s="418" t="s">
        <v>233</v>
      </c>
      <c r="B4" s="419"/>
      <c r="C4" s="154" t="s">
        <v>234</v>
      </c>
      <c r="D4" s="154" t="s">
        <v>198</v>
      </c>
      <c r="E4" s="211"/>
    </row>
    <row r="5" spans="1:5" ht="81" customHeight="1" thickBot="1" x14ac:dyDescent="0.3">
      <c r="A5" s="303"/>
      <c r="B5" s="314" t="str">
        <f>IF(A5="","",(VLOOKUP(A5,Listes!A70:B74,2,FALSE)))</f>
        <v/>
      </c>
      <c r="C5" s="315"/>
      <c r="D5" s="147"/>
      <c r="E5" s="148"/>
    </row>
    <row r="6" spans="1:5" ht="15" customHeight="1" x14ac:dyDescent="0.25"/>
    <row r="7" spans="1:5" ht="15" customHeight="1" x14ac:dyDescent="0.25"/>
    <row r="8" spans="1:5" ht="15" customHeight="1" x14ac:dyDescent="0.25"/>
    <row r="9" spans="1:5" ht="15" customHeight="1" x14ac:dyDescent="0.25"/>
    <row r="10" spans="1:5" ht="15" customHeight="1" x14ac:dyDescent="0.25"/>
    <row r="11" spans="1:5" ht="15" customHeight="1" x14ac:dyDescent="0.25"/>
    <row r="12" spans="1:5" ht="15" customHeight="1" x14ac:dyDescent="0.25"/>
    <row r="13" spans="1:5" ht="15" customHeight="1" x14ac:dyDescent="0.25"/>
    <row r="14" spans="1:5" ht="15" customHeight="1" x14ac:dyDescent="0.25"/>
    <row r="15" spans="1:5" ht="15" customHeight="1" x14ac:dyDescent="0.25"/>
    <row r="16" spans="1:5"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sheetData>
  <mergeCells count="3">
    <mergeCell ref="A4:B4"/>
    <mergeCell ref="A1:E1"/>
    <mergeCell ref="A2:E2"/>
  </mergeCells>
  <conditionalFormatting sqref="D5">
    <cfRule type="expression" dxfId="70" priority="1">
      <formula>ISBLANK($D$5)</formula>
    </cfRule>
  </conditionalFormatting>
  <dataValidations count="1">
    <dataValidation type="decimal" operator="greaterThan" allowBlank="1" showInputMessage="1" showErrorMessage="1" sqref="D5 B5">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Listes!$C$70:$C$89</xm:f>
          </x14:formula1>
          <xm:sqref>C5</xm:sqref>
        </x14:dataValidation>
        <x14:dataValidation type="list" allowBlank="1" showInputMessage="1" showErrorMessage="1" errorTitle="Utiliser la liste déroulante">
          <x14:formula1>
            <xm:f>Listes!$A$70:$A$74</xm:f>
          </x14:formula1>
          <xm:sqref>A5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O510"/>
  <sheetViews>
    <sheetView zoomScale="85" zoomScaleNormal="85" workbookViewId="0">
      <pane ySplit="6" topLeftCell="A7" activePane="bottomLeft" state="frozen"/>
      <selection activeCell="F81" sqref="F81"/>
      <selection pane="bottomLeft" activeCell="B7" sqref="B7"/>
    </sheetView>
  </sheetViews>
  <sheetFormatPr baseColWidth="10" defaultColWidth="11.42578125" defaultRowHeight="15" x14ac:dyDescent="0.25"/>
  <cols>
    <col min="1" max="1" width="10.7109375" style="42" customWidth="1"/>
    <col min="2" max="2" width="50.7109375" style="42" customWidth="1"/>
    <col min="3" max="3" width="30.7109375" style="42" customWidth="1"/>
    <col min="4" max="4" width="20.7109375" style="42" customWidth="1"/>
    <col min="5" max="5" width="81.7109375" style="42" bestFit="1" customWidth="1"/>
    <col min="6" max="9" width="17.7109375" style="42" customWidth="1"/>
    <col min="10" max="10" width="65.85546875" style="42" bestFit="1" customWidth="1"/>
    <col min="11" max="11" width="24.140625" style="42" customWidth="1"/>
    <col min="12" max="12" width="25.7109375" style="42" customWidth="1"/>
    <col min="13" max="13" width="75.7109375" style="42" customWidth="1"/>
    <col min="14" max="14" width="10.7109375" style="42" customWidth="1"/>
    <col min="15" max="16384" width="11.42578125" style="42"/>
  </cols>
  <sheetData>
    <row r="1" spans="1:14" ht="30" customHeight="1" thickBot="1" x14ac:dyDescent="0.3">
      <c r="A1" s="426" t="s">
        <v>230</v>
      </c>
      <c r="B1" s="427"/>
      <c r="C1" s="427"/>
      <c r="D1" s="427"/>
      <c r="E1" s="427"/>
      <c r="F1" s="427"/>
      <c r="G1" s="427"/>
      <c r="H1" s="427"/>
      <c r="I1" s="427"/>
      <c r="J1" s="427"/>
      <c r="K1" s="427"/>
      <c r="L1" s="427"/>
      <c r="M1" s="427"/>
      <c r="N1" s="428"/>
    </row>
    <row r="2" spans="1:14" ht="45" customHeight="1" thickBot="1" x14ac:dyDescent="0.3">
      <c r="A2" s="429" t="s">
        <v>60</v>
      </c>
      <c r="B2" s="430"/>
      <c r="C2" s="430"/>
      <c r="D2" s="430"/>
      <c r="E2" s="430"/>
      <c r="F2" s="430"/>
      <c r="G2" s="430"/>
      <c r="H2" s="430"/>
      <c r="I2" s="430"/>
      <c r="J2" s="430"/>
      <c r="K2" s="430"/>
      <c r="L2" s="430"/>
      <c r="M2" s="430"/>
      <c r="N2" s="431"/>
    </row>
    <row r="3" spans="1:14" ht="30" customHeight="1" x14ac:dyDescent="0.25">
      <c r="A3" s="432" t="s">
        <v>0</v>
      </c>
      <c r="B3" s="149" t="s">
        <v>3</v>
      </c>
      <c r="C3" s="149" t="s">
        <v>47</v>
      </c>
      <c r="D3" s="149" t="s">
        <v>59</v>
      </c>
      <c r="E3" s="149" t="s">
        <v>48</v>
      </c>
      <c r="F3" s="149" t="s">
        <v>49</v>
      </c>
      <c r="G3" s="149" t="s">
        <v>50</v>
      </c>
      <c r="H3" s="149" t="s">
        <v>51</v>
      </c>
      <c r="I3" s="150" t="s">
        <v>64</v>
      </c>
      <c r="J3" s="150" t="s">
        <v>5</v>
      </c>
      <c r="K3" s="150" t="s">
        <v>58</v>
      </c>
      <c r="L3" s="150" t="s">
        <v>243</v>
      </c>
      <c r="M3" s="150" t="s">
        <v>23</v>
      </c>
      <c r="N3" s="151" t="s">
        <v>73</v>
      </c>
    </row>
    <row r="4" spans="1:14" ht="42.75" customHeight="1" x14ac:dyDescent="0.25">
      <c r="A4" s="433"/>
      <c r="B4" s="152" t="s">
        <v>39</v>
      </c>
      <c r="C4" s="152" t="s">
        <v>65</v>
      </c>
      <c r="D4" s="152" t="s">
        <v>61</v>
      </c>
      <c r="E4" s="152" t="s">
        <v>40</v>
      </c>
      <c r="F4" s="152" t="s">
        <v>66</v>
      </c>
      <c r="G4" s="152" t="s">
        <v>41</v>
      </c>
      <c r="H4" s="152" t="s">
        <v>41</v>
      </c>
      <c r="I4" s="153"/>
      <c r="J4" s="154" t="s">
        <v>72</v>
      </c>
      <c r="K4" s="153"/>
      <c r="L4" s="153"/>
      <c r="M4" s="154"/>
      <c r="N4" s="155"/>
    </row>
    <row r="5" spans="1:14" ht="15.75" thickBot="1" x14ac:dyDescent="0.3">
      <c r="A5" s="156" t="s">
        <v>43</v>
      </c>
      <c r="B5" s="157" t="s">
        <v>53</v>
      </c>
      <c r="C5" s="157" t="s">
        <v>44</v>
      </c>
      <c r="D5" s="157" t="s">
        <v>54</v>
      </c>
      <c r="E5" s="157" t="s">
        <v>29</v>
      </c>
      <c r="F5" s="158">
        <v>2850</v>
      </c>
      <c r="G5" s="159">
        <v>2644</v>
      </c>
      <c r="H5" s="287"/>
      <c r="I5" s="288">
        <v>2850</v>
      </c>
      <c r="J5" s="161" t="s">
        <v>17</v>
      </c>
      <c r="K5" s="162">
        <f>MIN(F5,G5,H5)*1.15</f>
        <v>3040.6</v>
      </c>
      <c r="L5" s="160">
        <f>IF(I5="","",MIN($I5,$K5))</f>
        <v>2850</v>
      </c>
      <c r="M5" s="163" t="s">
        <v>75</v>
      </c>
      <c r="N5" s="164" t="s">
        <v>74</v>
      </c>
    </row>
    <row r="6" spans="1:14" ht="18" thickBot="1" x14ac:dyDescent="0.35">
      <c r="A6" s="165"/>
      <c r="B6" s="166"/>
      <c r="C6" s="167"/>
      <c r="D6" s="167"/>
      <c r="E6" s="166"/>
      <c r="F6" s="166"/>
      <c r="G6" s="286"/>
      <c r="H6" s="289" t="s">
        <v>2</v>
      </c>
      <c r="I6" s="290">
        <f>SUM(I7:I506)</f>
        <v>0</v>
      </c>
      <c r="J6" s="286"/>
      <c r="K6" s="289" t="s">
        <v>2</v>
      </c>
      <c r="L6" s="290">
        <f>SUM(L7:L506)</f>
        <v>0</v>
      </c>
      <c r="M6" s="286"/>
      <c r="N6" s="291"/>
    </row>
    <row r="7" spans="1:14" ht="20.100000000000001" customHeight="1" x14ac:dyDescent="0.25">
      <c r="A7" s="292">
        <v>1</v>
      </c>
      <c r="B7" s="166" t="str">
        <f>IF(Devis!B6="","",Devis!B6)</f>
        <v/>
      </c>
      <c r="C7" s="283" t="str">
        <f>IF(Devis!C6="","",Devis!C6)</f>
        <v/>
      </c>
      <c r="D7" s="283" t="str">
        <f>IF(Devis!D6="","",Devis!D6)</f>
        <v/>
      </c>
      <c r="E7" s="166" t="str">
        <f>IF(Devis!E6="","",Devis!E6)</f>
        <v/>
      </c>
      <c r="F7" s="168" t="str">
        <f>IF(Devis!F6="","",Devis!F6)</f>
        <v/>
      </c>
      <c r="G7" s="168" t="str">
        <f>IF(Devis!G6="","",Devis!G6)</f>
        <v/>
      </c>
      <c r="H7" s="168" t="str">
        <f>IF(Devis!H6="","",Devis!H6)</f>
        <v/>
      </c>
      <c r="I7" s="126"/>
      <c r="J7" s="277" t="str">
        <f>IF($I7="","",IF($I7&gt;MAX($F7:$H7),"Le montant éligible ne peut etre supérieur au montant présenté",""))</f>
        <v/>
      </c>
      <c r="K7" s="169" t="str">
        <f t="shared" ref="K7" si="0">IF(I7="","",MIN(F7,G7,H7)*1.15)</f>
        <v/>
      </c>
      <c r="L7" s="278" t="str">
        <f>IF(I7="","",MIN($I7,$K7))</f>
        <v/>
      </c>
      <c r="M7" s="284" t="str">
        <f>IF($L7&gt;$I7,"Le montant raisonnable ne peux pas etre supérieur au montant éligible","")</f>
        <v/>
      </c>
      <c r="N7" s="285"/>
    </row>
    <row r="8" spans="1:14" ht="20.100000000000001" customHeight="1" x14ac:dyDescent="0.25">
      <c r="A8" s="170">
        <v>2</v>
      </c>
      <c r="B8" s="166" t="str">
        <f>IF(Devis!B7="","",Devis!B7)</f>
        <v/>
      </c>
      <c r="C8" s="283" t="str">
        <f>IF(Devis!C7="","",Devis!C7)</f>
        <v/>
      </c>
      <c r="D8" s="283" t="str">
        <f>IF(Devis!D7="","",Devis!D7)</f>
        <v/>
      </c>
      <c r="E8" s="166" t="str">
        <f>IF(Devis!E7="","",Devis!E7)</f>
        <v/>
      </c>
      <c r="F8" s="168" t="str">
        <f>IF(Devis!F7="","",Devis!F7)</f>
        <v/>
      </c>
      <c r="G8" s="168" t="str">
        <f>IF(Devis!G7="","",Devis!G7)</f>
        <v/>
      </c>
      <c r="H8" s="168" t="str">
        <f>IF(Devis!H7="","",Devis!H7)</f>
        <v/>
      </c>
      <c r="I8" s="126"/>
      <c r="J8" s="277" t="str">
        <f t="shared" ref="J8:J71" si="1">IF($I8="","",IF($I8&gt;MAX($F8:$H8),"Le montant éligible ne peut etre supérieur au montant présenté",""))</f>
        <v/>
      </c>
      <c r="K8" s="169" t="str">
        <f t="shared" ref="K8:K71" si="2">IF(I8="","",MIN(F8,G8,H8)*1.15)</f>
        <v/>
      </c>
      <c r="L8" s="278" t="str">
        <f t="shared" ref="L8:L71" si="3">IF(I8="","",MIN($I8,$K8))</f>
        <v/>
      </c>
      <c r="M8" s="284" t="str">
        <f t="shared" ref="M8:M71" si="4">IF($L8&gt;$I8,"Le montant raisonnable ne peux pas etre supérieur au montant éligible","")</f>
        <v/>
      </c>
      <c r="N8" s="285"/>
    </row>
    <row r="9" spans="1:14" ht="20.100000000000001" customHeight="1" x14ac:dyDescent="0.25">
      <c r="A9" s="170">
        <v>3</v>
      </c>
      <c r="B9" s="166" t="str">
        <f>IF(Devis!B8="","",Devis!B8)</f>
        <v/>
      </c>
      <c r="C9" s="283" t="str">
        <f>IF(Devis!C8="","",Devis!C8)</f>
        <v/>
      </c>
      <c r="D9" s="283" t="str">
        <f>IF(Devis!D8="","",Devis!D8)</f>
        <v/>
      </c>
      <c r="E9" s="166" t="str">
        <f>IF(Devis!E8="","",Devis!E8)</f>
        <v/>
      </c>
      <c r="F9" s="168" t="str">
        <f>IF(Devis!F8="","",Devis!F8)</f>
        <v/>
      </c>
      <c r="G9" s="168" t="str">
        <f>IF(Devis!G8="","",Devis!G8)</f>
        <v/>
      </c>
      <c r="H9" s="168" t="str">
        <f>IF(Devis!H8="","",Devis!H8)</f>
        <v/>
      </c>
      <c r="I9" s="126"/>
      <c r="J9" s="277" t="str">
        <f t="shared" si="1"/>
        <v/>
      </c>
      <c r="K9" s="169" t="str">
        <f t="shared" si="2"/>
        <v/>
      </c>
      <c r="L9" s="278" t="str">
        <f t="shared" si="3"/>
        <v/>
      </c>
      <c r="M9" s="284" t="str">
        <f t="shared" si="4"/>
        <v/>
      </c>
      <c r="N9" s="285"/>
    </row>
    <row r="10" spans="1:14" ht="20.100000000000001" customHeight="1" x14ac:dyDescent="0.25">
      <c r="A10" s="170">
        <v>4</v>
      </c>
      <c r="B10" s="166" t="str">
        <f>IF(Devis!B9="","",Devis!B9)</f>
        <v/>
      </c>
      <c r="C10" s="283" t="str">
        <f>IF(Devis!C9="","",Devis!C9)</f>
        <v/>
      </c>
      <c r="D10" s="283" t="str">
        <f>IF(Devis!D9="","",Devis!D9)</f>
        <v/>
      </c>
      <c r="E10" s="166" t="str">
        <f>IF(Devis!E9="","",Devis!E9)</f>
        <v/>
      </c>
      <c r="F10" s="168" t="str">
        <f>IF(Devis!F9="","",Devis!F9)</f>
        <v/>
      </c>
      <c r="G10" s="168" t="str">
        <f>IF(Devis!G9="","",Devis!G9)</f>
        <v/>
      </c>
      <c r="H10" s="168" t="str">
        <f>IF(Devis!H9="","",Devis!H9)</f>
        <v/>
      </c>
      <c r="I10" s="126"/>
      <c r="J10" s="277" t="str">
        <f t="shared" si="1"/>
        <v/>
      </c>
      <c r="K10" s="169" t="str">
        <f t="shared" si="2"/>
        <v/>
      </c>
      <c r="L10" s="278" t="str">
        <f t="shared" si="3"/>
        <v/>
      </c>
      <c r="M10" s="284" t="str">
        <f t="shared" si="4"/>
        <v/>
      </c>
      <c r="N10" s="285"/>
    </row>
    <row r="11" spans="1:14" ht="20.100000000000001" customHeight="1" x14ac:dyDescent="0.25">
      <c r="A11" s="170">
        <v>5</v>
      </c>
      <c r="B11" s="166" t="str">
        <f>IF(Devis!B10="","",Devis!B10)</f>
        <v/>
      </c>
      <c r="C11" s="283" t="str">
        <f>IF(Devis!C10="","",Devis!C10)</f>
        <v/>
      </c>
      <c r="D11" s="283" t="str">
        <f>IF(Devis!D10="","",Devis!D10)</f>
        <v/>
      </c>
      <c r="E11" s="166" t="str">
        <f>IF(Devis!E10="","",Devis!E10)</f>
        <v/>
      </c>
      <c r="F11" s="168" t="str">
        <f>IF(Devis!F10="","",Devis!F10)</f>
        <v/>
      </c>
      <c r="G11" s="168" t="str">
        <f>IF(Devis!G10="","",Devis!G10)</f>
        <v/>
      </c>
      <c r="H11" s="168" t="str">
        <f>IF(Devis!H10="","",Devis!H10)</f>
        <v/>
      </c>
      <c r="I11" s="126"/>
      <c r="J11" s="277" t="str">
        <f t="shared" si="1"/>
        <v/>
      </c>
      <c r="K11" s="169" t="str">
        <f t="shared" si="2"/>
        <v/>
      </c>
      <c r="L11" s="278" t="str">
        <f t="shared" si="3"/>
        <v/>
      </c>
      <c r="M11" s="284" t="str">
        <f t="shared" si="4"/>
        <v/>
      </c>
      <c r="N11" s="285"/>
    </row>
    <row r="12" spans="1:14" ht="20.100000000000001" customHeight="1" x14ac:dyDescent="0.25">
      <c r="A12" s="170">
        <v>6</v>
      </c>
      <c r="B12" s="166" t="str">
        <f>IF(Devis!B11="","",Devis!B11)</f>
        <v/>
      </c>
      <c r="C12" s="283" t="str">
        <f>IF(Devis!C11="","",Devis!C11)</f>
        <v/>
      </c>
      <c r="D12" s="283" t="str">
        <f>IF(Devis!D11="","",Devis!D11)</f>
        <v/>
      </c>
      <c r="E12" s="166" t="str">
        <f>IF(Devis!E11="","",Devis!E11)</f>
        <v/>
      </c>
      <c r="F12" s="168" t="str">
        <f>IF(Devis!F11="","",Devis!F11)</f>
        <v/>
      </c>
      <c r="G12" s="168" t="str">
        <f>IF(Devis!G11="","",Devis!G11)</f>
        <v/>
      </c>
      <c r="H12" s="168" t="str">
        <f>IF(Devis!H11="","",Devis!H11)</f>
        <v/>
      </c>
      <c r="I12" s="126"/>
      <c r="J12" s="277" t="str">
        <f t="shared" si="1"/>
        <v/>
      </c>
      <c r="K12" s="169" t="str">
        <f t="shared" si="2"/>
        <v/>
      </c>
      <c r="L12" s="278" t="str">
        <f t="shared" si="3"/>
        <v/>
      </c>
      <c r="M12" s="284" t="str">
        <f t="shared" si="4"/>
        <v/>
      </c>
      <c r="N12" s="285"/>
    </row>
    <row r="13" spans="1:14" ht="20.100000000000001" customHeight="1" x14ac:dyDescent="0.25">
      <c r="A13" s="170">
        <v>7</v>
      </c>
      <c r="B13" s="166" t="str">
        <f>IF(Devis!B12="","",Devis!B12)</f>
        <v/>
      </c>
      <c r="C13" s="283" t="str">
        <f>IF(Devis!C12="","",Devis!C12)</f>
        <v/>
      </c>
      <c r="D13" s="283" t="str">
        <f>IF(Devis!D12="","",Devis!D12)</f>
        <v/>
      </c>
      <c r="E13" s="166" t="str">
        <f>IF(Devis!E12="","",Devis!E12)</f>
        <v/>
      </c>
      <c r="F13" s="168" t="str">
        <f>IF(Devis!F12="","",Devis!F12)</f>
        <v/>
      </c>
      <c r="G13" s="168" t="str">
        <f>IF(Devis!G12="","",Devis!G12)</f>
        <v/>
      </c>
      <c r="H13" s="168" t="str">
        <f>IF(Devis!H12="","",Devis!H12)</f>
        <v/>
      </c>
      <c r="I13" s="126"/>
      <c r="J13" s="277" t="str">
        <f t="shared" si="1"/>
        <v/>
      </c>
      <c r="K13" s="169" t="str">
        <f t="shared" si="2"/>
        <v/>
      </c>
      <c r="L13" s="278" t="str">
        <f t="shared" si="3"/>
        <v/>
      </c>
      <c r="M13" s="284" t="str">
        <f t="shared" si="4"/>
        <v/>
      </c>
      <c r="N13" s="285"/>
    </row>
    <row r="14" spans="1:14" ht="20.100000000000001" customHeight="1" x14ac:dyDescent="0.25">
      <c r="A14" s="170">
        <v>8</v>
      </c>
      <c r="B14" s="166" t="str">
        <f>IF(Devis!B13="","",Devis!B13)</f>
        <v/>
      </c>
      <c r="C14" s="283" t="str">
        <f>IF(Devis!C13="","",Devis!C13)</f>
        <v/>
      </c>
      <c r="D14" s="283" t="str">
        <f>IF(Devis!D13="","",Devis!D13)</f>
        <v/>
      </c>
      <c r="E14" s="166" t="str">
        <f>IF(Devis!E13="","",Devis!E13)</f>
        <v/>
      </c>
      <c r="F14" s="168" t="str">
        <f>IF(Devis!F13="","",Devis!F13)</f>
        <v/>
      </c>
      <c r="G14" s="168" t="str">
        <f>IF(Devis!G13="","",Devis!G13)</f>
        <v/>
      </c>
      <c r="H14" s="168" t="str">
        <f>IF(Devis!H13="","",Devis!H13)</f>
        <v/>
      </c>
      <c r="I14" s="126"/>
      <c r="J14" s="277" t="str">
        <f t="shared" si="1"/>
        <v/>
      </c>
      <c r="K14" s="169" t="str">
        <f t="shared" si="2"/>
        <v/>
      </c>
      <c r="L14" s="278" t="str">
        <f t="shared" si="3"/>
        <v/>
      </c>
      <c r="M14" s="284" t="str">
        <f t="shared" si="4"/>
        <v/>
      </c>
      <c r="N14" s="285"/>
    </row>
    <row r="15" spans="1:14" ht="20.100000000000001" customHeight="1" x14ac:dyDescent="0.25">
      <c r="A15" s="170">
        <v>9</v>
      </c>
      <c r="B15" s="166" t="str">
        <f>IF(Devis!B14="","",Devis!B14)</f>
        <v/>
      </c>
      <c r="C15" s="283" t="str">
        <f>IF(Devis!C14="","",Devis!C14)</f>
        <v/>
      </c>
      <c r="D15" s="283" t="str">
        <f>IF(Devis!D14="","",Devis!D14)</f>
        <v/>
      </c>
      <c r="E15" s="166" t="str">
        <f>IF(Devis!E14="","",Devis!E14)</f>
        <v/>
      </c>
      <c r="F15" s="168" t="str">
        <f>IF(Devis!F14="","",Devis!F14)</f>
        <v/>
      </c>
      <c r="G15" s="168" t="str">
        <f>IF(Devis!G14="","",Devis!G14)</f>
        <v/>
      </c>
      <c r="H15" s="168" t="str">
        <f>IF(Devis!H14="","",Devis!H14)</f>
        <v/>
      </c>
      <c r="I15" s="126"/>
      <c r="J15" s="277" t="str">
        <f t="shared" si="1"/>
        <v/>
      </c>
      <c r="K15" s="169" t="str">
        <f t="shared" si="2"/>
        <v/>
      </c>
      <c r="L15" s="278" t="str">
        <f t="shared" si="3"/>
        <v/>
      </c>
      <c r="M15" s="284" t="str">
        <f t="shared" si="4"/>
        <v/>
      </c>
      <c r="N15" s="285"/>
    </row>
    <row r="16" spans="1:14" ht="20.100000000000001" customHeight="1" x14ac:dyDescent="0.25">
      <c r="A16" s="170">
        <v>10</v>
      </c>
      <c r="B16" s="166" t="str">
        <f>IF(Devis!B15="","",Devis!B15)</f>
        <v/>
      </c>
      <c r="C16" s="283" t="str">
        <f>IF(Devis!C15="","",Devis!C15)</f>
        <v/>
      </c>
      <c r="D16" s="283" t="str">
        <f>IF(Devis!D15="","",Devis!D15)</f>
        <v/>
      </c>
      <c r="E16" s="166" t="str">
        <f>IF(Devis!E15="","",Devis!E15)</f>
        <v/>
      </c>
      <c r="F16" s="168" t="str">
        <f>IF(Devis!F15="","",Devis!F15)</f>
        <v/>
      </c>
      <c r="G16" s="168" t="str">
        <f>IF(Devis!G15="","",Devis!G15)</f>
        <v/>
      </c>
      <c r="H16" s="168" t="str">
        <f>IF(Devis!H15="","",Devis!H15)</f>
        <v/>
      </c>
      <c r="I16" s="126"/>
      <c r="J16" s="277" t="str">
        <f t="shared" si="1"/>
        <v/>
      </c>
      <c r="K16" s="169" t="str">
        <f t="shared" si="2"/>
        <v/>
      </c>
      <c r="L16" s="278" t="str">
        <f t="shared" si="3"/>
        <v/>
      </c>
      <c r="M16" s="284" t="str">
        <f t="shared" si="4"/>
        <v/>
      </c>
      <c r="N16" s="285"/>
    </row>
    <row r="17" spans="1:14" ht="20.100000000000001" customHeight="1" x14ac:dyDescent="0.25">
      <c r="A17" s="170">
        <v>11</v>
      </c>
      <c r="B17" s="166" t="str">
        <f>IF(Devis!B16="","",Devis!B16)</f>
        <v/>
      </c>
      <c r="C17" s="283" t="str">
        <f>IF(Devis!C16="","",Devis!C16)</f>
        <v/>
      </c>
      <c r="D17" s="283" t="str">
        <f>IF(Devis!D16="","",Devis!D16)</f>
        <v/>
      </c>
      <c r="E17" s="166" t="str">
        <f>IF(Devis!E16="","",Devis!E16)</f>
        <v/>
      </c>
      <c r="F17" s="168" t="str">
        <f>IF(Devis!F16="","",Devis!F16)</f>
        <v/>
      </c>
      <c r="G17" s="168" t="str">
        <f>IF(Devis!G16="","",Devis!G16)</f>
        <v/>
      </c>
      <c r="H17" s="168" t="str">
        <f>IF(Devis!H16="","",Devis!H16)</f>
        <v/>
      </c>
      <c r="I17" s="126"/>
      <c r="J17" s="277" t="str">
        <f t="shared" si="1"/>
        <v/>
      </c>
      <c r="K17" s="169" t="str">
        <f t="shared" si="2"/>
        <v/>
      </c>
      <c r="L17" s="278" t="str">
        <f t="shared" si="3"/>
        <v/>
      </c>
      <c r="M17" s="284" t="str">
        <f t="shared" si="4"/>
        <v/>
      </c>
      <c r="N17" s="285"/>
    </row>
    <row r="18" spans="1:14" ht="20.100000000000001" customHeight="1" x14ac:dyDescent="0.25">
      <c r="A18" s="170">
        <v>12</v>
      </c>
      <c r="B18" s="166" t="str">
        <f>IF(Devis!B17="","",Devis!B17)</f>
        <v/>
      </c>
      <c r="C18" s="283" t="str">
        <f>IF(Devis!C17="","",Devis!C17)</f>
        <v/>
      </c>
      <c r="D18" s="283" t="str">
        <f>IF(Devis!D17="","",Devis!D17)</f>
        <v/>
      </c>
      <c r="E18" s="166" t="str">
        <f>IF(Devis!E17="","",Devis!E17)</f>
        <v/>
      </c>
      <c r="F18" s="168" t="str">
        <f>IF(Devis!F17="","",Devis!F17)</f>
        <v/>
      </c>
      <c r="G18" s="168" t="str">
        <f>IF(Devis!G17="","",Devis!G17)</f>
        <v/>
      </c>
      <c r="H18" s="168" t="str">
        <f>IF(Devis!H17="","",Devis!H17)</f>
        <v/>
      </c>
      <c r="I18" s="126"/>
      <c r="J18" s="277" t="str">
        <f t="shared" si="1"/>
        <v/>
      </c>
      <c r="K18" s="169" t="str">
        <f t="shared" si="2"/>
        <v/>
      </c>
      <c r="L18" s="278" t="str">
        <f t="shared" si="3"/>
        <v/>
      </c>
      <c r="M18" s="284" t="str">
        <f t="shared" si="4"/>
        <v/>
      </c>
      <c r="N18" s="285"/>
    </row>
    <row r="19" spans="1:14" ht="20.100000000000001" customHeight="1" x14ac:dyDescent="0.25">
      <c r="A19" s="170">
        <v>13</v>
      </c>
      <c r="B19" s="166" t="str">
        <f>IF(Devis!B18="","",Devis!B18)</f>
        <v/>
      </c>
      <c r="C19" s="283" t="str">
        <f>IF(Devis!C18="","",Devis!C18)</f>
        <v/>
      </c>
      <c r="D19" s="283" t="str">
        <f>IF(Devis!D18="","",Devis!D18)</f>
        <v/>
      </c>
      <c r="E19" s="166" t="str">
        <f>IF(Devis!E18="","",Devis!E18)</f>
        <v/>
      </c>
      <c r="F19" s="168" t="str">
        <f>IF(Devis!F18="","",Devis!F18)</f>
        <v/>
      </c>
      <c r="G19" s="168" t="str">
        <f>IF(Devis!G18="","",Devis!G18)</f>
        <v/>
      </c>
      <c r="H19" s="168" t="str">
        <f>IF(Devis!H18="","",Devis!H18)</f>
        <v/>
      </c>
      <c r="I19" s="126"/>
      <c r="J19" s="277" t="str">
        <f t="shared" si="1"/>
        <v/>
      </c>
      <c r="K19" s="169" t="str">
        <f t="shared" si="2"/>
        <v/>
      </c>
      <c r="L19" s="278" t="str">
        <f t="shared" si="3"/>
        <v/>
      </c>
      <c r="M19" s="284" t="str">
        <f t="shared" si="4"/>
        <v/>
      </c>
      <c r="N19" s="285"/>
    </row>
    <row r="20" spans="1:14" ht="20.100000000000001" customHeight="1" x14ac:dyDescent="0.25">
      <c r="A20" s="170">
        <v>14</v>
      </c>
      <c r="B20" s="166" t="str">
        <f>IF(Devis!B19="","",Devis!B19)</f>
        <v/>
      </c>
      <c r="C20" s="283" t="str">
        <f>IF(Devis!C19="","",Devis!C19)</f>
        <v/>
      </c>
      <c r="D20" s="283" t="str">
        <f>IF(Devis!D19="","",Devis!D19)</f>
        <v/>
      </c>
      <c r="E20" s="166" t="str">
        <f>IF(Devis!E19="","",Devis!E19)</f>
        <v/>
      </c>
      <c r="F20" s="168" t="str">
        <f>IF(Devis!F19="","",Devis!F19)</f>
        <v/>
      </c>
      <c r="G20" s="168" t="str">
        <f>IF(Devis!G19="","",Devis!G19)</f>
        <v/>
      </c>
      <c r="H20" s="168" t="str">
        <f>IF(Devis!H19="","",Devis!H19)</f>
        <v/>
      </c>
      <c r="I20" s="126"/>
      <c r="J20" s="277" t="str">
        <f t="shared" si="1"/>
        <v/>
      </c>
      <c r="K20" s="169" t="str">
        <f t="shared" si="2"/>
        <v/>
      </c>
      <c r="L20" s="278" t="str">
        <f t="shared" si="3"/>
        <v/>
      </c>
      <c r="M20" s="284" t="str">
        <f t="shared" si="4"/>
        <v/>
      </c>
      <c r="N20" s="285"/>
    </row>
    <row r="21" spans="1:14" ht="20.100000000000001" customHeight="1" x14ac:dyDescent="0.25">
      <c r="A21" s="170">
        <v>15</v>
      </c>
      <c r="B21" s="166" t="str">
        <f>IF(Devis!B20="","",Devis!B20)</f>
        <v/>
      </c>
      <c r="C21" s="283" t="str">
        <f>IF(Devis!C20="","",Devis!C20)</f>
        <v/>
      </c>
      <c r="D21" s="283" t="str">
        <f>IF(Devis!D20="","",Devis!D20)</f>
        <v/>
      </c>
      <c r="E21" s="166" t="str">
        <f>IF(Devis!E20="","",Devis!E20)</f>
        <v/>
      </c>
      <c r="F21" s="168" t="str">
        <f>IF(Devis!F20="","",Devis!F20)</f>
        <v/>
      </c>
      <c r="G21" s="168" t="str">
        <f>IF(Devis!G20="","",Devis!G20)</f>
        <v/>
      </c>
      <c r="H21" s="168" t="str">
        <f>IF(Devis!H20="","",Devis!H20)</f>
        <v/>
      </c>
      <c r="I21" s="126"/>
      <c r="J21" s="277" t="str">
        <f t="shared" si="1"/>
        <v/>
      </c>
      <c r="K21" s="169" t="str">
        <f t="shared" si="2"/>
        <v/>
      </c>
      <c r="L21" s="278" t="str">
        <f t="shared" si="3"/>
        <v/>
      </c>
      <c r="M21" s="284" t="str">
        <f t="shared" si="4"/>
        <v/>
      </c>
      <c r="N21" s="285"/>
    </row>
    <row r="22" spans="1:14" ht="20.100000000000001" customHeight="1" x14ac:dyDescent="0.25">
      <c r="A22" s="170">
        <v>16</v>
      </c>
      <c r="B22" s="166" t="str">
        <f>IF(Devis!B21="","",Devis!B21)</f>
        <v/>
      </c>
      <c r="C22" s="283" t="str">
        <f>IF(Devis!C21="","",Devis!C21)</f>
        <v/>
      </c>
      <c r="D22" s="283" t="str">
        <f>IF(Devis!D21="","",Devis!D21)</f>
        <v/>
      </c>
      <c r="E22" s="166" t="str">
        <f>IF(Devis!E21="","",Devis!E21)</f>
        <v/>
      </c>
      <c r="F22" s="168" t="str">
        <f>IF(Devis!F21="","",Devis!F21)</f>
        <v/>
      </c>
      <c r="G22" s="168" t="str">
        <f>IF(Devis!G21="","",Devis!G21)</f>
        <v/>
      </c>
      <c r="H22" s="168" t="str">
        <f>IF(Devis!H21="","",Devis!H21)</f>
        <v/>
      </c>
      <c r="I22" s="126"/>
      <c r="J22" s="277" t="str">
        <f t="shared" si="1"/>
        <v/>
      </c>
      <c r="K22" s="169" t="str">
        <f t="shared" si="2"/>
        <v/>
      </c>
      <c r="L22" s="278" t="str">
        <f t="shared" si="3"/>
        <v/>
      </c>
      <c r="M22" s="284" t="str">
        <f t="shared" si="4"/>
        <v/>
      </c>
      <c r="N22" s="285"/>
    </row>
    <row r="23" spans="1:14" ht="20.100000000000001" customHeight="1" x14ac:dyDescent="0.25">
      <c r="A23" s="170">
        <v>17</v>
      </c>
      <c r="B23" s="166" t="str">
        <f>IF(Devis!B22="","",Devis!B22)</f>
        <v/>
      </c>
      <c r="C23" s="283" t="str">
        <f>IF(Devis!C22="","",Devis!C22)</f>
        <v/>
      </c>
      <c r="D23" s="283" t="str">
        <f>IF(Devis!D22="","",Devis!D22)</f>
        <v/>
      </c>
      <c r="E23" s="166" t="str">
        <f>IF(Devis!E22="","",Devis!E22)</f>
        <v/>
      </c>
      <c r="F23" s="168" t="str">
        <f>IF(Devis!F22="","",Devis!F22)</f>
        <v/>
      </c>
      <c r="G23" s="168" t="str">
        <f>IF(Devis!G22="","",Devis!G22)</f>
        <v/>
      </c>
      <c r="H23" s="168" t="str">
        <f>IF(Devis!H22="","",Devis!H22)</f>
        <v/>
      </c>
      <c r="I23" s="126"/>
      <c r="J23" s="277" t="str">
        <f t="shared" si="1"/>
        <v/>
      </c>
      <c r="K23" s="169" t="str">
        <f t="shared" si="2"/>
        <v/>
      </c>
      <c r="L23" s="278" t="str">
        <f t="shared" si="3"/>
        <v/>
      </c>
      <c r="M23" s="284" t="str">
        <f t="shared" si="4"/>
        <v/>
      </c>
      <c r="N23" s="285"/>
    </row>
    <row r="24" spans="1:14" ht="20.100000000000001" customHeight="1" x14ac:dyDescent="0.25">
      <c r="A24" s="170">
        <v>18</v>
      </c>
      <c r="B24" s="166" t="str">
        <f>IF(Devis!B23="","",Devis!B23)</f>
        <v/>
      </c>
      <c r="C24" s="283" t="str">
        <f>IF(Devis!C23="","",Devis!C23)</f>
        <v/>
      </c>
      <c r="D24" s="283" t="str">
        <f>IF(Devis!D23="","",Devis!D23)</f>
        <v/>
      </c>
      <c r="E24" s="166" t="str">
        <f>IF(Devis!E23="","",Devis!E23)</f>
        <v/>
      </c>
      <c r="F24" s="168" t="str">
        <f>IF(Devis!F23="","",Devis!F23)</f>
        <v/>
      </c>
      <c r="G24" s="168" t="str">
        <f>IF(Devis!G23="","",Devis!G23)</f>
        <v/>
      </c>
      <c r="H24" s="168" t="str">
        <f>IF(Devis!H23="","",Devis!H23)</f>
        <v/>
      </c>
      <c r="I24" s="126"/>
      <c r="J24" s="277" t="str">
        <f t="shared" si="1"/>
        <v/>
      </c>
      <c r="K24" s="169" t="str">
        <f t="shared" si="2"/>
        <v/>
      </c>
      <c r="L24" s="278" t="str">
        <f t="shared" si="3"/>
        <v/>
      </c>
      <c r="M24" s="284" t="str">
        <f t="shared" si="4"/>
        <v/>
      </c>
      <c r="N24" s="285"/>
    </row>
    <row r="25" spans="1:14" ht="20.100000000000001" customHeight="1" x14ac:dyDescent="0.25">
      <c r="A25" s="170">
        <v>19</v>
      </c>
      <c r="B25" s="166" t="str">
        <f>IF(Devis!B24="","",Devis!B24)</f>
        <v/>
      </c>
      <c r="C25" s="283" t="str">
        <f>IF(Devis!C24="","",Devis!C24)</f>
        <v/>
      </c>
      <c r="D25" s="283" t="str">
        <f>IF(Devis!D24="","",Devis!D24)</f>
        <v/>
      </c>
      <c r="E25" s="166" t="str">
        <f>IF(Devis!E24="","",Devis!E24)</f>
        <v/>
      </c>
      <c r="F25" s="168" t="str">
        <f>IF(Devis!F24="","",Devis!F24)</f>
        <v/>
      </c>
      <c r="G25" s="168" t="str">
        <f>IF(Devis!G24="","",Devis!G24)</f>
        <v/>
      </c>
      <c r="H25" s="168" t="str">
        <f>IF(Devis!H24="","",Devis!H24)</f>
        <v/>
      </c>
      <c r="I25" s="126"/>
      <c r="J25" s="277" t="str">
        <f t="shared" si="1"/>
        <v/>
      </c>
      <c r="K25" s="169" t="str">
        <f t="shared" si="2"/>
        <v/>
      </c>
      <c r="L25" s="278" t="str">
        <f t="shared" si="3"/>
        <v/>
      </c>
      <c r="M25" s="284" t="str">
        <f t="shared" si="4"/>
        <v/>
      </c>
      <c r="N25" s="285"/>
    </row>
    <row r="26" spans="1:14" ht="20.100000000000001" customHeight="1" x14ac:dyDescent="0.25">
      <c r="A26" s="170">
        <v>20</v>
      </c>
      <c r="B26" s="166" t="str">
        <f>IF(Devis!B25="","",Devis!B25)</f>
        <v/>
      </c>
      <c r="C26" s="283" t="str">
        <f>IF(Devis!C25="","",Devis!C25)</f>
        <v/>
      </c>
      <c r="D26" s="283" t="str">
        <f>IF(Devis!D25="","",Devis!D25)</f>
        <v/>
      </c>
      <c r="E26" s="166" t="str">
        <f>IF(Devis!E25="","",Devis!E25)</f>
        <v/>
      </c>
      <c r="F26" s="168" t="str">
        <f>IF(Devis!F25="","",Devis!F25)</f>
        <v/>
      </c>
      <c r="G26" s="168" t="str">
        <f>IF(Devis!G25="","",Devis!G25)</f>
        <v/>
      </c>
      <c r="H26" s="168" t="str">
        <f>IF(Devis!H25="","",Devis!H25)</f>
        <v/>
      </c>
      <c r="I26" s="126"/>
      <c r="J26" s="277" t="str">
        <f t="shared" si="1"/>
        <v/>
      </c>
      <c r="K26" s="169" t="str">
        <f t="shared" si="2"/>
        <v/>
      </c>
      <c r="L26" s="278" t="str">
        <f t="shared" si="3"/>
        <v/>
      </c>
      <c r="M26" s="284" t="str">
        <f t="shared" si="4"/>
        <v/>
      </c>
      <c r="N26" s="285"/>
    </row>
    <row r="27" spans="1:14" ht="20.100000000000001" customHeight="1" x14ac:dyDescent="0.25">
      <c r="A27" s="170">
        <v>21</v>
      </c>
      <c r="B27" s="166" t="str">
        <f>IF(Devis!B26="","",Devis!B26)</f>
        <v/>
      </c>
      <c r="C27" s="283" t="str">
        <f>IF(Devis!C26="","",Devis!C26)</f>
        <v/>
      </c>
      <c r="D27" s="283" t="str">
        <f>IF(Devis!D26="","",Devis!D26)</f>
        <v/>
      </c>
      <c r="E27" s="166" t="str">
        <f>IF(Devis!E26="","",Devis!E26)</f>
        <v/>
      </c>
      <c r="F27" s="168" t="str">
        <f>IF(Devis!F26="","",Devis!F26)</f>
        <v/>
      </c>
      <c r="G27" s="168" t="str">
        <f>IF(Devis!G26="","",Devis!G26)</f>
        <v/>
      </c>
      <c r="H27" s="168" t="str">
        <f>IF(Devis!H26="","",Devis!H26)</f>
        <v/>
      </c>
      <c r="I27" s="126"/>
      <c r="J27" s="277" t="str">
        <f t="shared" si="1"/>
        <v/>
      </c>
      <c r="K27" s="169" t="str">
        <f t="shared" si="2"/>
        <v/>
      </c>
      <c r="L27" s="278" t="str">
        <f t="shared" si="3"/>
        <v/>
      </c>
      <c r="M27" s="284" t="str">
        <f t="shared" si="4"/>
        <v/>
      </c>
      <c r="N27" s="285"/>
    </row>
    <row r="28" spans="1:14" ht="20.100000000000001" customHeight="1" x14ac:dyDescent="0.25">
      <c r="A28" s="170">
        <v>22</v>
      </c>
      <c r="B28" s="166" t="str">
        <f>IF(Devis!B27="","",Devis!B27)</f>
        <v/>
      </c>
      <c r="C28" s="283" t="str">
        <f>IF(Devis!C27="","",Devis!C27)</f>
        <v/>
      </c>
      <c r="D28" s="283" t="str">
        <f>IF(Devis!D27="","",Devis!D27)</f>
        <v/>
      </c>
      <c r="E28" s="166" t="str">
        <f>IF(Devis!E27="","",Devis!E27)</f>
        <v/>
      </c>
      <c r="F28" s="168" t="str">
        <f>IF(Devis!F27="","",Devis!F27)</f>
        <v/>
      </c>
      <c r="G28" s="168" t="str">
        <f>IF(Devis!G27="","",Devis!G27)</f>
        <v/>
      </c>
      <c r="H28" s="168" t="str">
        <f>IF(Devis!H27="","",Devis!H27)</f>
        <v/>
      </c>
      <c r="I28" s="126"/>
      <c r="J28" s="277" t="str">
        <f t="shared" si="1"/>
        <v/>
      </c>
      <c r="K28" s="169" t="str">
        <f t="shared" si="2"/>
        <v/>
      </c>
      <c r="L28" s="278" t="str">
        <f t="shared" si="3"/>
        <v/>
      </c>
      <c r="M28" s="284" t="str">
        <f t="shared" si="4"/>
        <v/>
      </c>
      <c r="N28" s="285"/>
    </row>
    <row r="29" spans="1:14" ht="20.100000000000001" customHeight="1" x14ac:dyDescent="0.25">
      <c r="A29" s="170">
        <v>23</v>
      </c>
      <c r="B29" s="166" t="str">
        <f>IF(Devis!B28="","",Devis!B28)</f>
        <v/>
      </c>
      <c r="C29" s="283" t="str">
        <f>IF(Devis!C28="","",Devis!C28)</f>
        <v/>
      </c>
      <c r="D29" s="283" t="str">
        <f>IF(Devis!D28="","",Devis!D28)</f>
        <v/>
      </c>
      <c r="E29" s="166" t="str">
        <f>IF(Devis!E28="","",Devis!E28)</f>
        <v/>
      </c>
      <c r="F29" s="168" t="str">
        <f>IF(Devis!F28="","",Devis!F28)</f>
        <v/>
      </c>
      <c r="G29" s="168" t="str">
        <f>IF(Devis!G28="","",Devis!G28)</f>
        <v/>
      </c>
      <c r="H29" s="168" t="str">
        <f>IF(Devis!H28="","",Devis!H28)</f>
        <v/>
      </c>
      <c r="I29" s="126"/>
      <c r="J29" s="277" t="str">
        <f t="shared" si="1"/>
        <v/>
      </c>
      <c r="K29" s="169" t="str">
        <f t="shared" si="2"/>
        <v/>
      </c>
      <c r="L29" s="278" t="str">
        <f t="shared" si="3"/>
        <v/>
      </c>
      <c r="M29" s="284" t="str">
        <f t="shared" si="4"/>
        <v/>
      </c>
      <c r="N29" s="285"/>
    </row>
    <row r="30" spans="1:14" ht="20.100000000000001" customHeight="1" x14ac:dyDescent="0.25">
      <c r="A30" s="170">
        <v>24</v>
      </c>
      <c r="B30" s="166" t="str">
        <f>IF(Devis!B29="","",Devis!B29)</f>
        <v/>
      </c>
      <c r="C30" s="283" t="str">
        <f>IF(Devis!C29="","",Devis!C29)</f>
        <v/>
      </c>
      <c r="D30" s="283" t="str">
        <f>IF(Devis!D29="","",Devis!D29)</f>
        <v/>
      </c>
      <c r="E30" s="166" t="str">
        <f>IF(Devis!E29="","",Devis!E29)</f>
        <v/>
      </c>
      <c r="F30" s="168" t="str">
        <f>IF(Devis!F29="","",Devis!F29)</f>
        <v/>
      </c>
      <c r="G30" s="168" t="str">
        <f>IF(Devis!G29="","",Devis!G29)</f>
        <v/>
      </c>
      <c r="H30" s="168" t="str">
        <f>IF(Devis!H29="","",Devis!H29)</f>
        <v/>
      </c>
      <c r="I30" s="126"/>
      <c r="J30" s="277" t="str">
        <f t="shared" si="1"/>
        <v/>
      </c>
      <c r="K30" s="169" t="str">
        <f t="shared" si="2"/>
        <v/>
      </c>
      <c r="L30" s="278" t="str">
        <f t="shared" si="3"/>
        <v/>
      </c>
      <c r="M30" s="284" t="str">
        <f t="shared" si="4"/>
        <v/>
      </c>
      <c r="N30" s="285"/>
    </row>
    <row r="31" spans="1:14" ht="20.100000000000001" customHeight="1" x14ac:dyDescent="0.25">
      <c r="A31" s="170">
        <v>25</v>
      </c>
      <c r="B31" s="166" t="str">
        <f>IF(Devis!B30="","",Devis!B30)</f>
        <v/>
      </c>
      <c r="C31" s="283" t="str">
        <f>IF(Devis!C30="","",Devis!C30)</f>
        <v/>
      </c>
      <c r="D31" s="283" t="str">
        <f>IF(Devis!D30="","",Devis!D30)</f>
        <v/>
      </c>
      <c r="E31" s="166" t="str">
        <f>IF(Devis!E30="","",Devis!E30)</f>
        <v/>
      </c>
      <c r="F31" s="168" t="str">
        <f>IF(Devis!F30="","",Devis!F30)</f>
        <v/>
      </c>
      <c r="G31" s="168" t="str">
        <f>IF(Devis!G30="","",Devis!G30)</f>
        <v/>
      </c>
      <c r="H31" s="168" t="str">
        <f>IF(Devis!H30="","",Devis!H30)</f>
        <v/>
      </c>
      <c r="I31" s="126"/>
      <c r="J31" s="277" t="str">
        <f t="shared" si="1"/>
        <v/>
      </c>
      <c r="K31" s="169" t="str">
        <f t="shared" si="2"/>
        <v/>
      </c>
      <c r="L31" s="278" t="str">
        <f t="shared" si="3"/>
        <v/>
      </c>
      <c r="M31" s="284" t="str">
        <f t="shared" si="4"/>
        <v/>
      </c>
      <c r="N31" s="285"/>
    </row>
    <row r="32" spans="1:14" ht="20.100000000000001" customHeight="1" x14ac:dyDescent="0.25">
      <c r="A32" s="170">
        <v>26</v>
      </c>
      <c r="B32" s="166" t="str">
        <f>IF(Devis!B31="","",Devis!B31)</f>
        <v/>
      </c>
      <c r="C32" s="283" t="str">
        <f>IF(Devis!C31="","",Devis!C31)</f>
        <v/>
      </c>
      <c r="D32" s="283" t="str">
        <f>IF(Devis!D31="","",Devis!D31)</f>
        <v/>
      </c>
      <c r="E32" s="166" t="str">
        <f>IF(Devis!E31="","",Devis!E31)</f>
        <v/>
      </c>
      <c r="F32" s="168" t="str">
        <f>IF(Devis!F31="","",Devis!F31)</f>
        <v/>
      </c>
      <c r="G32" s="168" t="str">
        <f>IF(Devis!G31="","",Devis!G31)</f>
        <v/>
      </c>
      <c r="H32" s="168" t="str">
        <f>IF(Devis!H31="","",Devis!H31)</f>
        <v/>
      </c>
      <c r="I32" s="126"/>
      <c r="J32" s="277" t="str">
        <f t="shared" si="1"/>
        <v/>
      </c>
      <c r="K32" s="169" t="str">
        <f t="shared" si="2"/>
        <v/>
      </c>
      <c r="L32" s="278" t="str">
        <f t="shared" si="3"/>
        <v/>
      </c>
      <c r="M32" s="284" t="str">
        <f t="shared" si="4"/>
        <v/>
      </c>
      <c r="N32" s="285"/>
    </row>
    <row r="33" spans="1:14" ht="20.100000000000001" customHeight="1" x14ac:dyDescent="0.25">
      <c r="A33" s="170">
        <v>27</v>
      </c>
      <c r="B33" s="166" t="str">
        <f>IF(Devis!B32="","",Devis!B32)</f>
        <v/>
      </c>
      <c r="C33" s="283" t="str">
        <f>IF(Devis!C32="","",Devis!C32)</f>
        <v/>
      </c>
      <c r="D33" s="283" t="str">
        <f>IF(Devis!D32="","",Devis!D32)</f>
        <v/>
      </c>
      <c r="E33" s="166" t="str">
        <f>IF(Devis!E32="","",Devis!E32)</f>
        <v/>
      </c>
      <c r="F33" s="168" t="str">
        <f>IF(Devis!F32="","",Devis!F32)</f>
        <v/>
      </c>
      <c r="G33" s="168" t="str">
        <f>IF(Devis!G32="","",Devis!G32)</f>
        <v/>
      </c>
      <c r="H33" s="168" t="str">
        <f>IF(Devis!H32="","",Devis!H32)</f>
        <v/>
      </c>
      <c r="I33" s="126"/>
      <c r="J33" s="277" t="str">
        <f t="shared" si="1"/>
        <v/>
      </c>
      <c r="K33" s="169" t="str">
        <f t="shared" si="2"/>
        <v/>
      </c>
      <c r="L33" s="278" t="str">
        <f t="shared" si="3"/>
        <v/>
      </c>
      <c r="M33" s="284" t="str">
        <f t="shared" si="4"/>
        <v/>
      </c>
      <c r="N33" s="285"/>
    </row>
    <row r="34" spans="1:14" ht="20.100000000000001" customHeight="1" x14ac:dyDescent="0.25">
      <c r="A34" s="170">
        <v>28</v>
      </c>
      <c r="B34" s="166" t="str">
        <f>IF(Devis!B33="","",Devis!B33)</f>
        <v/>
      </c>
      <c r="C34" s="283" t="str">
        <f>IF(Devis!C33="","",Devis!C33)</f>
        <v/>
      </c>
      <c r="D34" s="283" t="str">
        <f>IF(Devis!D33="","",Devis!D33)</f>
        <v/>
      </c>
      <c r="E34" s="166" t="str">
        <f>IF(Devis!E33="","",Devis!E33)</f>
        <v/>
      </c>
      <c r="F34" s="168" t="str">
        <f>IF(Devis!F33="","",Devis!F33)</f>
        <v/>
      </c>
      <c r="G34" s="168" t="str">
        <f>IF(Devis!G33="","",Devis!G33)</f>
        <v/>
      </c>
      <c r="H34" s="168" t="str">
        <f>IF(Devis!H33="","",Devis!H33)</f>
        <v/>
      </c>
      <c r="I34" s="126"/>
      <c r="J34" s="277" t="str">
        <f t="shared" si="1"/>
        <v/>
      </c>
      <c r="K34" s="169" t="str">
        <f t="shared" si="2"/>
        <v/>
      </c>
      <c r="L34" s="278" t="str">
        <f t="shared" si="3"/>
        <v/>
      </c>
      <c r="M34" s="284" t="str">
        <f t="shared" si="4"/>
        <v/>
      </c>
      <c r="N34" s="285"/>
    </row>
    <row r="35" spans="1:14" ht="20.100000000000001" customHeight="1" x14ac:dyDescent="0.25">
      <c r="A35" s="170">
        <v>29</v>
      </c>
      <c r="B35" s="166" t="str">
        <f>IF(Devis!B34="","",Devis!B34)</f>
        <v/>
      </c>
      <c r="C35" s="283" t="str">
        <f>IF(Devis!C34="","",Devis!C34)</f>
        <v/>
      </c>
      <c r="D35" s="283" t="str">
        <f>IF(Devis!D34="","",Devis!D34)</f>
        <v/>
      </c>
      <c r="E35" s="166" t="str">
        <f>IF(Devis!E34="","",Devis!E34)</f>
        <v/>
      </c>
      <c r="F35" s="168" t="str">
        <f>IF(Devis!F34="","",Devis!F34)</f>
        <v/>
      </c>
      <c r="G35" s="168" t="str">
        <f>IF(Devis!G34="","",Devis!G34)</f>
        <v/>
      </c>
      <c r="H35" s="168" t="str">
        <f>IF(Devis!H34="","",Devis!H34)</f>
        <v/>
      </c>
      <c r="I35" s="126"/>
      <c r="J35" s="277" t="str">
        <f t="shared" si="1"/>
        <v/>
      </c>
      <c r="K35" s="169" t="str">
        <f t="shared" si="2"/>
        <v/>
      </c>
      <c r="L35" s="278" t="str">
        <f t="shared" si="3"/>
        <v/>
      </c>
      <c r="M35" s="284" t="str">
        <f t="shared" si="4"/>
        <v/>
      </c>
      <c r="N35" s="285"/>
    </row>
    <row r="36" spans="1:14" ht="20.100000000000001" customHeight="1" x14ac:dyDescent="0.25">
      <c r="A36" s="170">
        <v>30</v>
      </c>
      <c r="B36" s="166" t="str">
        <f>IF(Devis!B35="","",Devis!B35)</f>
        <v/>
      </c>
      <c r="C36" s="283" t="str">
        <f>IF(Devis!C35="","",Devis!C35)</f>
        <v/>
      </c>
      <c r="D36" s="283" t="str">
        <f>IF(Devis!D35="","",Devis!D35)</f>
        <v/>
      </c>
      <c r="E36" s="166" t="str">
        <f>IF(Devis!E35="","",Devis!E35)</f>
        <v/>
      </c>
      <c r="F36" s="168" t="str">
        <f>IF(Devis!F35="","",Devis!F35)</f>
        <v/>
      </c>
      <c r="G36" s="168" t="str">
        <f>IF(Devis!G35="","",Devis!G35)</f>
        <v/>
      </c>
      <c r="H36" s="168" t="str">
        <f>IF(Devis!H35="","",Devis!H35)</f>
        <v/>
      </c>
      <c r="I36" s="126"/>
      <c r="J36" s="277" t="str">
        <f t="shared" si="1"/>
        <v/>
      </c>
      <c r="K36" s="169" t="str">
        <f t="shared" si="2"/>
        <v/>
      </c>
      <c r="L36" s="278" t="str">
        <f t="shared" si="3"/>
        <v/>
      </c>
      <c r="M36" s="284" t="str">
        <f t="shared" si="4"/>
        <v/>
      </c>
      <c r="N36" s="285"/>
    </row>
    <row r="37" spans="1:14" ht="20.100000000000001" customHeight="1" x14ac:dyDescent="0.25">
      <c r="A37" s="170">
        <v>31</v>
      </c>
      <c r="B37" s="166" t="str">
        <f>IF(Devis!B36="","",Devis!B36)</f>
        <v/>
      </c>
      <c r="C37" s="283" t="str">
        <f>IF(Devis!C36="","",Devis!C36)</f>
        <v/>
      </c>
      <c r="D37" s="283" t="str">
        <f>IF(Devis!D36="","",Devis!D36)</f>
        <v/>
      </c>
      <c r="E37" s="166" t="str">
        <f>IF(Devis!E36="","",Devis!E36)</f>
        <v/>
      </c>
      <c r="F37" s="168" t="str">
        <f>IF(Devis!F36="","",Devis!F36)</f>
        <v/>
      </c>
      <c r="G37" s="168" t="str">
        <f>IF(Devis!G36="","",Devis!G36)</f>
        <v/>
      </c>
      <c r="H37" s="168" t="str">
        <f>IF(Devis!H36="","",Devis!H36)</f>
        <v/>
      </c>
      <c r="I37" s="126"/>
      <c r="J37" s="277" t="str">
        <f t="shared" si="1"/>
        <v/>
      </c>
      <c r="K37" s="169" t="str">
        <f t="shared" si="2"/>
        <v/>
      </c>
      <c r="L37" s="278" t="str">
        <f t="shared" si="3"/>
        <v/>
      </c>
      <c r="M37" s="284" t="str">
        <f t="shared" si="4"/>
        <v/>
      </c>
      <c r="N37" s="285"/>
    </row>
    <row r="38" spans="1:14" ht="20.100000000000001" customHeight="1" x14ac:dyDescent="0.25">
      <c r="A38" s="170">
        <v>32</v>
      </c>
      <c r="B38" s="166" t="str">
        <f>IF(Devis!B37="","",Devis!B37)</f>
        <v/>
      </c>
      <c r="C38" s="283" t="str">
        <f>IF(Devis!C37="","",Devis!C37)</f>
        <v/>
      </c>
      <c r="D38" s="283" t="str">
        <f>IF(Devis!D37="","",Devis!D37)</f>
        <v/>
      </c>
      <c r="E38" s="166" t="str">
        <f>IF(Devis!E37="","",Devis!E37)</f>
        <v/>
      </c>
      <c r="F38" s="168" t="str">
        <f>IF(Devis!F37="","",Devis!F37)</f>
        <v/>
      </c>
      <c r="G38" s="168" t="str">
        <f>IF(Devis!G37="","",Devis!G37)</f>
        <v/>
      </c>
      <c r="H38" s="168" t="str">
        <f>IF(Devis!H37="","",Devis!H37)</f>
        <v/>
      </c>
      <c r="I38" s="126"/>
      <c r="J38" s="277" t="str">
        <f t="shared" si="1"/>
        <v/>
      </c>
      <c r="K38" s="169" t="str">
        <f t="shared" si="2"/>
        <v/>
      </c>
      <c r="L38" s="278" t="str">
        <f t="shared" si="3"/>
        <v/>
      </c>
      <c r="M38" s="284" t="str">
        <f t="shared" si="4"/>
        <v/>
      </c>
      <c r="N38" s="285"/>
    </row>
    <row r="39" spans="1:14" ht="20.100000000000001" customHeight="1" x14ac:dyDescent="0.25">
      <c r="A39" s="170">
        <v>33</v>
      </c>
      <c r="B39" s="166" t="str">
        <f>IF(Devis!B38="","",Devis!B38)</f>
        <v/>
      </c>
      <c r="C39" s="283" t="str">
        <f>IF(Devis!C38="","",Devis!C38)</f>
        <v/>
      </c>
      <c r="D39" s="283" t="str">
        <f>IF(Devis!D38="","",Devis!D38)</f>
        <v/>
      </c>
      <c r="E39" s="166" t="str">
        <f>IF(Devis!E38="","",Devis!E38)</f>
        <v/>
      </c>
      <c r="F39" s="168" t="str">
        <f>IF(Devis!F38="","",Devis!F38)</f>
        <v/>
      </c>
      <c r="G39" s="168" t="str">
        <f>IF(Devis!G38="","",Devis!G38)</f>
        <v/>
      </c>
      <c r="H39" s="168" t="str">
        <f>IF(Devis!H38="","",Devis!H38)</f>
        <v/>
      </c>
      <c r="I39" s="126"/>
      <c r="J39" s="277" t="str">
        <f t="shared" si="1"/>
        <v/>
      </c>
      <c r="K39" s="169" t="str">
        <f t="shared" si="2"/>
        <v/>
      </c>
      <c r="L39" s="278" t="str">
        <f t="shared" si="3"/>
        <v/>
      </c>
      <c r="M39" s="284" t="str">
        <f t="shared" si="4"/>
        <v/>
      </c>
      <c r="N39" s="285"/>
    </row>
    <row r="40" spans="1:14" ht="20.100000000000001" customHeight="1" x14ac:dyDescent="0.25">
      <c r="A40" s="170">
        <v>34</v>
      </c>
      <c r="B40" s="166" t="str">
        <f>IF(Devis!B39="","",Devis!B39)</f>
        <v/>
      </c>
      <c r="C40" s="283" t="str">
        <f>IF(Devis!C39="","",Devis!C39)</f>
        <v/>
      </c>
      <c r="D40" s="283" t="str">
        <f>IF(Devis!D39="","",Devis!D39)</f>
        <v/>
      </c>
      <c r="E40" s="166" t="str">
        <f>IF(Devis!E39="","",Devis!E39)</f>
        <v/>
      </c>
      <c r="F40" s="168" t="str">
        <f>IF(Devis!F39="","",Devis!F39)</f>
        <v/>
      </c>
      <c r="G40" s="168" t="str">
        <f>IF(Devis!G39="","",Devis!G39)</f>
        <v/>
      </c>
      <c r="H40" s="168" t="str">
        <f>IF(Devis!H39="","",Devis!H39)</f>
        <v/>
      </c>
      <c r="I40" s="126"/>
      <c r="J40" s="277" t="str">
        <f t="shared" si="1"/>
        <v/>
      </c>
      <c r="K40" s="169" t="str">
        <f t="shared" si="2"/>
        <v/>
      </c>
      <c r="L40" s="278" t="str">
        <f t="shared" si="3"/>
        <v/>
      </c>
      <c r="M40" s="284" t="str">
        <f t="shared" si="4"/>
        <v/>
      </c>
      <c r="N40" s="285"/>
    </row>
    <row r="41" spans="1:14" ht="20.100000000000001" customHeight="1" x14ac:dyDescent="0.25">
      <c r="A41" s="170">
        <v>35</v>
      </c>
      <c r="B41" s="166" t="str">
        <f>IF(Devis!B40="","",Devis!B40)</f>
        <v/>
      </c>
      <c r="C41" s="283" t="str">
        <f>IF(Devis!C40="","",Devis!C40)</f>
        <v/>
      </c>
      <c r="D41" s="283" t="str">
        <f>IF(Devis!D40="","",Devis!D40)</f>
        <v/>
      </c>
      <c r="E41" s="166" t="str">
        <f>IF(Devis!E40="","",Devis!E40)</f>
        <v/>
      </c>
      <c r="F41" s="168" t="str">
        <f>IF(Devis!F40="","",Devis!F40)</f>
        <v/>
      </c>
      <c r="G41" s="168" t="str">
        <f>IF(Devis!G40="","",Devis!G40)</f>
        <v/>
      </c>
      <c r="H41" s="168" t="str">
        <f>IF(Devis!H40="","",Devis!H40)</f>
        <v/>
      </c>
      <c r="I41" s="126"/>
      <c r="J41" s="277" t="str">
        <f t="shared" si="1"/>
        <v/>
      </c>
      <c r="K41" s="169" t="str">
        <f t="shared" si="2"/>
        <v/>
      </c>
      <c r="L41" s="278" t="str">
        <f t="shared" si="3"/>
        <v/>
      </c>
      <c r="M41" s="284" t="str">
        <f t="shared" si="4"/>
        <v/>
      </c>
      <c r="N41" s="285"/>
    </row>
    <row r="42" spans="1:14" ht="20.100000000000001" customHeight="1" x14ac:dyDescent="0.25">
      <c r="A42" s="170">
        <v>36</v>
      </c>
      <c r="B42" s="166" t="str">
        <f>IF(Devis!B41="","",Devis!B41)</f>
        <v/>
      </c>
      <c r="C42" s="283" t="str">
        <f>IF(Devis!C41="","",Devis!C41)</f>
        <v/>
      </c>
      <c r="D42" s="283" t="str">
        <f>IF(Devis!D41="","",Devis!D41)</f>
        <v/>
      </c>
      <c r="E42" s="166" t="str">
        <f>IF(Devis!E41="","",Devis!E41)</f>
        <v/>
      </c>
      <c r="F42" s="168" t="str">
        <f>IF(Devis!F41="","",Devis!F41)</f>
        <v/>
      </c>
      <c r="G42" s="168" t="str">
        <f>IF(Devis!G41="","",Devis!G41)</f>
        <v/>
      </c>
      <c r="H42" s="168" t="str">
        <f>IF(Devis!H41="","",Devis!H41)</f>
        <v/>
      </c>
      <c r="I42" s="126"/>
      <c r="J42" s="277" t="str">
        <f t="shared" si="1"/>
        <v/>
      </c>
      <c r="K42" s="169" t="str">
        <f t="shared" si="2"/>
        <v/>
      </c>
      <c r="L42" s="278" t="str">
        <f t="shared" si="3"/>
        <v/>
      </c>
      <c r="M42" s="284" t="str">
        <f t="shared" si="4"/>
        <v/>
      </c>
      <c r="N42" s="285"/>
    </row>
    <row r="43" spans="1:14" ht="20.100000000000001" customHeight="1" x14ac:dyDescent="0.25">
      <c r="A43" s="170">
        <v>37</v>
      </c>
      <c r="B43" s="166" t="str">
        <f>IF(Devis!B42="","",Devis!B42)</f>
        <v/>
      </c>
      <c r="C43" s="283" t="str">
        <f>IF(Devis!C42="","",Devis!C42)</f>
        <v/>
      </c>
      <c r="D43" s="283" t="str">
        <f>IF(Devis!D42="","",Devis!D42)</f>
        <v/>
      </c>
      <c r="E43" s="166" t="str">
        <f>IF(Devis!E42="","",Devis!E42)</f>
        <v/>
      </c>
      <c r="F43" s="168" t="str">
        <f>IF(Devis!F42="","",Devis!F42)</f>
        <v/>
      </c>
      <c r="G43" s="168" t="str">
        <f>IF(Devis!G42="","",Devis!G42)</f>
        <v/>
      </c>
      <c r="H43" s="168" t="str">
        <f>IF(Devis!H42="","",Devis!H42)</f>
        <v/>
      </c>
      <c r="I43" s="126"/>
      <c r="J43" s="277" t="str">
        <f t="shared" si="1"/>
        <v/>
      </c>
      <c r="K43" s="169" t="str">
        <f t="shared" si="2"/>
        <v/>
      </c>
      <c r="L43" s="278" t="str">
        <f t="shared" si="3"/>
        <v/>
      </c>
      <c r="M43" s="284" t="str">
        <f t="shared" si="4"/>
        <v/>
      </c>
      <c r="N43" s="285"/>
    </row>
    <row r="44" spans="1:14" ht="20.100000000000001" customHeight="1" x14ac:dyDescent="0.25">
      <c r="A44" s="170">
        <v>38</v>
      </c>
      <c r="B44" s="166" t="str">
        <f>IF(Devis!B43="","",Devis!B43)</f>
        <v/>
      </c>
      <c r="C44" s="283" t="str">
        <f>IF(Devis!C43="","",Devis!C43)</f>
        <v/>
      </c>
      <c r="D44" s="283" t="str">
        <f>IF(Devis!D43="","",Devis!D43)</f>
        <v/>
      </c>
      <c r="E44" s="166" t="str">
        <f>IF(Devis!E43="","",Devis!E43)</f>
        <v/>
      </c>
      <c r="F44" s="168" t="str">
        <f>IF(Devis!F43="","",Devis!F43)</f>
        <v/>
      </c>
      <c r="G44" s="168" t="str">
        <f>IF(Devis!G43="","",Devis!G43)</f>
        <v/>
      </c>
      <c r="H44" s="168" t="str">
        <f>IF(Devis!H43="","",Devis!H43)</f>
        <v/>
      </c>
      <c r="I44" s="126"/>
      <c r="J44" s="277" t="str">
        <f t="shared" si="1"/>
        <v/>
      </c>
      <c r="K44" s="169" t="str">
        <f t="shared" si="2"/>
        <v/>
      </c>
      <c r="L44" s="278" t="str">
        <f t="shared" si="3"/>
        <v/>
      </c>
      <c r="M44" s="284" t="str">
        <f t="shared" si="4"/>
        <v/>
      </c>
      <c r="N44" s="285"/>
    </row>
    <row r="45" spans="1:14" ht="20.100000000000001" customHeight="1" x14ac:dyDescent="0.25">
      <c r="A45" s="170">
        <v>39</v>
      </c>
      <c r="B45" s="166" t="str">
        <f>IF(Devis!B44="","",Devis!B44)</f>
        <v/>
      </c>
      <c r="C45" s="283" t="str">
        <f>IF(Devis!C44="","",Devis!C44)</f>
        <v/>
      </c>
      <c r="D45" s="283" t="str">
        <f>IF(Devis!D44="","",Devis!D44)</f>
        <v/>
      </c>
      <c r="E45" s="166" t="str">
        <f>IF(Devis!E44="","",Devis!E44)</f>
        <v/>
      </c>
      <c r="F45" s="168" t="str">
        <f>IF(Devis!F44="","",Devis!F44)</f>
        <v/>
      </c>
      <c r="G45" s="168" t="str">
        <f>IF(Devis!G44="","",Devis!G44)</f>
        <v/>
      </c>
      <c r="H45" s="168" t="str">
        <f>IF(Devis!H44="","",Devis!H44)</f>
        <v/>
      </c>
      <c r="I45" s="126"/>
      <c r="J45" s="277" t="str">
        <f t="shared" si="1"/>
        <v/>
      </c>
      <c r="K45" s="169" t="str">
        <f t="shared" si="2"/>
        <v/>
      </c>
      <c r="L45" s="278" t="str">
        <f t="shared" si="3"/>
        <v/>
      </c>
      <c r="M45" s="284" t="str">
        <f t="shared" si="4"/>
        <v/>
      </c>
      <c r="N45" s="285"/>
    </row>
    <row r="46" spans="1:14" ht="20.100000000000001" customHeight="1" x14ac:dyDescent="0.25">
      <c r="A46" s="170">
        <v>40</v>
      </c>
      <c r="B46" s="166" t="str">
        <f>IF(Devis!B45="","",Devis!B45)</f>
        <v/>
      </c>
      <c r="C46" s="283" t="str">
        <f>IF(Devis!C45="","",Devis!C45)</f>
        <v/>
      </c>
      <c r="D46" s="283" t="str">
        <f>IF(Devis!D45="","",Devis!D45)</f>
        <v/>
      </c>
      <c r="E46" s="166" t="str">
        <f>IF(Devis!E45="","",Devis!E45)</f>
        <v/>
      </c>
      <c r="F46" s="168" t="str">
        <f>IF(Devis!F45="","",Devis!F45)</f>
        <v/>
      </c>
      <c r="G46" s="168" t="str">
        <f>IF(Devis!G45="","",Devis!G45)</f>
        <v/>
      </c>
      <c r="H46" s="168" t="str">
        <f>IF(Devis!H45="","",Devis!H45)</f>
        <v/>
      </c>
      <c r="I46" s="126"/>
      <c r="J46" s="277" t="str">
        <f t="shared" si="1"/>
        <v/>
      </c>
      <c r="K46" s="169" t="str">
        <f t="shared" si="2"/>
        <v/>
      </c>
      <c r="L46" s="278" t="str">
        <f t="shared" si="3"/>
        <v/>
      </c>
      <c r="M46" s="284" t="str">
        <f t="shared" si="4"/>
        <v/>
      </c>
      <c r="N46" s="285"/>
    </row>
    <row r="47" spans="1:14" ht="20.100000000000001" customHeight="1" x14ac:dyDescent="0.25">
      <c r="A47" s="170">
        <v>41</v>
      </c>
      <c r="B47" s="166" t="str">
        <f>IF(Devis!B46="","",Devis!B46)</f>
        <v/>
      </c>
      <c r="C47" s="283" t="str">
        <f>IF(Devis!C46="","",Devis!C46)</f>
        <v/>
      </c>
      <c r="D47" s="283" t="str">
        <f>IF(Devis!D46="","",Devis!D46)</f>
        <v/>
      </c>
      <c r="E47" s="166" t="str">
        <f>IF(Devis!E46="","",Devis!E46)</f>
        <v/>
      </c>
      <c r="F47" s="168" t="str">
        <f>IF(Devis!F46="","",Devis!F46)</f>
        <v/>
      </c>
      <c r="G47" s="168" t="str">
        <f>IF(Devis!G46="","",Devis!G46)</f>
        <v/>
      </c>
      <c r="H47" s="168" t="str">
        <f>IF(Devis!H46="","",Devis!H46)</f>
        <v/>
      </c>
      <c r="I47" s="126"/>
      <c r="J47" s="277" t="str">
        <f t="shared" si="1"/>
        <v/>
      </c>
      <c r="K47" s="169" t="str">
        <f t="shared" si="2"/>
        <v/>
      </c>
      <c r="L47" s="278" t="str">
        <f t="shared" si="3"/>
        <v/>
      </c>
      <c r="M47" s="284" t="str">
        <f t="shared" si="4"/>
        <v/>
      </c>
      <c r="N47" s="285"/>
    </row>
    <row r="48" spans="1:14" ht="20.100000000000001" customHeight="1" x14ac:dyDescent="0.25">
      <c r="A48" s="170">
        <v>42</v>
      </c>
      <c r="B48" s="166" t="str">
        <f>IF(Devis!B47="","",Devis!B47)</f>
        <v/>
      </c>
      <c r="C48" s="283" t="str">
        <f>IF(Devis!C47="","",Devis!C47)</f>
        <v/>
      </c>
      <c r="D48" s="283" t="str">
        <f>IF(Devis!D47="","",Devis!D47)</f>
        <v/>
      </c>
      <c r="E48" s="166" t="str">
        <f>IF(Devis!E47="","",Devis!E47)</f>
        <v/>
      </c>
      <c r="F48" s="168" t="str">
        <f>IF(Devis!F47="","",Devis!F47)</f>
        <v/>
      </c>
      <c r="G48" s="168" t="str">
        <f>IF(Devis!G47="","",Devis!G47)</f>
        <v/>
      </c>
      <c r="H48" s="168" t="str">
        <f>IF(Devis!H47="","",Devis!H47)</f>
        <v/>
      </c>
      <c r="I48" s="126"/>
      <c r="J48" s="277" t="str">
        <f t="shared" si="1"/>
        <v/>
      </c>
      <c r="K48" s="169" t="str">
        <f t="shared" si="2"/>
        <v/>
      </c>
      <c r="L48" s="278" t="str">
        <f t="shared" si="3"/>
        <v/>
      </c>
      <c r="M48" s="284" t="str">
        <f t="shared" si="4"/>
        <v/>
      </c>
      <c r="N48" s="285"/>
    </row>
    <row r="49" spans="1:14" ht="20.100000000000001" customHeight="1" x14ac:dyDescent="0.25">
      <c r="A49" s="170">
        <v>43</v>
      </c>
      <c r="B49" s="166" t="str">
        <f>IF(Devis!B48="","",Devis!B48)</f>
        <v/>
      </c>
      <c r="C49" s="283" t="str">
        <f>IF(Devis!C48="","",Devis!C48)</f>
        <v/>
      </c>
      <c r="D49" s="283" t="str">
        <f>IF(Devis!D48="","",Devis!D48)</f>
        <v/>
      </c>
      <c r="E49" s="166" t="str">
        <f>IF(Devis!E48="","",Devis!E48)</f>
        <v/>
      </c>
      <c r="F49" s="168" t="str">
        <f>IF(Devis!F48="","",Devis!F48)</f>
        <v/>
      </c>
      <c r="G49" s="168" t="str">
        <f>IF(Devis!G48="","",Devis!G48)</f>
        <v/>
      </c>
      <c r="H49" s="168" t="str">
        <f>IF(Devis!H48="","",Devis!H48)</f>
        <v/>
      </c>
      <c r="I49" s="126"/>
      <c r="J49" s="277" t="str">
        <f t="shared" si="1"/>
        <v/>
      </c>
      <c r="K49" s="169" t="str">
        <f t="shared" si="2"/>
        <v/>
      </c>
      <c r="L49" s="278" t="str">
        <f t="shared" si="3"/>
        <v/>
      </c>
      <c r="M49" s="284" t="str">
        <f t="shared" si="4"/>
        <v/>
      </c>
      <c r="N49" s="285"/>
    </row>
    <row r="50" spans="1:14" ht="20.100000000000001" customHeight="1" x14ac:dyDescent="0.25">
      <c r="A50" s="170">
        <v>44</v>
      </c>
      <c r="B50" s="166" t="str">
        <f>IF(Devis!B49="","",Devis!B49)</f>
        <v/>
      </c>
      <c r="C50" s="283" t="str">
        <f>IF(Devis!C49="","",Devis!C49)</f>
        <v/>
      </c>
      <c r="D50" s="283" t="str">
        <f>IF(Devis!D49="","",Devis!D49)</f>
        <v/>
      </c>
      <c r="E50" s="166" t="str">
        <f>IF(Devis!E49="","",Devis!E49)</f>
        <v/>
      </c>
      <c r="F50" s="168" t="str">
        <f>IF(Devis!F49="","",Devis!F49)</f>
        <v/>
      </c>
      <c r="G50" s="168" t="str">
        <f>IF(Devis!G49="","",Devis!G49)</f>
        <v/>
      </c>
      <c r="H50" s="168" t="str">
        <f>IF(Devis!H49="","",Devis!H49)</f>
        <v/>
      </c>
      <c r="I50" s="126"/>
      <c r="J50" s="277" t="str">
        <f t="shared" si="1"/>
        <v/>
      </c>
      <c r="K50" s="169" t="str">
        <f t="shared" si="2"/>
        <v/>
      </c>
      <c r="L50" s="278" t="str">
        <f t="shared" si="3"/>
        <v/>
      </c>
      <c r="M50" s="284" t="str">
        <f t="shared" si="4"/>
        <v/>
      </c>
      <c r="N50" s="285"/>
    </row>
    <row r="51" spans="1:14" ht="20.100000000000001" customHeight="1" x14ac:dyDescent="0.25">
      <c r="A51" s="170">
        <v>45</v>
      </c>
      <c r="B51" s="166" t="str">
        <f>IF(Devis!B50="","",Devis!B50)</f>
        <v/>
      </c>
      <c r="C51" s="283" t="str">
        <f>IF(Devis!C50="","",Devis!C50)</f>
        <v/>
      </c>
      <c r="D51" s="283" t="str">
        <f>IF(Devis!D50="","",Devis!D50)</f>
        <v/>
      </c>
      <c r="E51" s="166" t="str">
        <f>IF(Devis!E50="","",Devis!E50)</f>
        <v/>
      </c>
      <c r="F51" s="168" t="str">
        <f>IF(Devis!F50="","",Devis!F50)</f>
        <v/>
      </c>
      <c r="G51" s="168" t="str">
        <f>IF(Devis!G50="","",Devis!G50)</f>
        <v/>
      </c>
      <c r="H51" s="168" t="str">
        <f>IF(Devis!H50="","",Devis!H50)</f>
        <v/>
      </c>
      <c r="I51" s="126"/>
      <c r="J51" s="277" t="str">
        <f t="shared" si="1"/>
        <v/>
      </c>
      <c r="K51" s="169" t="str">
        <f t="shared" si="2"/>
        <v/>
      </c>
      <c r="L51" s="278" t="str">
        <f t="shared" si="3"/>
        <v/>
      </c>
      <c r="M51" s="284" t="str">
        <f t="shared" si="4"/>
        <v/>
      </c>
      <c r="N51" s="285"/>
    </row>
    <row r="52" spans="1:14" ht="20.100000000000001" customHeight="1" x14ac:dyDescent="0.25">
      <c r="A52" s="170">
        <v>46</v>
      </c>
      <c r="B52" s="166" t="str">
        <f>IF(Devis!B51="","",Devis!B51)</f>
        <v/>
      </c>
      <c r="C52" s="283" t="str">
        <f>IF(Devis!C51="","",Devis!C51)</f>
        <v/>
      </c>
      <c r="D52" s="283" t="str">
        <f>IF(Devis!D51="","",Devis!D51)</f>
        <v/>
      </c>
      <c r="E52" s="166" t="str">
        <f>IF(Devis!E51="","",Devis!E51)</f>
        <v/>
      </c>
      <c r="F52" s="168" t="str">
        <f>IF(Devis!F51="","",Devis!F51)</f>
        <v/>
      </c>
      <c r="G52" s="168" t="str">
        <f>IF(Devis!G51="","",Devis!G51)</f>
        <v/>
      </c>
      <c r="H52" s="168" t="str">
        <f>IF(Devis!H51="","",Devis!H51)</f>
        <v/>
      </c>
      <c r="I52" s="126"/>
      <c r="J52" s="277" t="str">
        <f t="shared" si="1"/>
        <v/>
      </c>
      <c r="K52" s="169" t="str">
        <f t="shared" si="2"/>
        <v/>
      </c>
      <c r="L52" s="278" t="str">
        <f t="shared" si="3"/>
        <v/>
      </c>
      <c r="M52" s="284" t="str">
        <f t="shared" si="4"/>
        <v/>
      </c>
      <c r="N52" s="285"/>
    </row>
    <row r="53" spans="1:14" ht="20.100000000000001" customHeight="1" x14ac:dyDescent="0.25">
      <c r="A53" s="170">
        <v>47</v>
      </c>
      <c r="B53" s="166" t="str">
        <f>IF(Devis!B52="","",Devis!B52)</f>
        <v/>
      </c>
      <c r="C53" s="283" t="str">
        <f>IF(Devis!C52="","",Devis!C52)</f>
        <v/>
      </c>
      <c r="D53" s="283" t="str">
        <f>IF(Devis!D52="","",Devis!D52)</f>
        <v/>
      </c>
      <c r="E53" s="166" t="str">
        <f>IF(Devis!E52="","",Devis!E52)</f>
        <v/>
      </c>
      <c r="F53" s="168" t="str">
        <f>IF(Devis!F52="","",Devis!F52)</f>
        <v/>
      </c>
      <c r="G53" s="168" t="str">
        <f>IF(Devis!G52="","",Devis!G52)</f>
        <v/>
      </c>
      <c r="H53" s="168" t="str">
        <f>IF(Devis!H52="","",Devis!H52)</f>
        <v/>
      </c>
      <c r="I53" s="126"/>
      <c r="J53" s="277" t="str">
        <f t="shared" si="1"/>
        <v/>
      </c>
      <c r="K53" s="169" t="str">
        <f t="shared" si="2"/>
        <v/>
      </c>
      <c r="L53" s="278" t="str">
        <f t="shared" si="3"/>
        <v/>
      </c>
      <c r="M53" s="284" t="str">
        <f t="shared" si="4"/>
        <v/>
      </c>
      <c r="N53" s="285"/>
    </row>
    <row r="54" spans="1:14" ht="20.100000000000001" customHeight="1" x14ac:dyDescent="0.25">
      <c r="A54" s="170">
        <v>48</v>
      </c>
      <c r="B54" s="166" t="str">
        <f>IF(Devis!B53="","",Devis!B53)</f>
        <v/>
      </c>
      <c r="C54" s="283" t="str">
        <f>IF(Devis!C53="","",Devis!C53)</f>
        <v/>
      </c>
      <c r="D54" s="283" t="str">
        <f>IF(Devis!D53="","",Devis!D53)</f>
        <v/>
      </c>
      <c r="E54" s="166" t="str">
        <f>IF(Devis!E53="","",Devis!E53)</f>
        <v/>
      </c>
      <c r="F54" s="168" t="str">
        <f>IF(Devis!F53="","",Devis!F53)</f>
        <v/>
      </c>
      <c r="G54" s="168" t="str">
        <f>IF(Devis!G53="","",Devis!G53)</f>
        <v/>
      </c>
      <c r="H54" s="168" t="str">
        <f>IF(Devis!H53="","",Devis!H53)</f>
        <v/>
      </c>
      <c r="I54" s="126"/>
      <c r="J54" s="277" t="str">
        <f t="shared" si="1"/>
        <v/>
      </c>
      <c r="K54" s="169" t="str">
        <f t="shared" si="2"/>
        <v/>
      </c>
      <c r="L54" s="278" t="str">
        <f t="shared" si="3"/>
        <v/>
      </c>
      <c r="M54" s="284" t="str">
        <f t="shared" si="4"/>
        <v/>
      </c>
      <c r="N54" s="285"/>
    </row>
    <row r="55" spans="1:14" ht="20.100000000000001" customHeight="1" x14ac:dyDescent="0.25">
      <c r="A55" s="170">
        <v>49</v>
      </c>
      <c r="B55" s="166" t="str">
        <f>IF(Devis!B54="","",Devis!B54)</f>
        <v/>
      </c>
      <c r="C55" s="283" t="str">
        <f>IF(Devis!C54="","",Devis!C54)</f>
        <v/>
      </c>
      <c r="D55" s="283" t="str">
        <f>IF(Devis!D54="","",Devis!D54)</f>
        <v/>
      </c>
      <c r="E55" s="166" t="str">
        <f>IF(Devis!E54="","",Devis!E54)</f>
        <v/>
      </c>
      <c r="F55" s="168" t="str">
        <f>IF(Devis!F54="","",Devis!F54)</f>
        <v/>
      </c>
      <c r="G55" s="168" t="str">
        <f>IF(Devis!G54="","",Devis!G54)</f>
        <v/>
      </c>
      <c r="H55" s="168" t="str">
        <f>IF(Devis!H54="","",Devis!H54)</f>
        <v/>
      </c>
      <c r="I55" s="126"/>
      <c r="J55" s="277" t="str">
        <f t="shared" si="1"/>
        <v/>
      </c>
      <c r="K55" s="169" t="str">
        <f t="shared" si="2"/>
        <v/>
      </c>
      <c r="L55" s="278" t="str">
        <f t="shared" si="3"/>
        <v/>
      </c>
      <c r="M55" s="284" t="str">
        <f t="shared" si="4"/>
        <v/>
      </c>
      <c r="N55" s="285"/>
    </row>
    <row r="56" spans="1:14" ht="20.100000000000001" customHeight="1" x14ac:dyDescent="0.25">
      <c r="A56" s="170">
        <v>50</v>
      </c>
      <c r="B56" s="166" t="str">
        <f>IF(Devis!B55="","",Devis!B55)</f>
        <v/>
      </c>
      <c r="C56" s="283" t="str">
        <f>IF(Devis!C55="","",Devis!C55)</f>
        <v/>
      </c>
      <c r="D56" s="283" t="str">
        <f>IF(Devis!D55="","",Devis!D55)</f>
        <v/>
      </c>
      <c r="E56" s="166" t="str">
        <f>IF(Devis!E55="","",Devis!E55)</f>
        <v/>
      </c>
      <c r="F56" s="168" t="str">
        <f>IF(Devis!F55="","",Devis!F55)</f>
        <v/>
      </c>
      <c r="G56" s="168" t="str">
        <f>IF(Devis!G55="","",Devis!G55)</f>
        <v/>
      </c>
      <c r="H56" s="168" t="str">
        <f>IF(Devis!H55="","",Devis!H55)</f>
        <v/>
      </c>
      <c r="I56" s="126"/>
      <c r="J56" s="277" t="str">
        <f t="shared" si="1"/>
        <v/>
      </c>
      <c r="K56" s="169" t="str">
        <f t="shared" si="2"/>
        <v/>
      </c>
      <c r="L56" s="278" t="str">
        <f t="shared" si="3"/>
        <v/>
      </c>
      <c r="M56" s="284" t="str">
        <f t="shared" si="4"/>
        <v/>
      </c>
      <c r="N56" s="285"/>
    </row>
    <row r="57" spans="1:14" ht="20.100000000000001" customHeight="1" x14ac:dyDescent="0.25">
      <c r="A57" s="170">
        <v>51</v>
      </c>
      <c r="B57" s="166" t="str">
        <f>IF(Devis!B56="","",Devis!B56)</f>
        <v/>
      </c>
      <c r="C57" s="283" t="str">
        <f>IF(Devis!C56="","",Devis!C56)</f>
        <v/>
      </c>
      <c r="D57" s="283" t="str">
        <f>IF(Devis!D56="","",Devis!D56)</f>
        <v/>
      </c>
      <c r="E57" s="166" t="str">
        <f>IF(Devis!E56="","",Devis!E56)</f>
        <v/>
      </c>
      <c r="F57" s="168" t="str">
        <f>IF(Devis!F56="","",Devis!F56)</f>
        <v/>
      </c>
      <c r="G57" s="168" t="str">
        <f>IF(Devis!G56="","",Devis!G56)</f>
        <v/>
      </c>
      <c r="H57" s="168" t="str">
        <f>IF(Devis!H56="","",Devis!H56)</f>
        <v/>
      </c>
      <c r="I57" s="126"/>
      <c r="J57" s="277" t="str">
        <f t="shared" si="1"/>
        <v/>
      </c>
      <c r="K57" s="169" t="str">
        <f t="shared" si="2"/>
        <v/>
      </c>
      <c r="L57" s="278" t="str">
        <f t="shared" si="3"/>
        <v/>
      </c>
      <c r="M57" s="284" t="str">
        <f t="shared" si="4"/>
        <v/>
      </c>
      <c r="N57" s="285"/>
    </row>
    <row r="58" spans="1:14" ht="20.100000000000001" customHeight="1" x14ac:dyDescent="0.25">
      <c r="A58" s="170">
        <v>52</v>
      </c>
      <c r="B58" s="166" t="str">
        <f>IF(Devis!B57="","",Devis!B57)</f>
        <v/>
      </c>
      <c r="C58" s="283" t="str">
        <f>IF(Devis!C57="","",Devis!C57)</f>
        <v/>
      </c>
      <c r="D58" s="283" t="str">
        <f>IF(Devis!D57="","",Devis!D57)</f>
        <v/>
      </c>
      <c r="E58" s="166" t="str">
        <f>IF(Devis!E57="","",Devis!E57)</f>
        <v/>
      </c>
      <c r="F58" s="168" t="str">
        <f>IF(Devis!F57="","",Devis!F57)</f>
        <v/>
      </c>
      <c r="G58" s="168" t="str">
        <f>IF(Devis!G57="","",Devis!G57)</f>
        <v/>
      </c>
      <c r="H58" s="168" t="str">
        <f>IF(Devis!H57="","",Devis!H57)</f>
        <v/>
      </c>
      <c r="I58" s="126"/>
      <c r="J58" s="277" t="str">
        <f t="shared" si="1"/>
        <v/>
      </c>
      <c r="K58" s="169" t="str">
        <f t="shared" si="2"/>
        <v/>
      </c>
      <c r="L58" s="278" t="str">
        <f t="shared" si="3"/>
        <v/>
      </c>
      <c r="M58" s="284" t="str">
        <f t="shared" si="4"/>
        <v/>
      </c>
      <c r="N58" s="285"/>
    </row>
    <row r="59" spans="1:14" ht="20.100000000000001" customHeight="1" x14ac:dyDescent="0.25">
      <c r="A59" s="170">
        <v>53</v>
      </c>
      <c r="B59" s="166" t="str">
        <f>IF(Devis!B58="","",Devis!B58)</f>
        <v/>
      </c>
      <c r="C59" s="283" t="str">
        <f>IF(Devis!C58="","",Devis!C58)</f>
        <v/>
      </c>
      <c r="D59" s="283" t="str">
        <f>IF(Devis!D58="","",Devis!D58)</f>
        <v/>
      </c>
      <c r="E59" s="166" t="str">
        <f>IF(Devis!E58="","",Devis!E58)</f>
        <v/>
      </c>
      <c r="F59" s="168" t="str">
        <f>IF(Devis!F58="","",Devis!F58)</f>
        <v/>
      </c>
      <c r="G59" s="168" t="str">
        <f>IF(Devis!G58="","",Devis!G58)</f>
        <v/>
      </c>
      <c r="H59" s="168" t="str">
        <f>IF(Devis!H58="","",Devis!H58)</f>
        <v/>
      </c>
      <c r="I59" s="126"/>
      <c r="J59" s="277" t="str">
        <f t="shared" si="1"/>
        <v/>
      </c>
      <c r="K59" s="169" t="str">
        <f t="shared" si="2"/>
        <v/>
      </c>
      <c r="L59" s="278" t="str">
        <f t="shared" si="3"/>
        <v/>
      </c>
      <c r="M59" s="284" t="str">
        <f t="shared" si="4"/>
        <v/>
      </c>
      <c r="N59" s="285"/>
    </row>
    <row r="60" spans="1:14" ht="20.100000000000001" customHeight="1" x14ac:dyDescent="0.25">
      <c r="A60" s="170">
        <v>54</v>
      </c>
      <c r="B60" s="166" t="str">
        <f>IF(Devis!B59="","",Devis!B59)</f>
        <v/>
      </c>
      <c r="C60" s="283" t="str">
        <f>IF(Devis!C59="","",Devis!C59)</f>
        <v/>
      </c>
      <c r="D60" s="283" t="str">
        <f>IF(Devis!D59="","",Devis!D59)</f>
        <v/>
      </c>
      <c r="E60" s="166" t="str">
        <f>IF(Devis!E59="","",Devis!E59)</f>
        <v/>
      </c>
      <c r="F60" s="168" t="str">
        <f>IF(Devis!F59="","",Devis!F59)</f>
        <v/>
      </c>
      <c r="G60" s="168" t="str">
        <f>IF(Devis!G59="","",Devis!G59)</f>
        <v/>
      </c>
      <c r="H60" s="168" t="str">
        <f>IF(Devis!H59="","",Devis!H59)</f>
        <v/>
      </c>
      <c r="I60" s="126"/>
      <c r="J60" s="277" t="str">
        <f t="shared" si="1"/>
        <v/>
      </c>
      <c r="K60" s="169" t="str">
        <f t="shared" si="2"/>
        <v/>
      </c>
      <c r="L60" s="278" t="str">
        <f t="shared" si="3"/>
        <v/>
      </c>
      <c r="M60" s="284" t="str">
        <f t="shared" si="4"/>
        <v/>
      </c>
      <c r="N60" s="285"/>
    </row>
    <row r="61" spans="1:14" ht="20.100000000000001" customHeight="1" x14ac:dyDescent="0.25">
      <c r="A61" s="170">
        <v>55</v>
      </c>
      <c r="B61" s="166" t="str">
        <f>IF(Devis!B60="","",Devis!B60)</f>
        <v/>
      </c>
      <c r="C61" s="283" t="str">
        <f>IF(Devis!C60="","",Devis!C60)</f>
        <v/>
      </c>
      <c r="D61" s="283" t="str">
        <f>IF(Devis!D60="","",Devis!D60)</f>
        <v/>
      </c>
      <c r="E61" s="166" t="str">
        <f>IF(Devis!E60="","",Devis!E60)</f>
        <v/>
      </c>
      <c r="F61" s="168" t="str">
        <f>IF(Devis!F60="","",Devis!F60)</f>
        <v/>
      </c>
      <c r="G61" s="168" t="str">
        <f>IF(Devis!G60="","",Devis!G60)</f>
        <v/>
      </c>
      <c r="H61" s="168" t="str">
        <f>IF(Devis!H60="","",Devis!H60)</f>
        <v/>
      </c>
      <c r="I61" s="126"/>
      <c r="J61" s="277" t="str">
        <f t="shared" si="1"/>
        <v/>
      </c>
      <c r="K61" s="169" t="str">
        <f t="shared" si="2"/>
        <v/>
      </c>
      <c r="L61" s="278" t="str">
        <f t="shared" si="3"/>
        <v/>
      </c>
      <c r="M61" s="284" t="str">
        <f t="shared" si="4"/>
        <v/>
      </c>
      <c r="N61" s="285"/>
    </row>
    <row r="62" spans="1:14" ht="20.100000000000001" customHeight="1" x14ac:dyDescent="0.25">
      <c r="A62" s="170">
        <v>56</v>
      </c>
      <c r="B62" s="166" t="str">
        <f>IF(Devis!B61="","",Devis!B61)</f>
        <v/>
      </c>
      <c r="C62" s="283" t="str">
        <f>IF(Devis!C61="","",Devis!C61)</f>
        <v/>
      </c>
      <c r="D62" s="283" t="str">
        <f>IF(Devis!D61="","",Devis!D61)</f>
        <v/>
      </c>
      <c r="E62" s="166" t="str">
        <f>IF(Devis!E61="","",Devis!E61)</f>
        <v/>
      </c>
      <c r="F62" s="168" t="str">
        <f>IF(Devis!F61="","",Devis!F61)</f>
        <v/>
      </c>
      <c r="G62" s="168" t="str">
        <f>IF(Devis!G61="","",Devis!G61)</f>
        <v/>
      </c>
      <c r="H62" s="168" t="str">
        <f>IF(Devis!H61="","",Devis!H61)</f>
        <v/>
      </c>
      <c r="I62" s="126"/>
      <c r="J62" s="277" t="str">
        <f t="shared" si="1"/>
        <v/>
      </c>
      <c r="K62" s="169" t="str">
        <f t="shared" si="2"/>
        <v/>
      </c>
      <c r="L62" s="278" t="str">
        <f t="shared" si="3"/>
        <v/>
      </c>
      <c r="M62" s="284" t="str">
        <f t="shared" si="4"/>
        <v/>
      </c>
      <c r="N62" s="285"/>
    </row>
    <row r="63" spans="1:14" ht="20.100000000000001" customHeight="1" x14ac:dyDescent="0.25">
      <c r="A63" s="170">
        <v>57</v>
      </c>
      <c r="B63" s="166" t="str">
        <f>IF(Devis!B62="","",Devis!B62)</f>
        <v/>
      </c>
      <c r="C63" s="283" t="str">
        <f>IF(Devis!C62="","",Devis!C62)</f>
        <v/>
      </c>
      <c r="D63" s="283" t="str">
        <f>IF(Devis!D62="","",Devis!D62)</f>
        <v/>
      </c>
      <c r="E63" s="166" t="str">
        <f>IF(Devis!E62="","",Devis!E62)</f>
        <v/>
      </c>
      <c r="F63" s="168" t="str">
        <f>IF(Devis!F62="","",Devis!F62)</f>
        <v/>
      </c>
      <c r="G63" s="168" t="str">
        <f>IF(Devis!G62="","",Devis!G62)</f>
        <v/>
      </c>
      <c r="H63" s="168" t="str">
        <f>IF(Devis!H62="","",Devis!H62)</f>
        <v/>
      </c>
      <c r="I63" s="126"/>
      <c r="J63" s="277" t="str">
        <f t="shared" si="1"/>
        <v/>
      </c>
      <c r="K63" s="169" t="str">
        <f t="shared" si="2"/>
        <v/>
      </c>
      <c r="L63" s="278" t="str">
        <f t="shared" si="3"/>
        <v/>
      </c>
      <c r="M63" s="284" t="str">
        <f t="shared" si="4"/>
        <v/>
      </c>
      <c r="N63" s="285"/>
    </row>
    <row r="64" spans="1:14" ht="20.100000000000001" customHeight="1" x14ac:dyDescent="0.25">
      <c r="A64" s="170">
        <v>58</v>
      </c>
      <c r="B64" s="166" t="str">
        <f>IF(Devis!B63="","",Devis!B63)</f>
        <v/>
      </c>
      <c r="C64" s="283" t="str">
        <f>IF(Devis!C63="","",Devis!C63)</f>
        <v/>
      </c>
      <c r="D64" s="283" t="str">
        <f>IF(Devis!D63="","",Devis!D63)</f>
        <v/>
      </c>
      <c r="E64" s="166" t="str">
        <f>IF(Devis!E63="","",Devis!E63)</f>
        <v/>
      </c>
      <c r="F64" s="168" t="str">
        <f>IF(Devis!F63="","",Devis!F63)</f>
        <v/>
      </c>
      <c r="G64" s="168" t="str">
        <f>IF(Devis!G63="","",Devis!G63)</f>
        <v/>
      </c>
      <c r="H64" s="168" t="str">
        <f>IF(Devis!H63="","",Devis!H63)</f>
        <v/>
      </c>
      <c r="I64" s="126"/>
      <c r="J64" s="277" t="str">
        <f t="shared" si="1"/>
        <v/>
      </c>
      <c r="K64" s="169" t="str">
        <f t="shared" si="2"/>
        <v/>
      </c>
      <c r="L64" s="278" t="str">
        <f t="shared" si="3"/>
        <v/>
      </c>
      <c r="M64" s="284" t="str">
        <f t="shared" si="4"/>
        <v/>
      </c>
      <c r="N64" s="285"/>
    </row>
    <row r="65" spans="1:14" ht="20.100000000000001" customHeight="1" x14ac:dyDescent="0.25">
      <c r="A65" s="170">
        <v>59</v>
      </c>
      <c r="B65" s="166" t="str">
        <f>IF(Devis!B64="","",Devis!B64)</f>
        <v/>
      </c>
      <c r="C65" s="283" t="str">
        <f>IF(Devis!C64="","",Devis!C64)</f>
        <v/>
      </c>
      <c r="D65" s="283" t="str">
        <f>IF(Devis!D64="","",Devis!D64)</f>
        <v/>
      </c>
      <c r="E65" s="166" t="str">
        <f>IF(Devis!E64="","",Devis!E64)</f>
        <v/>
      </c>
      <c r="F65" s="168" t="str">
        <f>IF(Devis!F64="","",Devis!F64)</f>
        <v/>
      </c>
      <c r="G65" s="168" t="str">
        <f>IF(Devis!G64="","",Devis!G64)</f>
        <v/>
      </c>
      <c r="H65" s="168" t="str">
        <f>IF(Devis!H64="","",Devis!H64)</f>
        <v/>
      </c>
      <c r="I65" s="126"/>
      <c r="J65" s="277" t="str">
        <f t="shared" si="1"/>
        <v/>
      </c>
      <c r="K65" s="169" t="str">
        <f t="shared" si="2"/>
        <v/>
      </c>
      <c r="L65" s="278" t="str">
        <f t="shared" si="3"/>
        <v/>
      </c>
      <c r="M65" s="284" t="str">
        <f t="shared" si="4"/>
        <v/>
      </c>
      <c r="N65" s="285"/>
    </row>
    <row r="66" spans="1:14" ht="20.100000000000001" customHeight="1" x14ac:dyDescent="0.25">
      <c r="A66" s="170">
        <v>60</v>
      </c>
      <c r="B66" s="166" t="str">
        <f>IF(Devis!B65="","",Devis!B65)</f>
        <v/>
      </c>
      <c r="C66" s="283" t="str">
        <f>IF(Devis!C65="","",Devis!C65)</f>
        <v/>
      </c>
      <c r="D66" s="283" t="str">
        <f>IF(Devis!D65="","",Devis!D65)</f>
        <v/>
      </c>
      <c r="E66" s="166" t="str">
        <f>IF(Devis!E65="","",Devis!E65)</f>
        <v/>
      </c>
      <c r="F66" s="168" t="str">
        <f>IF(Devis!F65="","",Devis!F65)</f>
        <v/>
      </c>
      <c r="G66" s="168" t="str">
        <f>IF(Devis!G65="","",Devis!G65)</f>
        <v/>
      </c>
      <c r="H66" s="168" t="str">
        <f>IF(Devis!H65="","",Devis!H65)</f>
        <v/>
      </c>
      <c r="I66" s="126"/>
      <c r="J66" s="277" t="str">
        <f t="shared" si="1"/>
        <v/>
      </c>
      <c r="K66" s="169" t="str">
        <f t="shared" si="2"/>
        <v/>
      </c>
      <c r="L66" s="278" t="str">
        <f t="shared" si="3"/>
        <v/>
      </c>
      <c r="M66" s="284" t="str">
        <f t="shared" si="4"/>
        <v/>
      </c>
      <c r="N66" s="285"/>
    </row>
    <row r="67" spans="1:14" ht="20.100000000000001" customHeight="1" x14ac:dyDescent="0.25">
      <c r="A67" s="170">
        <v>61</v>
      </c>
      <c r="B67" s="166" t="str">
        <f>IF(Devis!B66="","",Devis!B66)</f>
        <v/>
      </c>
      <c r="C67" s="283" t="str">
        <f>IF(Devis!C66="","",Devis!C66)</f>
        <v/>
      </c>
      <c r="D67" s="283" t="str">
        <f>IF(Devis!D66="","",Devis!D66)</f>
        <v/>
      </c>
      <c r="E67" s="166" t="str">
        <f>IF(Devis!E66="","",Devis!E66)</f>
        <v/>
      </c>
      <c r="F67" s="168" t="str">
        <f>IF(Devis!F66="","",Devis!F66)</f>
        <v/>
      </c>
      <c r="G67" s="168" t="str">
        <f>IF(Devis!G66="","",Devis!G66)</f>
        <v/>
      </c>
      <c r="H67" s="168" t="str">
        <f>IF(Devis!H66="","",Devis!H66)</f>
        <v/>
      </c>
      <c r="I67" s="126"/>
      <c r="J67" s="277" t="str">
        <f t="shared" si="1"/>
        <v/>
      </c>
      <c r="K67" s="169" t="str">
        <f t="shared" si="2"/>
        <v/>
      </c>
      <c r="L67" s="278" t="str">
        <f t="shared" si="3"/>
        <v/>
      </c>
      <c r="M67" s="284" t="str">
        <f t="shared" si="4"/>
        <v/>
      </c>
      <c r="N67" s="285"/>
    </row>
    <row r="68" spans="1:14" ht="20.100000000000001" customHeight="1" x14ac:dyDescent="0.25">
      <c r="A68" s="170">
        <v>62</v>
      </c>
      <c r="B68" s="166" t="str">
        <f>IF(Devis!B67="","",Devis!B67)</f>
        <v/>
      </c>
      <c r="C68" s="283" t="str">
        <f>IF(Devis!C67="","",Devis!C67)</f>
        <v/>
      </c>
      <c r="D68" s="283" t="str">
        <f>IF(Devis!D67="","",Devis!D67)</f>
        <v/>
      </c>
      <c r="E68" s="166" t="str">
        <f>IF(Devis!E67="","",Devis!E67)</f>
        <v/>
      </c>
      <c r="F68" s="168" t="str">
        <f>IF(Devis!F67="","",Devis!F67)</f>
        <v/>
      </c>
      <c r="G68" s="168" t="str">
        <f>IF(Devis!G67="","",Devis!G67)</f>
        <v/>
      </c>
      <c r="H68" s="168" t="str">
        <f>IF(Devis!H67="","",Devis!H67)</f>
        <v/>
      </c>
      <c r="I68" s="126"/>
      <c r="J68" s="277" t="str">
        <f t="shared" si="1"/>
        <v/>
      </c>
      <c r="K68" s="169" t="str">
        <f t="shared" si="2"/>
        <v/>
      </c>
      <c r="L68" s="278" t="str">
        <f t="shared" si="3"/>
        <v/>
      </c>
      <c r="M68" s="284" t="str">
        <f t="shared" si="4"/>
        <v/>
      </c>
      <c r="N68" s="285"/>
    </row>
    <row r="69" spans="1:14" ht="20.100000000000001" customHeight="1" x14ac:dyDescent="0.25">
      <c r="A69" s="170">
        <v>63</v>
      </c>
      <c r="B69" s="166" t="str">
        <f>IF(Devis!B68="","",Devis!B68)</f>
        <v/>
      </c>
      <c r="C69" s="283" t="str">
        <f>IF(Devis!C68="","",Devis!C68)</f>
        <v/>
      </c>
      <c r="D69" s="283" t="str">
        <f>IF(Devis!D68="","",Devis!D68)</f>
        <v/>
      </c>
      <c r="E69" s="166" t="str">
        <f>IF(Devis!E68="","",Devis!E68)</f>
        <v/>
      </c>
      <c r="F69" s="168" t="str">
        <f>IF(Devis!F68="","",Devis!F68)</f>
        <v/>
      </c>
      <c r="G69" s="168" t="str">
        <f>IF(Devis!G68="","",Devis!G68)</f>
        <v/>
      </c>
      <c r="H69" s="168" t="str">
        <f>IF(Devis!H68="","",Devis!H68)</f>
        <v/>
      </c>
      <c r="I69" s="126"/>
      <c r="J69" s="277" t="str">
        <f t="shared" si="1"/>
        <v/>
      </c>
      <c r="K69" s="169" t="str">
        <f t="shared" si="2"/>
        <v/>
      </c>
      <c r="L69" s="278" t="str">
        <f t="shared" si="3"/>
        <v/>
      </c>
      <c r="M69" s="284" t="str">
        <f t="shared" si="4"/>
        <v/>
      </c>
      <c r="N69" s="285"/>
    </row>
    <row r="70" spans="1:14" ht="20.100000000000001" customHeight="1" x14ac:dyDescent="0.25">
      <c r="A70" s="170">
        <v>64</v>
      </c>
      <c r="B70" s="166" t="str">
        <f>IF(Devis!B69="","",Devis!B69)</f>
        <v/>
      </c>
      <c r="C70" s="283" t="str">
        <f>IF(Devis!C69="","",Devis!C69)</f>
        <v/>
      </c>
      <c r="D70" s="283" t="str">
        <f>IF(Devis!D69="","",Devis!D69)</f>
        <v/>
      </c>
      <c r="E70" s="166" t="str">
        <f>IF(Devis!E69="","",Devis!E69)</f>
        <v/>
      </c>
      <c r="F70" s="168" t="str">
        <f>IF(Devis!F69="","",Devis!F69)</f>
        <v/>
      </c>
      <c r="G70" s="168" t="str">
        <f>IF(Devis!G69="","",Devis!G69)</f>
        <v/>
      </c>
      <c r="H70" s="168" t="str">
        <f>IF(Devis!H69="","",Devis!H69)</f>
        <v/>
      </c>
      <c r="I70" s="126"/>
      <c r="J70" s="277" t="str">
        <f t="shared" si="1"/>
        <v/>
      </c>
      <c r="K70" s="169" t="str">
        <f t="shared" si="2"/>
        <v/>
      </c>
      <c r="L70" s="278" t="str">
        <f t="shared" si="3"/>
        <v/>
      </c>
      <c r="M70" s="284" t="str">
        <f t="shared" si="4"/>
        <v/>
      </c>
      <c r="N70" s="285"/>
    </row>
    <row r="71" spans="1:14" ht="20.100000000000001" customHeight="1" x14ac:dyDescent="0.25">
      <c r="A71" s="170">
        <v>65</v>
      </c>
      <c r="B71" s="166" t="str">
        <f>IF(Devis!B70="","",Devis!B70)</f>
        <v/>
      </c>
      <c r="C71" s="283" t="str">
        <f>IF(Devis!C70="","",Devis!C70)</f>
        <v/>
      </c>
      <c r="D71" s="283" t="str">
        <f>IF(Devis!D70="","",Devis!D70)</f>
        <v/>
      </c>
      <c r="E71" s="166" t="str">
        <f>IF(Devis!E70="","",Devis!E70)</f>
        <v/>
      </c>
      <c r="F71" s="168" t="str">
        <f>IF(Devis!F70="","",Devis!F70)</f>
        <v/>
      </c>
      <c r="G71" s="168" t="str">
        <f>IF(Devis!G70="","",Devis!G70)</f>
        <v/>
      </c>
      <c r="H71" s="168" t="str">
        <f>IF(Devis!H70="","",Devis!H70)</f>
        <v/>
      </c>
      <c r="I71" s="126"/>
      <c r="J71" s="277" t="str">
        <f t="shared" si="1"/>
        <v/>
      </c>
      <c r="K71" s="169" t="str">
        <f t="shared" si="2"/>
        <v/>
      </c>
      <c r="L71" s="278" t="str">
        <f t="shared" si="3"/>
        <v/>
      </c>
      <c r="M71" s="284" t="str">
        <f t="shared" si="4"/>
        <v/>
      </c>
      <c r="N71" s="285"/>
    </row>
    <row r="72" spans="1:14" ht="20.100000000000001" customHeight="1" x14ac:dyDescent="0.25">
      <c r="A72" s="170">
        <v>66</v>
      </c>
      <c r="B72" s="166" t="str">
        <f>IF(Devis!B71="","",Devis!B71)</f>
        <v/>
      </c>
      <c r="C72" s="283" t="str">
        <f>IF(Devis!C71="","",Devis!C71)</f>
        <v/>
      </c>
      <c r="D72" s="283" t="str">
        <f>IF(Devis!D71="","",Devis!D71)</f>
        <v/>
      </c>
      <c r="E72" s="166" t="str">
        <f>IF(Devis!E71="","",Devis!E71)</f>
        <v/>
      </c>
      <c r="F72" s="168" t="str">
        <f>IF(Devis!F71="","",Devis!F71)</f>
        <v/>
      </c>
      <c r="G72" s="168" t="str">
        <f>IF(Devis!G71="","",Devis!G71)</f>
        <v/>
      </c>
      <c r="H72" s="168" t="str">
        <f>IF(Devis!H71="","",Devis!H71)</f>
        <v/>
      </c>
      <c r="I72" s="126"/>
      <c r="J72" s="277" t="str">
        <f t="shared" ref="J72:J135" si="5">IF($I72="","",IF($I72&gt;MAX($F72:$H72),"Le montant éligible ne peut etre supérieur au montant présenté",""))</f>
        <v/>
      </c>
      <c r="K72" s="169" t="str">
        <f t="shared" ref="K72:K135" si="6">IF(I72="","",MIN(F72,G72,H72)*1.15)</f>
        <v/>
      </c>
      <c r="L72" s="278" t="str">
        <f t="shared" ref="L72:L135" si="7">IF(I72="","",MIN($I72,$K72))</f>
        <v/>
      </c>
      <c r="M72" s="284" t="str">
        <f t="shared" ref="M72:M135" si="8">IF($L72&gt;$I72,"Le montant raisonnable ne peux pas etre supérieur au montant éligible","")</f>
        <v/>
      </c>
      <c r="N72" s="285"/>
    </row>
    <row r="73" spans="1:14" ht="20.100000000000001" customHeight="1" x14ac:dyDescent="0.25">
      <c r="A73" s="170">
        <v>67</v>
      </c>
      <c r="B73" s="166" t="str">
        <f>IF(Devis!B72="","",Devis!B72)</f>
        <v/>
      </c>
      <c r="C73" s="283" t="str">
        <f>IF(Devis!C72="","",Devis!C72)</f>
        <v/>
      </c>
      <c r="D73" s="283" t="str">
        <f>IF(Devis!D72="","",Devis!D72)</f>
        <v/>
      </c>
      <c r="E73" s="166" t="str">
        <f>IF(Devis!E72="","",Devis!E72)</f>
        <v/>
      </c>
      <c r="F73" s="168" t="str">
        <f>IF(Devis!F72="","",Devis!F72)</f>
        <v/>
      </c>
      <c r="G73" s="168" t="str">
        <f>IF(Devis!G72="","",Devis!G72)</f>
        <v/>
      </c>
      <c r="H73" s="168" t="str">
        <f>IF(Devis!H72="","",Devis!H72)</f>
        <v/>
      </c>
      <c r="I73" s="126"/>
      <c r="J73" s="277" t="str">
        <f t="shared" si="5"/>
        <v/>
      </c>
      <c r="K73" s="169" t="str">
        <f t="shared" si="6"/>
        <v/>
      </c>
      <c r="L73" s="278" t="str">
        <f t="shared" si="7"/>
        <v/>
      </c>
      <c r="M73" s="284" t="str">
        <f t="shared" si="8"/>
        <v/>
      </c>
      <c r="N73" s="285"/>
    </row>
    <row r="74" spans="1:14" ht="20.100000000000001" customHeight="1" x14ac:dyDescent="0.25">
      <c r="A74" s="170">
        <v>68</v>
      </c>
      <c r="B74" s="166" t="str">
        <f>IF(Devis!B73="","",Devis!B73)</f>
        <v/>
      </c>
      <c r="C74" s="283" t="str">
        <f>IF(Devis!C73="","",Devis!C73)</f>
        <v/>
      </c>
      <c r="D74" s="283" t="str">
        <f>IF(Devis!D73="","",Devis!D73)</f>
        <v/>
      </c>
      <c r="E74" s="166" t="str">
        <f>IF(Devis!E73="","",Devis!E73)</f>
        <v/>
      </c>
      <c r="F74" s="168" t="str">
        <f>IF(Devis!F73="","",Devis!F73)</f>
        <v/>
      </c>
      <c r="G74" s="168" t="str">
        <f>IF(Devis!G73="","",Devis!G73)</f>
        <v/>
      </c>
      <c r="H74" s="168" t="str">
        <f>IF(Devis!H73="","",Devis!H73)</f>
        <v/>
      </c>
      <c r="I74" s="126"/>
      <c r="J74" s="277" t="str">
        <f t="shared" si="5"/>
        <v/>
      </c>
      <c r="K74" s="169" t="str">
        <f t="shared" si="6"/>
        <v/>
      </c>
      <c r="L74" s="278" t="str">
        <f t="shared" si="7"/>
        <v/>
      </c>
      <c r="M74" s="284" t="str">
        <f t="shared" si="8"/>
        <v/>
      </c>
      <c r="N74" s="285"/>
    </row>
    <row r="75" spans="1:14" ht="20.100000000000001" customHeight="1" x14ac:dyDescent="0.25">
      <c r="A75" s="170">
        <v>69</v>
      </c>
      <c r="B75" s="166" t="str">
        <f>IF(Devis!B74="","",Devis!B74)</f>
        <v/>
      </c>
      <c r="C75" s="283" t="str">
        <f>IF(Devis!C74="","",Devis!C74)</f>
        <v/>
      </c>
      <c r="D75" s="283" t="str">
        <f>IF(Devis!D74="","",Devis!D74)</f>
        <v/>
      </c>
      <c r="E75" s="166" t="str">
        <f>IF(Devis!E74="","",Devis!E74)</f>
        <v/>
      </c>
      <c r="F75" s="168" t="str">
        <f>IF(Devis!F74="","",Devis!F74)</f>
        <v/>
      </c>
      <c r="G75" s="168" t="str">
        <f>IF(Devis!G74="","",Devis!G74)</f>
        <v/>
      </c>
      <c r="H75" s="168" t="str">
        <f>IF(Devis!H74="","",Devis!H74)</f>
        <v/>
      </c>
      <c r="I75" s="126"/>
      <c r="J75" s="277" t="str">
        <f t="shared" si="5"/>
        <v/>
      </c>
      <c r="K75" s="169" t="str">
        <f t="shared" si="6"/>
        <v/>
      </c>
      <c r="L75" s="278" t="str">
        <f t="shared" si="7"/>
        <v/>
      </c>
      <c r="M75" s="284" t="str">
        <f t="shared" si="8"/>
        <v/>
      </c>
      <c r="N75" s="285"/>
    </row>
    <row r="76" spans="1:14" ht="20.100000000000001" customHeight="1" x14ac:dyDescent="0.25">
      <c r="A76" s="170">
        <v>70</v>
      </c>
      <c r="B76" s="166" t="str">
        <f>IF(Devis!B75="","",Devis!B75)</f>
        <v/>
      </c>
      <c r="C76" s="283" t="str">
        <f>IF(Devis!C75="","",Devis!C75)</f>
        <v/>
      </c>
      <c r="D76" s="283" t="str">
        <f>IF(Devis!D75="","",Devis!D75)</f>
        <v/>
      </c>
      <c r="E76" s="166" t="str">
        <f>IF(Devis!E75="","",Devis!E75)</f>
        <v/>
      </c>
      <c r="F76" s="168" t="str">
        <f>IF(Devis!F75="","",Devis!F75)</f>
        <v/>
      </c>
      <c r="G76" s="168" t="str">
        <f>IF(Devis!G75="","",Devis!G75)</f>
        <v/>
      </c>
      <c r="H76" s="168" t="str">
        <f>IF(Devis!H75="","",Devis!H75)</f>
        <v/>
      </c>
      <c r="I76" s="126"/>
      <c r="J76" s="277" t="str">
        <f t="shared" si="5"/>
        <v/>
      </c>
      <c r="K76" s="169" t="str">
        <f t="shared" si="6"/>
        <v/>
      </c>
      <c r="L76" s="278" t="str">
        <f t="shared" si="7"/>
        <v/>
      </c>
      <c r="M76" s="284" t="str">
        <f t="shared" si="8"/>
        <v/>
      </c>
      <c r="N76" s="285"/>
    </row>
    <row r="77" spans="1:14" ht="20.100000000000001" customHeight="1" x14ac:dyDescent="0.25">
      <c r="A77" s="170">
        <v>71</v>
      </c>
      <c r="B77" s="166" t="str">
        <f>IF(Devis!B76="","",Devis!B76)</f>
        <v/>
      </c>
      <c r="C77" s="283" t="str">
        <f>IF(Devis!C76="","",Devis!C76)</f>
        <v/>
      </c>
      <c r="D77" s="283" t="str">
        <f>IF(Devis!D76="","",Devis!D76)</f>
        <v/>
      </c>
      <c r="E77" s="166" t="str">
        <f>IF(Devis!E76="","",Devis!E76)</f>
        <v/>
      </c>
      <c r="F77" s="168" t="str">
        <f>IF(Devis!F76="","",Devis!F76)</f>
        <v/>
      </c>
      <c r="G77" s="168" t="str">
        <f>IF(Devis!G76="","",Devis!G76)</f>
        <v/>
      </c>
      <c r="H77" s="168" t="str">
        <f>IF(Devis!H76="","",Devis!H76)</f>
        <v/>
      </c>
      <c r="I77" s="126"/>
      <c r="J77" s="277" t="str">
        <f t="shared" si="5"/>
        <v/>
      </c>
      <c r="K77" s="169" t="str">
        <f t="shared" si="6"/>
        <v/>
      </c>
      <c r="L77" s="278" t="str">
        <f t="shared" si="7"/>
        <v/>
      </c>
      <c r="M77" s="284" t="str">
        <f t="shared" si="8"/>
        <v/>
      </c>
      <c r="N77" s="285"/>
    </row>
    <row r="78" spans="1:14" ht="20.100000000000001" customHeight="1" x14ac:dyDescent="0.25">
      <c r="A78" s="170">
        <v>72</v>
      </c>
      <c r="B78" s="166" t="str">
        <f>IF(Devis!B77="","",Devis!B77)</f>
        <v/>
      </c>
      <c r="C78" s="283" t="str">
        <f>IF(Devis!C77="","",Devis!C77)</f>
        <v/>
      </c>
      <c r="D78" s="283" t="str">
        <f>IF(Devis!D77="","",Devis!D77)</f>
        <v/>
      </c>
      <c r="E78" s="166" t="str">
        <f>IF(Devis!E77="","",Devis!E77)</f>
        <v/>
      </c>
      <c r="F78" s="168" t="str">
        <f>IF(Devis!F77="","",Devis!F77)</f>
        <v/>
      </c>
      <c r="G78" s="168" t="str">
        <f>IF(Devis!G77="","",Devis!G77)</f>
        <v/>
      </c>
      <c r="H78" s="168" t="str">
        <f>IF(Devis!H77="","",Devis!H77)</f>
        <v/>
      </c>
      <c r="I78" s="126"/>
      <c r="J78" s="277" t="str">
        <f t="shared" si="5"/>
        <v/>
      </c>
      <c r="K78" s="169" t="str">
        <f t="shared" si="6"/>
        <v/>
      </c>
      <c r="L78" s="278" t="str">
        <f t="shared" si="7"/>
        <v/>
      </c>
      <c r="M78" s="284" t="str">
        <f t="shared" si="8"/>
        <v/>
      </c>
      <c r="N78" s="285"/>
    </row>
    <row r="79" spans="1:14" ht="20.100000000000001" customHeight="1" x14ac:dyDescent="0.25">
      <c r="A79" s="170">
        <v>73</v>
      </c>
      <c r="B79" s="166" t="str">
        <f>IF(Devis!B78="","",Devis!B78)</f>
        <v/>
      </c>
      <c r="C79" s="283" t="str">
        <f>IF(Devis!C78="","",Devis!C78)</f>
        <v/>
      </c>
      <c r="D79" s="283" t="str">
        <f>IF(Devis!D78="","",Devis!D78)</f>
        <v/>
      </c>
      <c r="E79" s="166" t="str">
        <f>IF(Devis!E78="","",Devis!E78)</f>
        <v/>
      </c>
      <c r="F79" s="168" t="str">
        <f>IF(Devis!F78="","",Devis!F78)</f>
        <v/>
      </c>
      <c r="G79" s="168" t="str">
        <f>IF(Devis!G78="","",Devis!G78)</f>
        <v/>
      </c>
      <c r="H79" s="168" t="str">
        <f>IF(Devis!H78="","",Devis!H78)</f>
        <v/>
      </c>
      <c r="I79" s="126"/>
      <c r="J79" s="277" t="str">
        <f t="shared" si="5"/>
        <v/>
      </c>
      <c r="K79" s="169" t="str">
        <f t="shared" si="6"/>
        <v/>
      </c>
      <c r="L79" s="278" t="str">
        <f t="shared" si="7"/>
        <v/>
      </c>
      <c r="M79" s="284" t="str">
        <f t="shared" si="8"/>
        <v/>
      </c>
      <c r="N79" s="285"/>
    </row>
    <row r="80" spans="1:14" ht="20.100000000000001" customHeight="1" x14ac:dyDescent="0.25">
      <c r="A80" s="170">
        <v>74</v>
      </c>
      <c r="B80" s="166" t="str">
        <f>IF(Devis!B79="","",Devis!B79)</f>
        <v/>
      </c>
      <c r="C80" s="283" t="str">
        <f>IF(Devis!C79="","",Devis!C79)</f>
        <v/>
      </c>
      <c r="D80" s="283" t="str">
        <f>IF(Devis!D79="","",Devis!D79)</f>
        <v/>
      </c>
      <c r="E80" s="166" t="str">
        <f>IF(Devis!E79="","",Devis!E79)</f>
        <v/>
      </c>
      <c r="F80" s="168" t="str">
        <f>IF(Devis!F79="","",Devis!F79)</f>
        <v/>
      </c>
      <c r="G80" s="168" t="str">
        <f>IF(Devis!G79="","",Devis!G79)</f>
        <v/>
      </c>
      <c r="H80" s="168" t="str">
        <f>IF(Devis!H79="","",Devis!H79)</f>
        <v/>
      </c>
      <c r="I80" s="126"/>
      <c r="J80" s="277" t="str">
        <f t="shared" si="5"/>
        <v/>
      </c>
      <c r="K80" s="169" t="str">
        <f t="shared" si="6"/>
        <v/>
      </c>
      <c r="L80" s="278" t="str">
        <f t="shared" si="7"/>
        <v/>
      </c>
      <c r="M80" s="284" t="str">
        <f t="shared" si="8"/>
        <v/>
      </c>
      <c r="N80" s="285"/>
    </row>
    <row r="81" spans="1:14" ht="20.100000000000001" customHeight="1" x14ac:dyDescent="0.25">
      <c r="A81" s="170">
        <v>75</v>
      </c>
      <c r="B81" s="166" t="str">
        <f>IF(Devis!B80="","",Devis!B80)</f>
        <v/>
      </c>
      <c r="C81" s="283" t="str">
        <f>IF(Devis!C80="","",Devis!C80)</f>
        <v/>
      </c>
      <c r="D81" s="283" t="str">
        <f>IF(Devis!D80="","",Devis!D80)</f>
        <v/>
      </c>
      <c r="E81" s="166" t="str">
        <f>IF(Devis!E80="","",Devis!E80)</f>
        <v/>
      </c>
      <c r="F81" s="168" t="str">
        <f>IF(Devis!F80="","",Devis!F80)</f>
        <v/>
      </c>
      <c r="G81" s="168" t="str">
        <f>IF(Devis!G80="","",Devis!G80)</f>
        <v/>
      </c>
      <c r="H81" s="168" t="str">
        <f>IF(Devis!H80="","",Devis!H80)</f>
        <v/>
      </c>
      <c r="I81" s="126"/>
      <c r="J81" s="277" t="str">
        <f t="shared" si="5"/>
        <v/>
      </c>
      <c r="K81" s="169" t="str">
        <f t="shared" si="6"/>
        <v/>
      </c>
      <c r="L81" s="278" t="str">
        <f t="shared" si="7"/>
        <v/>
      </c>
      <c r="M81" s="284" t="str">
        <f t="shared" si="8"/>
        <v/>
      </c>
      <c r="N81" s="285"/>
    </row>
    <row r="82" spans="1:14" ht="20.100000000000001" customHeight="1" x14ac:dyDescent="0.25">
      <c r="A82" s="170">
        <v>76</v>
      </c>
      <c r="B82" s="166" t="str">
        <f>IF(Devis!B81="","",Devis!B81)</f>
        <v/>
      </c>
      <c r="C82" s="283" t="str">
        <f>IF(Devis!C81="","",Devis!C81)</f>
        <v/>
      </c>
      <c r="D82" s="283" t="str">
        <f>IF(Devis!D81="","",Devis!D81)</f>
        <v/>
      </c>
      <c r="E82" s="166" t="str">
        <f>IF(Devis!E81="","",Devis!E81)</f>
        <v/>
      </c>
      <c r="F82" s="168" t="str">
        <f>IF(Devis!F81="","",Devis!F81)</f>
        <v/>
      </c>
      <c r="G82" s="168" t="str">
        <f>IF(Devis!G81="","",Devis!G81)</f>
        <v/>
      </c>
      <c r="H82" s="168" t="str">
        <f>IF(Devis!H81="","",Devis!H81)</f>
        <v/>
      </c>
      <c r="I82" s="126"/>
      <c r="J82" s="277" t="str">
        <f t="shared" si="5"/>
        <v/>
      </c>
      <c r="K82" s="169" t="str">
        <f t="shared" si="6"/>
        <v/>
      </c>
      <c r="L82" s="278" t="str">
        <f t="shared" si="7"/>
        <v/>
      </c>
      <c r="M82" s="284" t="str">
        <f t="shared" si="8"/>
        <v/>
      </c>
      <c r="N82" s="285"/>
    </row>
    <row r="83" spans="1:14" ht="20.100000000000001" customHeight="1" x14ac:dyDescent="0.25">
      <c r="A83" s="170">
        <v>77</v>
      </c>
      <c r="B83" s="166" t="str">
        <f>IF(Devis!B82="","",Devis!B82)</f>
        <v/>
      </c>
      <c r="C83" s="283" t="str">
        <f>IF(Devis!C82="","",Devis!C82)</f>
        <v/>
      </c>
      <c r="D83" s="283" t="str">
        <f>IF(Devis!D82="","",Devis!D82)</f>
        <v/>
      </c>
      <c r="E83" s="166" t="str">
        <f>IF(Devis!E82="","",Devis!E82)</f>
        <v/>
      </c>
      <c r="F83" s="168" t="str">
        <f>IF(Devis!F82="","",Devis!F82)</f>
        <v/>
      </c>
      <c r="G83" s="168" t="str">
        <f>IF(Devis!G82="","",Devis!G82)</f>
        <v/>
      </c>
      <c r="H83" s="168" t="str">
        <f>IF(Devis!H82="","",Devis!H82)</f>
        <v/>
      </c>
      <c r="I83" s="126"/>
      <c r="J83" s="277" t="str">
        <f t="shared" si="5"/>
        <v/>
      </c>
      <c r="K83" s="169" t="str">
        <f t="shared" si="6"/>
        <v/>
      </c>
      <c r="L83" s="278" t="str">
        <f t="shared" si="7"/>
        <v/>
      </c>
      <c r="M83" s="284" t="str">
        <f t="shared" si="8"/>
        <v/>
      </c>
      <c r="N83" s="285"/>
    </row>
    <row r="84" spans="1:14" ht="20.100000000000001" customHeight="1" x14ac:dyDescent="0.25">
      <c r="A84" s="170">
        <v>78</v>
      </c>
      <c r="B84" s="166" t="str">
        <f>IF(Devis!B83="","",Devis!B83)</f>
        <v/>
      </c>
      <c r="C84" s="283" t="str">
        <f>IF(Devis!C83="","",Devis!C83)</f>
        <v/>
      </c>
      <c r="D84" s="283" t="str">
        <f>IF(Devis!D83="","",Devis!D83)</f>
        <v/>
      </c>
      <c r="E84" s="166" t="str">
        <f>IF(Devis!E83="","",Devis!E83)</f>
        <v/>
      </c>
      <c r="F84" s="168" t="str">
        <f>IF(Devis!F83="","",Devis!F83)</f>
        <v/>
      </c>
      <c r="G84" s="168" t="str">
        <f>IF(Devis!G83="","",Devis!G83)</f>
        <v/>
      </c>
      <c r="H84" s="168" t="str">
        <f>IF(Devis!H83="","",Devis!H83)</f>
        <v/>
      </c>
      <c r="I84" s="126"/>
      <c r="J84" s="277" t="str">
        <f t="shared" si="5"/>
        <v/>
      </c>
      <c r="K84" s="169" t="str">
        <f t="shared" si="6"/>
        <v/>
      </c>
      <c r="L84" s="278" t="str">
        <f t="shared" si="7"/>
        <v/>
      </c>
      <c r="M84" s="284" t="str">
        <f t="shared" si="8"/>
        <v/>
      </c>
      <c r="N84" s="285"/>
    </row>
    <row r="85" spans="1:14" ht="20.100000000000001" customHeight="1" x14ac:dyDescent="0.25">
      <c r="A85" s="170">
        <v>79</v>
      </c>
      <c r="B85" s="166" t="str">
        <f>IF(Devis!B84="","",Devis!B84)</f>
        <v/>
      </c>
      <c r="C85" s="283" t="str">
        <f>IF(Devis!C84="","",Devis!C84)</f>
        <v/>
      </c>
      <c r="D85" s="283" t="str">
        <f>IF(Devis!D84="","",Devis!D84)</f>
        <v/>
      </c>
      <c r="E85" s="166" t="str">
        <f>IF(Devis!E84="","",Devis!E84)</f>
        <v/>
      </c>
      <c r="F85" s="168" t="str">
        <f>IF(Devis!F84="","",Devis!F84)</f>
        <v/>
      </c>
      <c r="G85" s="168" t="str">
        <f>IF(Devis!G84="","",Devis!G84)</f>
        <v/>
      </c>
      <c r="H85" s="168" t="str">
        <f>IF(Devis!H84="","",Devis!H84)</f>
        <v/>
      </c>
      <c r="I85" s="126"/>
      <c r="J85" s="277" t="str">
        <f t="shared" si="5"/>
        <v/>
      </c>
      <c r="K85" s="169" t="str">
        <f t="shared" si="6"/>
        <v/>
      </c>
      <c r="L85" s="278" t="str">
        <f t="shared" si="7"/>
        <v/>
      </c>
      <c r="M85" s="284" t="str">
        <f t="shared" si="8"/>
        <v/>
      </c>
      <c r="N85" s="285"/>
    </row>
    <row r="86" spans="1:14" ht="20.100000000000001" customHeight="1" x14ac:dyDescent="0.25">
      <c r="A86" s="170">
        <v>80</v>
      </c>
      <c r="B86" s="166" t="str">
        <f>IF(Devis!B85="","",Devis!B85)</f>
        <v/>
      </c>
      <c r="C86" s="283" t="str">
        <f>IF(Devis!C85="","",Devis!C85)</f>
        <v/>
      </c>
      <c r="D86" s="283" t="str">
        <f>IF(Devis!D85="","",Devis!D85)</f>
        <v/>
      </c>
      <c r="E86" s="166" t="str">
        <f>IF(Devis!E85="","",Devis!E85)</f>
        <v/>
      </c>
      <c r="F86" s="168" t="str">
        <f>IF(Devis!F85="","",Devis!F85)</f>
        <v/>
      </c>
      <c r="G86" s="168" t="str">
        <f>IF(Devis!G85="","",Devis!G85)</f>
        <v/>
      </c>
      <c r="H86" s="168" t="str">
        <f>IF(Devis!H85="","",Devis!H85)</f>
        <v/>
      </c>
      <c r="I86" s="126"/>
      <c r="J86" s="277" t="str">
        <f t="shared" si="5"/>
        <v/>
      </c>
      <c r="K86" s="169" t="str">
        <f t="shared" si="6"/>
        <v/>
      </c>
      <c r="L86" s="278" t="str">
        <f t="shared" si="7"/>
        <v/>
      </c>
      <c r="M86" s="284" t="str">
        <f t="shared" si="8"/>
        <v/>
      </c>
      <c r="N86" s="285"/>
    </row>
    <row r="87" spans="1:14" ht="20.100000000000001" customHeight="1" x14ac:dyDescent="0.25">
      <c r="A87" s="170">
        <v>81</v>
      </c>
      <c r="B87" s="166" t="str">
        <f>IF(Devis!B86="","",Devis!B86)</f>
        <v/>
      </c>
      <c r="C87" s="283" t="str">
        <f>IF(Devis!C86="","",Devis!C86)</f>
        <v/>
      </c>
      <c r="D87" s="283" t="str">
        <f>IF(Devis!D86="","",Devis!D86)</f>
        <v/>
      </c>
      <c r="E87" s="166" t="str">
        <f>IF(Devis!E86="","",Devis!E86)</f>
        <v/>
      </c>
      <c r="F87" s="168" t="str">
        <f>IF(Devis!F86="","",Devis!F86)</f>
        <v/>
      </c>
      <c r="G87" s="168" t="str">
        <f>IF(Devis!G86="","",Devis!G86)</f>
        <v/>
      </c>
      <c r="H87" s="168" t="str">
        <f>IF(Devis!H86="","",Devis!H86)</f>
        <v/>
      </c>
      <c r="I87" s="126"/>
      <c r="J87" s="277" t="str">
        <f t="shared" si="5"/>
        <v/>
      </c>
      <c r="K87" s="169" t="str">
        <f t="shared" si="6"/>
        <v/>
      </c>
      <c r="L87" s="278" t="str">
        <f t="shared" si="7"/>
        <v/>
      </c>
      <c r="M87" s="284" t="str">
        <f t="shared" si="8"/>
        <v/>
      </c>
      <c r="N87" s="285"/>
    </row>
    <row r="88" spans="1:14" ht="20.100000000000001" customHeight="1" x14ac:dyDescent="0.25">
      <c r="A88" s="170">
        <v>82</v>
      </c>
      <c r="B88" s="166" t="str">
        <f>IF(Devis!B87="","",Devis!B87)</f>
        <v/>
      </c>
      <c r="C88" s="283" t="str">
        <f>IF(Devis!C87="","",Devis!C87)</f>
        <v/>
      </c>
      <c r="D88" s="283" t="str">
        <f>IF(Devis!D87="","",Devis!D87)</f>
        <v/>
      </c>
      <c r="E88" s="166" t="str">
        <f>IF(Devis!E87="","",Devis!E87)</f>
        <v/>
      </c>
      <c r="F88" s="168" t="str">
        <f>IF(Devis!F87="","",Devis!F87)</f>
        <v/>
      </c>
      <c r="G88" s="168" t="str">
        <f>IF(Devis!G87="","",Devis!G87)</f>
        <v/>
      </c>
      <c r="H88" s="168" t="str">
        <f>IF(Devis!H87="","",Devis!H87)</f>
        <v/>
      </c>
      <c r="I88" s="126"/>
      <c r="J88" s="277" t="str">
        <f t="shared" si="5"/>
        <v/>
      </c>
      <c r="K88" s="169" t="str">
        <f t="shared" si="6"/>
        <v/>
      </c>
      <c r="L88" s="278" t="str">
        <f t="shared" si="7"/>
        <v/>
      </c>
      <c r="M88" s="284" t="str">
        <f t="shared" si="8"/>
        <v/>
      </c>
      <c r="N88" s="285"/>
    </row>
    <row r="89" spans="1:14" ht="20.100000000000001" customHeight="1" x14ac:dyDescent="0.25">
      <c r="A89" s="170">
        <v>83</v>
      </c>
      <c r="B89" s="166" t="str">
        <f>IF(Devis!B88="","",Devis!B88)</f>
        <v/>
      </c>
      <c r="C89" s="283" t="str">
        <f>IF(Devis!C88="","",Devis!C88)</f>
        <v/>
      </c>
      <c r="D89" s="283" t="str">
        <f>IF(Devis!D88="","",Devis!D88)</f>
        <v/>
      </c>
      <c r="E89" s="166" t="str">
        <f>IF(Devis!E88="","",Devis!E88)</f>
        <v/>
      </c>
      <c r="F89" s="168" t="str">
        <f>IF(Devis!F88="","",Devis!F88)</f>
        <v/>
      </c>
      <c r="G89" s="168" t="str">
        <f>IF(Devis!G88="","",Devis!G88)</f>
        <v/>
      </c>
      <c r="H89" s="168" t="str">
        <f>IF(Devis!H88="","",Devis!H88)</f>
        <v/>
      </c>
      <c r="I89" s="126"/>
      <c r="J89" s="277" t="str">
        <f t="shared" si="5"/>
        <v/>
      </c>
      <c r="K89" s="169" t="str">
        <f t="shared" si="6"/>
        <v/>
      </c>
      <c r="L89" s="278" t="str">
        <f t="shared" si="7"/>
        <v/>
      </c>
      <c r="M89" s="284" t="str">
        <f t="shared" si="8"/>
        <v/>
      </c>
      <c r="N89" s="285"/>
    </row>
    <row r="90" spans="1:14" ht="20.100000000000001" customHeight="1" x14ac:dyDescent="0.25">
      <c r="A90" s="170">
        <v>84</v>
      </c>
      <c r="B90" s="166" t="str">
        <f>IF(Devis!B89="","",Devis!B89)</f>
        <v/>
      </c>
      <c r="C90" s="283" t="str">
        <f>IF(Devis!C89="","",Devis!C89)</f>
        <v/>
      </c>
      <c r="D90" s="283" t="str">
        <f>IF(Devis!D89="","",Devis!D89)</f>
        <v/>
      </c>
      <c r="E90" s="166" t="str">
        <f>IF(Devis!E89="","",Devis!E89)</f>
        <v/>
      </c>
      <c r="F90" s="168" t="str">
        <f>IF(Devis!F89="","",Devis!F89)</f>
        <v/>
      </c>
      <c r="G90" s="168" t="str">
        <f>IF(Devis!G89="","",Devis!G89)</f>
        <v/>
      </c>
      <c r="H90" s="168" t="str">
        <f>IF(Devis!H89="","",Devis!H89)</f>
        <v/>
      </c>
      <c r="I90" s="126"/>
      <c r="J90" s="277" t="str">
        <f t="shared" si="5"/>
        <v/>
      </c>
      <c r="K90" s="169" t="str">
        <f t="shared" si="6"/>
        <v/>
      </c>
      <c r="L90" s="278" t="str">
        <f t="shared" si="7"/>
        <v/>
      </c>
      <c r="M90" s="284" t="str">
        <f t="shared" si="8"/>
        <v/>
      </c>
      <c r="N90" s="285"/>
    </row>
    <row r="91" spans="1:14" ht="20.100000000000001" customHeight="1" x14ac:dyDescent="0.25">
      <c r="A91" s="170">
        <v>85</v>
      </c>
      <c r="B91" s="166" t="str">
        <f>IF(Devis!B90="","",Devis!B90)</f>
        <v/>
      </c>
      <c r="C91" s="283" t="str">
        <f>IF(Devis!C90="","",Devis!C90)</f>
        <v/>
      </c>
      <c r="D91" s="283" t="str">
        <f>IF(Devis!D90="","",Devis!D90)</f>
        <v/>
      </c>
      <c r="E91" s="166" t="str">
        <f>IF(Devis!E90="","",Devis!E90)</f>
        <v/>
      </c>
      <c r="F91" s="168" t="str">
        <f>IF(Devis!F90="","",Devis!F90)</f>
        <v/>
      </c>
      <c r="G91" s="168" t="str">
        <f>IF(Devis!G90="","",Devis!G90)</f>
        <v/>
      </c>
      <c r="H91" s="168" t="str">
        <f>IF(Devis!H90="","",Devis!H90)</f>
        <v/>
      </c>
      <c r="I91" s="126"/>
      <c r="J91" s="277" t="str">
        <f t="shared" si="5"/>
        <v/>
      </c>
      <c r="K91" s="169" t="str">
        <f t="shared" si="6"/>
        <v/>
      </c>
      <c r="L91" s="278" t="str">
        <f t="shared" si="7"/>
        <v/>
      </c>
      <c r="M91" s="284" t="str">
        <f t="shared" si="8"/>
        <v/>
      </c>
      <c r="N91" s="285"/>
    </row>
    <row r="92" spans="1:14" ht="20.100000000000001" customHeight="1" x14ac:dyDescent="0.25">
      <c r="A92" s="170">
        <v>86</v>
      </c>
      <c r="B92" s="166" t="str">
        <f>IF(Devis!B91="","",Devis!B91)</f>
        <v/>
      </c>
      <c r="C92" s="283" t="str">
        <f>IF(Devis!C91="","",Devis!C91)</f>
        <v/>
      </c>
      <c r="D92" s="283" t="str">
        <f>IF(Devis!D91="","",Devis!D91)</f>
        <v/>
      </c>
      <c r="E92" s="166" t="str">
        <f>IF(Devis!E91="","",Devis!E91)</f>
        <v/>
      </c>
      <c r="F92" s="168" t="str">
        <f>IF(Devis!F91="","",Devis!F91)</f>
        <v/>
      </c>
      <c r="G92" s="168" t="str">
        <f>IF(Devis!G91="","",Devis!G91)</f>
        <v/>
      </c>
      <c r="H92" s="168" t="str">
        <f>IF(Devis!H91="","",Devis!H91)</f>
        <v/>
      </c>
      <c r="I92" s="126"/>
      <c r="J92" s="277" t="str">
        <f t="shared" si="5"/>
        <v/>
      </c>
      <c r="K92" s="169" t="str">
        <f t="shared" si="6"/>
        <v/>
      </c>
      <c r="L92" s="278" t="str">
        <f t="shared" si="7"/>
        <v/>
      </c>
      <c r="M92" s="284" t="str">
        <f t="shared" si="8"/>
        <v/>
      </c>
      <c r="N92" s="285"/>
    </row>
    <row r="93" spans="1:14" ht="20.100000000000001" customHeight="1" x14ac:dyDescent="0.25">
      <c r="A93" s="170">
        <v>87</v>
      </c>
      <c r="B93" s="166" t="str">
        <f>IF(Devis!B92="","",Devis!B92)</f>
        <v/>
      </c>
      <c r="C93" s="283" t="str">
        <f>IF(Devis!C92="","",Devis!C92)</f>
        <v/>
      </c>
      <c r="D93" s="283" t="str">
        <f>IF(Devis!D92="","",Devis!D92)</f>
        <v/>
      </c>
      <c r="E93" s="166" t="str">
        <f>IF(Devis!E92="","",Devis!E92)</f>
        <v/>
      </c>
      <c r="F93" s="168" t="str">
        <f>IF(Devis!F92="","",Devis!F92)</f>
        <v/>
      </c>
      <c r="G93" s="168" t="str">
        <f>IF(Devis!G92="","",Devis!G92)</f>
        <v/>
      </c>
      <c r="H93" s="168" t="str">
        <f>IF(Devis!H92="","",Devis!H92)</f>
        <v/>
      </c>
      <c r="I93" s="126"/>
      <c r="J93" s="277" t="str">
        <f t="shared" si="5"/>
        <v/>
      </c>
      <c r="K93" s="169" t="str">
        <f t="shared" si="6"/>
        <v/>
      </c>
      <c r="L93" s="278" t="str">
        <f t="shared" si="7"/>
        <v/>
      </c>
      <c r="M93" s="284" t="str">
        <f t="shared" si="8"/>
        <v/>
      </c>
      <c r="N93" s="285"/>
    </row>
    <row r="94" spans="1:14" ht="20.100000000000001" customHeight="1" x14ac:dyDescent="0.25">
      <c r="A94" s="170">
        <v>88</v>
      </c>
      <c r="B94" s="166" t="str">
        <f>IF(Devis!B93="","",Devis!B93)</f>
        <v/>
      </c>
      <c r="C94" s="283" t="str">
        <f>IF(Devis!C93="","",Devis!C93)</f>
        <v/>
      </c>
      <c r="D94" s="283" t="str">
        <f>IF(Devis!D93="","",Devis!D93)</f>
        <v/>
      </c>
      <c r="E94" s="166" t="str">
        <f>IF(Devis!E93="","",Devis!E93)</f>
        <v/>
      </c>
      <c r="F94" s="168" t="str">
        <f>IF(Devis!F93="","",Devis!F93)</f>
        <v/>
      </c>
      <c r="G94" s="168" t="str">
        <f>IF(Devis!G93="","",Devis!G93)</f>
        <v/>
      </c>
      <c r="H94" s="168" t="str">
        <f>IF(Devis!H93="","",Devis!H93)</f>
        <v/>
      </c>
      <c r="I94" s="126"/>
      <c r="J94" s="277" t="str">
        <f t="shared" si="5"/>
        <v/>
      </c>
      <c r="K94" s="169" t="str">
        <f t="shared" si="6"/>
        <v/>
      </c>
      <c r="L94" s="278" t="str">
        <f t="shared" si="7"/>
        <v/>
      </c>
      <c r="M94" s="284" t="str">
        <f t="shared" si="8"/>
        <v/>
      </c>
      <c r="N94" s="285"/>
    </row>
    <row r="95" spans="1:14" ht="20.100000000000001" customHeight="1" x14ac:dyDescent="0.25">
      <c r="A95" s="170">
        <v>89</v>
      </c>
      <c r="B95" s="166" t="str">
        <f>IF(Devis!B94="","",Devis!B94)</f>
        <v/>
      </c>
      <c r="C95" s="283" t="str">
        <f>IF(Devis!C94="","",Devis!C94)</f>
        <v/>
      </c>
      <c r="D95" s="283" t="str">
        <f>IF(Devis!D94="","",Devis!D94)</f>
        <v/>
      </c>
      <c r="E95" s="166" t="str">
        <f>IF(Devis!E94="","",Devis!E94)</f>
        <v/>
      </c>
      <c r="F95" s="168" t="str">
        <f>IF(Devis!F94="","",Devis!F94)</f>
        <v/>
      </c>
      <c r="G95" s="168" t="str">
        <f>IF(Devis!G94="","",Devis!G94)</f>
        <v/>
      </c>
      <c r="H95" s="168" t="str">
        <f>IF(Devis!H94="","",Devis!H94)</f>
        <v/>
      </c>
      <c r="I95" s="126"/>
      <c r="J95" s="277" t="str">
        <f t="shared" si="5"/>
        <v/>
      </c>
      <c r="K95" s="169" t="str">
        <f t="shared" si="6"/>
        <v/>
      </c>
      <c r="L95" s="278" t="str">
        <f t="shared" si="7"/>
        <v/>
      </c>
      <c r="M95" s="284" t="str">
        <f t="shared" si="8"/>
        <v/>
      </c>
      <c r="N95" s="285"/>
    </row>
    <row r="96" spans="1:14" ht="20.100000000000001" customHeight="1" x14ac:dyDescent="0.25">
      <c r="A96" s="170">
        <v>90</v>
      </c>
      <c r="B96" s="166" t="str">
        <f>IF(Devis!B95="","",Devis!B95)</f>
        <v/>
      </c>
      <c r="C96" s="283" t="str">
        <f>IF(Devis!C95="","",Devis!C95)</f>
        <v/>
      </c>
      <c r="D96" s="283" t="str">
        <f>IF(Devis!D95="","",Devis!D95)</f>
        <v/>
      </c>
      <c r="E96" s="166" t="str">
        <f>IF(Devis!E95="","",Devis!E95)</f>
        <v/>
      </c>
      <c r="F96" s="168" t="str">
        <f>IF(Devis!F95="","",Devis!F95)</f>
        <v/>
      </c>
      <c r="G96" s="168" t="str">
        <f>IF(Devis!G95="","",Devis!G95)</f>
        <v/>
      </c>
      <c r="H96" s="168" t="str">
        <f>IF(Devis!H95="","",Devis!H95)</f>
        <v/>
      </c>
      <c r="I96" s="126"/>
      <c r="J96" s="277" t="str">
        <f t="shared" si="5"/>
        <v/>
      </c>
      <c r="K96" s="169" t="str">
        <f t="shared" si="6"/>
        <v/>
      </c>
      <c r="L96" s="278" t="str">
        <f t="shared" si="7"/>
        <v/>
      </c>
      <c r="M96" s="284" t="str">
        <f t="shared" si="8"/>
        <v/>
      </c>
      <c r="N96" s="285"/>
    </row>
    <row r="97" spans="1:14" ht="20.100000000000001" customHeight="1" x14ac:dyDescent="0.25">
      <c r="A97" s="170">
        <v>91</v>
      </c>
      <c r="B97" s="166" t="str">
        <f>IF(Devis!B96="","",Devis!B96)</f>
        <v/>
      </c>
      <c r="C97" s="283" t="str">
        <f>IF(Devis!C96="","",Devis!C96)</f>
        <v/>
      </c>
      <c r="D97" s="283" t="str">
        <f>IF(Devis!D96="","",Devis!D96)</f>
        <v/>
      </c>
      <c r="E97" s="166" t="str">
        <f>IF(Devis!E96="","",Devis!E96)</f>
        <v/>
      </c>
      <c r="F97" s="168" t="str">
        <f>IF(Devis!F96="","",Devis!F96)</f>
        <v/>
      </c>
      <c r="G97" s="168" t="str">
        <f>IF(Devis!G96="","",Devis!G96)</f>
        <v/>
      </c>
      <c r="H97" s="168" t="str">
        <f>IF(Devis!H96="","",Devis!H96)</f>
        <v/>
      </c>
      <c r="I97" s="126"/>
      <c r="J97" s="277" t="str">
        <f t="shared" si="5"/>
        <v/>
      </c>
      <c r="K97" s="169" t="str">
        <f t="shared" si="6"/>
        <v/>
      </c>
      <c r="L97" s="278" t="str">
        <f t="shared" si="7"/>
        <v/>
      </c>
      <c r="M97" s="284" t="str">
        <f t="shared" si="8"/>
        <v/>
      </c>
      <c r="N97" s="285"/>
    </row>
    <row r="98" spans="1:14" ht="20.100000000000001" customHeight="1" x14ac:dyDescent="0.25">
      <c r="A98" s="170">
        <v>92</v>
      </c>
      <c r="B98" s="166" t="str">
        <f>IF(Devis!B97="","",Devis!B97)</f>
        <v/>
      </c>
      <c r="C98" s="283" t="str">
        <f>IF(Devis!C97="","",Devis!C97)</f>
        <v/>
      </c>
      <c r="D98" s="283" t="str">
        <f>IF(Devis!D97="","",Devis!D97)</f>
        <v/>
      </c>
      <c r="E98" s="166" t="str">
        <f>IF(Devis!E97="","",Devis!E97)</f>
        <v/>
      </c>
      <c r="F98" s="168" t="str">
        <f>IF(Devis!F97="","",Devis!F97)</f>
        <v/>
      </c>
      <c r="G98" s="168" t="str">
        <f>IF(Devis!G97="","",Devis!G97)</f>
        <v/>
      </c>
      <c r="H98" s="168" t="str">
        <f>IF(Devis!H97="","",Devis!H97)</f>
        <v/>
      </c>
      <c r="I98" s="126"/>
      <c r="J98" s="277" t="str">
        <f t="shared" si="5"/>
        <v/>
      </c>
      <c r="K98" s="169" t="str">
        <f t="shared" si="6"/>
        <v/>
      </c>
      <c r="L98" s="278" t="str">
        <f t="shared" si="7"/>
        <v/>
      </c>
      <c r="M98" s="284" t="str">
        <f t="shared" si="8"/>
        <v/>
      </c>
      <c r="N98" s="285"/>
    </row>
    <row r="99" spans="1:14" ht="20.100000000000001" customHeight="1" x14ac:dyDescent="0.25">
      <c r="A99" s="170">
        <v>93</v>
      </c>
      <c r="B99" s="166" t="str">
        <f>IF(Devis!B98="","",Devis!B98)</f>
        <v/>
      </c>
      <c r="C99" s="283" t="str">
        <f>IF(Devis!C98="","",Devis!C98)</f>
        <v/>
      </c>
      <c r="D99" s="283" t="str">
        <f>IF(Devis!D98="","",Devis!D98)</f>
        <v/>
      </c>
      <c r="E99" s="166" t="str">
        <f>IF(Devis!E98="","",Devis!E98)</f>
        <v/>
      </c>
      <c r="F99" s="168" t="str">
        <f>IF(Devis!F98="","",Devis!F98)</f>
        <v/>
      </c>
      <c r="G99" s="168" t="str">
        <f>IF(Devis!G98="","",Devis!G98)</f>
        <v/>
      </c>
      <c r="H99" s="168" t="str">
        <f>IF(Devis!H98="","",Devis!H98)</f>
        <v/>
      </c>
      <c r="I99" s="126"/>
      <c r="J99" s="277" t="str">
        <f t="shared" si="5"/>
        <v/>
      </c>
      <c r="K99" s="169" t="str">
        <f t="shared" si="6"/>
        <v/>
      </c>
      <c r="L99" s="278" t="str">
        <f t="shared" si="7"/>
        <v/>
      </c>
      <c r="M99" s="284" t="str">
        <f t="shared" si="8"/>
        <v/>
      </c>
      <c r="N99" s="285"/>
    </row>
    <row r="100" spans="1:14" ht="20.100000000000001" customHeight="1" x14ac:dyDescent="0.25">
      <c r="A100" s="170">
        <v>94</v>
      </c>
      <c r="B100" s="166" t="str">
        <f>IF(Devis!B99="","",Devis!B99)</f>
        <v/>
      </c>
      <c r="C100" s="283" t="str">
        <f>IF(Devis!C99="","",Devis!C99)</f>
        <v/>
      </c>
      <c r="D100" s="283" t="str">
        <f>IF(Devis!D99="","",Devis!D99)</f>
        <v/>
      </c>
      <c r="E100" s="166" t="str">
        <f>IF(Devis!E99="","",Devis!E99)</f>
        <v/>
      </c>
      <c r="F100" s="168" t="str">
        <f>IF(Devis!F99="","",Devis!F99)</f>
        <v/>
      </c>
      <c r="G100" s="168" t="str">
        <f>IF(Devis!G99="","",Devis!G99)</f>
        <v/>
      </c>
      <c r="H100" s="168" t="str">
        <f>IF(Devis!H99="","",Devis!H99)</f>
        <v/>
      </c>
      <c r="I100" s="126"/>
      <c r="J100" s="277" t="str">
        <f t="shared" si="5"/>
        <v/>
      </c>
      <c r="K100" s="169" t="str">
        <f t="shared" si="6"/>
        <v/>
      </c>
      <c r="L100" s="278" t="str">
        <f t="shared" si="7"/>
        <v/>
      </c>
      <c r="M100" s="284" t="str">
        <f t="shared" si="8"/>
        <v/>
      </c>
      <c r="N100" s="285"/>
    </row>
    <row r="101" spans="1:14" ht="20.100000000000001" customHeight="1" x14ac:dyDescent="0.25">
      <c r="A101" s="170">
        <v>95</v>
      </c>
      <c r="B101" s="166" t="str">
        <f>IF(Devis!B100="","",Devis!B100)</f>
        <v/>
      </c>
      <c r="C101" s="283" t="str">
        <f>IF(Devis!C100="","",Devis!C100)</f>
        <v/>
      </c>
      <c r="D101" s="283" t="str">
        <f>IF(Devis!D100="","",Devis!D100)</f>
        <v/>
      </c>
      <c r="E101" s="166" t="str">
        <f>IF(Devis!E100="","",Devis!E100)</f>
        <v/>
      </c>
      <c r="F101" s="168" t="str">
        <f>IF(Devis!F100="","",Devis!F100)</f>
        <v/>
      </c>
      <c r="G101" s="168" t="str">
        <f>IF(Devis!G100="","",Devis!G100)</f>
        <v/>
      </c>
      <c r="H101" s="168" t="str">
        <f>IF(Devis!H100="","",Devis!H100)</f>
        <v/>
      </c>
      <c r="I101" s="126"/>
      <c r="J101" s="277" t="str">
        <f t="shared" si="5"/>
        <v/>
      </c>
      <c r="K101" s="169" t="str">
        <f t="shared" si="6"/>
        <v/>
      </c>
      <c r="L101" s="278" t="str">
        <f t="shared" si="7"/>
        <v/>
      </c>
      <c r="M101" s="284" t="str">
        <f t="shared" si="8"/>
        <v/>
      </c>
      <c r="N101" s="285"/>
    </row>
    <row r="102" spans="1:14" ht="20.100000000000001" customHeight="1" x14ac:dyDescent="0.25">
      <c r="A102" s="170">
        <v>96</v>
      </c>
      <c r="B102" s="166" t="str">
        <f>IF(Devis!B101="","",Devis!B101)</f>
        <v/>
      </c>
      <c r="C102" s="283" t="str">
        <f>IF(Devis!C101="","",Devis!C101)</f>
        <v/>
      </c>
      <c r="D102" s="283" t="str">
        <f>IF(Devis!D101="","",Devis!D101)</f>
        <v/>
      </c>
      <c r="E102" s="166" t="str">
        <f>IF(Devis!E101="","",Devis!E101)</f>
        <v/>
      </c>
      <c r="F102" s="168" t="str">
        <f>IF(Devis!F101="","",Devis!F101)</f>
        <v/>
      </c>
      <c r="G102" s="168" t="str">
        <f>IF(Devis!G101="","",Devis!G101)</f>
        <v/>
      </c>
      <c r="H102" s="168" t="str">
        <f>IF(Devis!H101="","",Devis!H101)</f>
        <v/>
      </c>
      <c r="I102" s="126"/>
      <c r="J102" s="277" t="str">
        <f t="shared" si="5"/>
        <v/>
      </c>
      <c r="K102" s="169" t="str">
        <f t="shared" si="6"/>
        <v/>
      </c>
      <c r="L102" s="278" t="str">
        <f t="shared" si="7"/>
        <v/>
      </c>
      <c r="M102" s="284" t="str">
        <f t="shared" si="8"/>
        <v/>
      </c>
      <c r="N102" s="285"/>
    </row>
    <row r="103" spans="1:14" ht="20.100000000000001" customHeight="1" x14ac:dyDescent="0.25">
      <c r="A103" s="170">
        <v>97</v>
      </c>
      <c r="B103" s="166" t="str">
        <f>IF(Devis!B102="","",Devis!B102)</f>
        <v/>
      </c>
      <c r="C103" s="283" t="str">
        <f>IF(Devis!C102="","",Devis!C102)</f>
        <v/>
      </c>
      <c r="D103" s="283" t="str">
        <f>IF(Devis!D102="","",Devis!D102)</f>
        <v/>
      </c>
      <c r="E103" s="166" t="str">
        <f>IF(Devis!E102="","",Devis!E102)</f>
        <v/>
      </c>
      <c r="F103" s="168" t="str">
        <f>IF(Devis!F102="","",Devis!F102)</f>
        <v/>
      </c>
      <c r="G103" s="168" t="str">
        <f>IF(Devis!G102="","",Devis!G102)</f>
        <v/>
      </c>
      <c r="H103" s="168" t="str">
        <f>IF(Devis!H102="","",Devis!H102)</f>
        <v/>
      </c>
      <c r="I103" s="126"/>
      <c r="J103" s="277" t="str">
        <f t="shared" si="5"/>
        <v/>
      </c>
      <c r="K103" s="169" t="str">
        <f t="shared" si="6"/>
        <v/>
      </c>
      <c r="L103" s="278" t="str">
        <f t="shared" si="7"/>
        <v/>
      </c>
      <c r="M103" s="284" t="str">
        <f t="shared" si="8"/>
        <v/>
      </c>
      <c r="N103" s="285"/>
    </row>
    <row r="104" spans="1:14" ht="20.100000000000001" customHeight="1" x14ac:dyDescent="0.25">
      <c r="A104" s="170">
        <v>98</v>
      </c>
      <c r="B104" s="166" t="str">
        <f>IF(Devis!B103="","",Devis!B103)</f>
        <v/>
      </c>
      <c r="C104" s="283" t="str">
        <f>IF(Devis!C103="","",Devis!C103)</f>
        <v/>
      </c>
      <c r="D104" s="283" t="str">
        <f>IF(Devis!D103="","",Devis!D103)</f>
        <v/>
      </c>
      <c r="E104" s="166" t="str">
        <f>IF(Devis!E103="","",Devis!E103)</f>
        <v/>
      </c>
      <c r="F104" s="168" t="str">
        <f>IF(Devis!F103="","",Devis!F103)</f>
        <v/>
      </c>
      <c r="G104" s="168" t="str">
        <f>IF(Devis!G103="","",Devis!G103)</f>
        <v/>
      </c>
      <c r="H104" s="168" t="str">
        <f>IF(Devis!H103="","",Devis!H103)</f>
        <v/>
      </c>
      <c r="I104" s="126"/>
      <c r="J104" s="277" t="str">
        <f t="shared" si="5"/>
        <v/>
      </c>
      <c r="K104" s="169" t="str">
        <f t="shared" si="6"/>
        <v/>
      </c>
      <c r="L104" s="278" t="str">
        <f t="shared" si="7"/>
        <v/>
      </c>
      <c r="M104" s="284" t="str">
        <f t="shared" si="8"/>
        <v/>
      </c>
      <c r="N104" s="285"/>
    </row>
    <row r="105" spans="1:14" ht="20.100000000000001" customHeight="1" x14ac:dyDescent="0.25">
      <c r="A105" s="170">
        <v>99</v>
      </c>
      <c r="B105" s="166" t="str">
        <f>IF(Devis!B104="","",Devis!B104)</f>
        <v/>
      </c>
      <c r="C105" s="283" t="str">
        <f>IF(Devis!C104="","",Devis!C104)</f>
        <v/>
      </c>
      <c r="D105" s="283" t="str">
        <f>IF(Devis!D104="","",Devis!D104)</f>
        <v/>
      </c>
      <c r="E105" s="166" t="str">
        <f>IF(Devis!E104="","",Devis!E104)</f>
        <v/>
      </c>
      <c r="F105" s="168" t="str">
        <f>IF(Devis!F104="","",Devis!F104)</f>
        <v/>
      </c>
      <c r="G105" s="168" t="str">
        <f>IF(Devis!G104="","",Devis!G104)</f>
        <v/>
      </c>
      <c r="H105" s="168" t="str">
        <f>IF(Devis!H104="","",Devis!H104)</f>
        <v/>
      </c>
      <c r="I105" s="126"/>
      <c r="J105" s="277" t="str">
        <f t="shared" si="5"/>
        <v/>
      </c>
      <c r="K105" s="169" t="str">
        <f t="shared" si="6"/>
        <v/>
      </c>
      <c r="L105" s="278" t="str">
        <f t="shared" si="7"/>
        <v/>
      </c>
      <c r="M105" s="284" t="str">
        <f t="shared" si="8"/>
        <v/>
      </c>
      <c r="N105" s="285"/>
    </row>
    <row r="106" spans="1:14" ht="20.100000000000001" customHeight="1" x14ac:dyDescent="0.25">
      <c r="A106" s="170">
        <v>100</v>
      </c>
      <c r="B106" s="166" t="str">
        <f>IF(Devis!B105="","",Devis!B105)</f>
        <v/>
      </c>
      <c r="C106" s="283" t="str">
        <f>IF(Devis!C105="","",Devis!C105)</f>
        <v/>
      </c>
      <c r="D106" s="283" t="str">
        <f>IF(Devis!D105="","",Devis!D105)</f>
        <v/>
      </c>
      <c r="E106" s="166" t="str">
        <f>IF(Devis!E105="","",Devis!E105)</f>
        <v/>
      </c>
      <c r="F106" s="168" t="str">
        <f>IF(Devis!F105="","",Devis!F105)</f>
        <v/>
      </c>
      <c r="G106" s="168" t="str">
        <f>IF(Devis!G105="","",Devis!G105)</f>
        <v/>
      </c>
      <c r="H106" s="168" t="str">
        <f>IF(Devis!H105="","",Devis!H105)</f>
        <v/>
      </c>
      <c r="I106" s="126"/>
      <c r="J106" s="277" t="str">
        <f t="shared" si="5"/>
        <v/>
      </c>
      <c r="K106" s="169" t="str">
        <f t="shared" si="6"/>
        <v/>
      </c>
      <c r="L106" s="278" t="str">
        <f t="shared" si="7"/>
        <v/>
      </c>
      <c r="M106" s="284" t="str">
        <f t="shared" si="8"/>
        <v/>
      </c>
      <c r="N106" s="285"/>
    </row>
    <row r="107" spans="1:14" ht="20.100000000000001" customHeight="1" x14ac:dyDescent="0.25">
      <c r="A107" s="170">
        <v>101</v>
      </c>
      <c r="B107" s="166" t="str">
        <f>IF(Devis!B106="","",Devis!B106)</f>
        <v/>
      </c>
      <c r="C107" s="283" t="str">
        <f>IF(Devis!C106="","",Devis!C106)</f>
        <v/>
      </c>
      <c r="D107" s="283" t="str">
        <f>IF(Devis!D106="","",Devis!D106)</f>
        <v/>
      </c>
      <c r="E107" s="166" t="str">
        <f>IF(Devis!E106="","",Devis!E106)</f>
        <v/>
      </c>
      <c r="F107" s="168" t="str">
        <f>IF(Devis!F106="","",Devis!F106)</f>
        <v/>
      </c>
      <c r="G107" s="168" t="str">
        <f>IF(Devis!G106="","",Devis!G106)</f>
        <v/>
      </c>
      <c r="H107" s="168" t="str">
        <f>IF(Devis!H106="","",Devis!H106)</f>
        <v/>
      </c>
      <c r="I107" s="126"/>
      <c r="J107" s="277" t="str">
        <f t="shared" si="5"/>
        <v/>
      </c>
      <c r="K107" s="169" t="str">
        <f t="shared" si="6"/>
        <v/>
      </c>
      <c r="L107" s="278" t="str">
        <f t="shared" si="7"/>
        <v/>
      </c>
      <c r="M107" s="284" t="str">
        <f t="shared" si="8"/>
        <v/>
      </c>
      <c r="N107" s="285"/>
    </row>
    <row r="108" spans="1:14" ht="20.100000000000001" customHeight="1" x14ac:dyDescent="0.25">
      <c r="A108" s="170">
        <v>102</v>
      </c>
      <c r="B108" s="166" t="str">
        <f>IF(Devis!B107="","",Devis!B107)</f>
        <v/>
      </c>
      <c r="C108" s="283" t="str">
        <f>IF(Devis!C107="","",Devis!C107)</f>
        <v/>
      </c>
      <c r="D108" s="283" t="str">
        <f>IF(Devis!D107="","",Devis!D107)</f>
        <v/>
      </c>
      <c r="E108" s="166" t="str">
        <f>IF(Devis!E107="","",Devis!E107)</f>
        <v/>
      </c>
      <c r="F108" s="168" t="str">
        <f>IF(Devis!F107="","",Devis!F107)</f>
        <v/>
      </c>
      <c r="G108" s="168" t="str">
        <f>IF(Devis!G107="","",Devis!G107)</f>
        <v/>
      </c>
      <c r="H108" s="168" t="str">
        <f>IF(Devis!H107="","",Devis!H107)</f>
        <v/>
      </c>
      <c r="I108" s="126"/>
      <c r="J108" s="277" t="str">
        <f t="shared" si="5"/>
        <v/>
      </c>
      <c r="K108" s="169" t="str">
        <f t="shared" si="6"/>
        <v/>
      </c>
      <c r="L108" s="278" t="str">
        <f t="shared" si="7"/>
        <v/>
      </c>
      <c r="M108" s="284" t="str">
        <f t="shared" si="8"/>
        <v/>
      </c>
      <c r="N108" s="285"/>
    </row>
    <row r="109" spans="1:14" ht="20.100000000000001" customHeight="1" x14ac:dyDescent="0.25">
      <c r="A109" s="170">
        <v>103</v>
      </c>
      <c r="B109" s="166" t="str">
        <f>IF(Devis!B108="","",Devis!B108)</f>
        <v/>
      </c>
      <c r="C109" s="283" t="str">
        <f>IF(Devis!C108="","",Devis!C108)</f>
        <v/>
      </c>
      <c r="D109" s="283" t="str">
        <f>IF(Devis!D108="","",Devis!D108)</f>
        <v/>
      </c>
      <c r="E109" s="166" t="str">
        <f>IF(Devis!E108="","",Devis!E108)</f>
        <v/>
      </c>
      <c r="F109" s="168" t="str">
        <f>IF(Devis!F108="","",Devis!F108)</f>
        <v/>
      </c>
      <c r="G109" s="168" t="str">
        <f>IF(Devis!G108="","",Devis!G108)</f>
        <v/>
      </c>
      <c r="H109" s="168" t="str">
        <f>IF(Devis!H108="","",Devis!H108)</f>
        <v/>
      </c>
      <c r="I109" s="126"/>
      <c r="J109" s="277" t="str">
        <f t="shared" si="5"/>
        <v/>
      </c>
      <c r="K109" s="169" t="str">
        <f t="shared" si="6"/>
        <v/>
      </c>
      <c r="L109" s="278" t="str">
        <f t="shared" si="7"/>
        <v/>
      </c>
      <c r="M109" s="284" t="str">
        <f t="shared" si="8"/>
        <v/>
      </c>
      <c r="N109" s="285"/>
    </row>
    <row r="110" spans="1:14" ht="20.100000000000001" customHeight="1" x14ac:dyDescent="0.25">
      <c r="A110" s="170">
        <v>104</v>
      </c>
      <c r="B110" s="166" t="str">
        <f>IF(Devis!B109="","",Devis!B109)</f>
        <v/>
      </c>
      <c r="C110" s="283" t="str">
        <f>IF(Devis!C109="","",Devis!C109)</f>
        <v/>
      </c>
      <c r="D110" s="283" t="str">
        <f>IF(Devis!D109="","",Devis!D109)</f>
        <v/>
      </c>
      <c r="E110" s="166" t="str">
        <f>IF(Devis!E109="","",Devis!E109)</f>
        <v/>
      </c>
      <c r="F110" s="168" t="str">
        <f>IF(Devis!F109="","",Devis!F109)</f>
        <v/>
      </c>
      <c r="G110" s="168" t="str">
        <f>IF(Devis!G109="","",Devis!G109)</f>
        <v/>
      </c>
      <c r="H110" s="168" t="str">
        <f>IF(Devis!H109="","",Devis!H109)</f>
        <v/>
      </c>
      <c r="I110" s="126"/>
      <c r="J110" s="277" t="str">
        <f t="shared" si="5"/>
        <v/>
      </c>
      <c r="K110" s="169" t="str">
        <f t="shared" si="6"/>
        <v/>
      </c>
      <c r="L110" s="278" t="str">
        <f t="shared" si="7"/>
        <v/>
      </c>
      <c r="M110" s="284" t="str">
        <f t="shared" si="8"/>
        <v/>
      </c>
      <c r="N110" s="285"/>
    </row>
    <row r="111" spans="1:14" ht="20.100000000000001" customHeight="1" x14ac:dyDescent="0.25">
      <c r="A111" s="170">
        <v>105</v>
      </c>
      <c r="B111" s="166" t="str">
        <f>IF(Devis!B110="","",Devis!B110)</f>
        <v/>
      </c>
      <c r="C111" s="283" t="str">
        <f>IF(Devis!C110="","",Devis!C110)</f>
        <v/>
      </c>
      <c r="D111" s="283" t="str">
        <f>IF(Devis!D110="","",Devis!D110)</f>
        <v/>
      </c>
      <c r="E111" s="166" t="str">
        <f>IF(Devis!E110="","",Devis!E110)</f>
        <v/>
      </c>
      <c r="F111" s="168" t="str">
        <f>IF(Devis!F110="","",Devis!F110)</f>
        <v/>
      </c>
      <c r="G111" s="168" t="str">
        <f>IF(Devis!G110="","",Devis!G110)</f>
        <v/>
      </c>
      <c r="H111" s="168" t="str">
        <f>IF(Devis!H110="","",Devis!H110)</f>
        <v/>
      </c>
      <c r="I111" s="126"/>
      <c r="J111" s="277" t="str">
        <f t="shared" si="5"/>
        <v/>
      </c>
      <c r="K111" s="169" t="str">
        <f t="shared" si="6"/>
        <v/>
      </c>
      <c r="L111" s="278" t="str">
        <f t="shared" si="7"/>
        <v/>
      </c>
      <c r="M111" s="284" t="str">
        <f t="shared" si="8"/>
        <v/>
      </c>
      <c r="N111" s="285"/>
    </row>
    <row r="112" spans="1:14" ht="20.100000000000001" customHeight="1" x14ac:dyDescent="0.25">
      <c r="A112" s="170">
        <v>106</v>
      </c>
      <c r="B112" s="166" t="str">
        <f>IF(Devis!B111="","",Devis!B111)</f>
        <v/>
      </c>
      <c r="C112" s="283" t="str">
        <f>IF(Devis!C111="","",Devis!C111)</f>
        <v/>
      </c>
      <c r="D112" s="283" t="str">
        <f>IF(Devis!D111="","",Devis!D111)</f>
        <v/>
      </c>
      <c r="E112" s="166" t="str">
        <f>IF(Devis!E111="","",Devis!E111)</f>
        <v/>
      </c>
      <c r="F112" s="168" t="str">
        <f>IF(Devis!F111="","",Devis!F111)</f>
        <v/>
      </c>
      <c r="G112" s="168" t="str">
        <f>IF(Devis!G111="","",Devis!G111)</f>
        <v/>
      </c>
      <c r="H112" s="168" t="str">
        <f>IF(Devis!H111="","",Devis!H111)</f>
        <v/>
      </c>
      <c r="I112" s="126"/>
      <c r="J112" s="277" t="str">
        <f t="shared" si="5"/>
        <v/>
      </c>
      <c r="K112" s="169" t="str">
        <f t="shared" si="6"/>
        <v/>
      </c>
      <c r="L112" s="278" t="str">
        <f t="shared" si="7"/>
        <v/>
      </c>
      <c r="M112" s="284" t="str">
        <f t="shared" si="8"/>
        <v/>
      </c>
      <c r="N112" s="285"/>
    </row>
    <row r="113" spans="1:14" ht="20.100000000000001" customHeight="1" x14ac:dyDescent="0.25">
      <c r="A113" s="170">
        <v>107</v>
      </c>
      <c r="B113" s="166" t="str">
        <f>IF(Devis!B112="","",Devis!B112)</f>
        <v/>
      </c>
      <c r="C113" s="283" t="str">
        <f>IF(Devis!C112="","",Devis!C112)</f>
        <v/>
      </c>
      <c r="D113" s="283" t="str">
        <f>IF(Devis!D112="","",Devis!D112)</f>
        <v/>
      </c>
      <c r="E113" s="166" t="str">
        <f>IF(Devis!E112="","",Devis!E112)</f>
        <v/>
      </c>
      <c r="F113" s="168" t="str">
        <f>IF(Devis!F112="","",Devis!F112)</f>
        <v/>
      </c>
      <c r="G113" s="168" t="str">
        <f>IF(Devis!G112="","",Devis!G112)</f>
        <v/>
      </c>
      <c r="H113" s="168" t="str">
        <f>IF(Devis!H112="","",Devis!H112)</f>
        <v/>
      </c>
      <c r="I113" s="126"/>
      <c r="J113" s="277" t="str">
        <f t="shared" si="5"/>
        <v/>
      </c>
      <c r="K113" s="169" t="str">
        <f t="shared" si="6"/>
        <v/>
      </c>
      <c r="L113" s="278" t="str">
        <f t="shared" si="7"/>
        <v/>
      </c>
      <c r="M113" s="284" t="str">
        <f t="shared" si="8"/>
        <v/>
      </c>
      <c r="N113" s="285"/>
    </row>
    <row r="114" spans="1:14" ht="20.100000000000001" customHeight="1" x14ac:dyDescent="0.25">
      <c r="A114" s="170">
        <v>108</v>
      </c>
      <c r="B114" s="166" t="str">
        <f>IF(Devis!B113="","",Devis!B113)</f>
        <v/>
      </c>
      <c r="C114" s="283" t="str">
        <f>IF(Devis!C113="","",Devis!C113)</f>
        <v/>
      </c>
      <c r="D114" s="283" t="str">
        <f>IF(Devis!D113="","",Devis!D113)</f>
        <v/>
      </c>
      <c r="E114" s="166" t="str">
        <f>IF(Devis!E113="","",Devis!E113)</f>
        <v/>
      </c>
      <c r="F114" s="168" t="str">
        <f>IF(Devis!F113="","",Devis!F113)</f>
        <v/>
      </c>
      <c r="G114" s="168" t="str">
        <f>IF(Devis!G113="","",Devis!G113)</f>
        <v/>
      </c>
      <c r="H114" s="168" t="str">
        <f>IF(Devis!H113="","",Devis!H113)</f>
        <v/>
      </c>
      <c r="I114" s="126"/>
      <c r="J114" s="277" t="str">
        <f t="shared" si="5"/>
        <v/>
      </c>
      <c r="K114" s="169" t="str">
        <f t="shared" si="6"/>
        <v/>
      </c>
      <c r="L114" s="278" t="str">
        <f t="shared" si="7"/>
        <v/>
      </c>
      <c r="M114" s="284" t="str">
        <f t="shared" si="8"/>
        <v/>
      </c>
      <c r="N114" s="285"/>
    </row>
    <row r="115" spans="1:14" ht="20.100000000000001" customHeight="1" x14ac:dyDescent="0.25">
      <c r="A115" s="170">
        <v>109</v>
      </c>
      <c r="B115" s="166" t="str">
        <f>IF(Devis!B114="","",Devis!B114)</f>
        <v/>
      </c>
      <c r="C115" s="283" t="str">
        <f>IF(Devis!C114="","",Devis!C114)</f>
        <v/>
      </c>
      <c r="D115" s="283" t="str">
        <f>IF(Devis!D114="","",Devis!D114)</f>
        <v/>
      </c>
      <c r="E115" s="166" t="str">
        <f>IF(Devis!E114="","",Devis!E114)</f>
        <v/>
      </c>
      <c r="F115" s="168" t="str">
        <f>IF(Devis!F114="","",Devis!F114)</f>
        <v/>
      </c>
      <c r="G115" s="168" t="str">
        <f>IF(Devis!G114="","",Devis!G114)</f>
        <v/>
      </c>
      <c r="H115" s="168" t="str">
        <f>IF(Devis!H114="","",Devis!H114)</f>
        <v/>
      </c>
      <c r="I115" s="126"/>
      <c r="J115" s="277" t="str">
        <f t="shared" si="5"/>
        <v/>
      </c>
      <c r="K115" s="169" t="str">
        <f t="shared" si="6"/>
        <v/>
      </c>
      <c r="L115" s="278" t="str">
        <f t="shared" si="7"/>
        <v/>
      </c>
      <c r="M115" s="284" t="str">
        <f t="shared" si="8"/>
        <v/>
      </c>
      <c r="N115" s="285"/>
    </row>
    <row r="116" spans="1:14" ht="20.100000000000001" customHeight="1" x14ac:dyDescent="0.25">
      <c r="A116" s="170">
        <v>110</v>
      </c>
      <c r="B116" s="166" t="str">
        <f>IF(Devis!B115="","",Devis!B115)</f>
        <v/>
      </c>
      <c r="C116" s="283" t="str">
        <f>IF(Devis!C115="","",Devis!C115)</f>
        <v/>
      </c>
      <c r="D116" s="283" t="str">
        <f>IF(Devis!D115="","",Devis!D115)</f>
        <v/>
      </c>
      <c r="E116" s="166" t="str">
        <f>IF(Devis!E115="","",Devis!E115)</f>
        <v/>
      </c>
      <c r="F116" s="168" t="str">
        <f>IF(Devis!F115="","",Devis!F115)</f>
        <v/>
      </c>
      <c r="G116" s="168" t="str">
        <f>IF(Devis!G115="","",Devis!G115)</f>
        <v/>
      </c>
      <c r="H116" s="168" t="str">
        <f>IF(Devis!H115="","",Devis!H115)</f>
        <v/>
      </c>
      <c r="I116" s="126"/>
      <c r="J116" s="277" t="str">
        <f t="shared" si="5"/>
        <v/>
      </c>
      <c r="K116" s="169" t="str">
        <f t="shared" si="6"/>
        <v/>
      </c>
      <c r="L116" s="278" t="str">
        <f t="shared" si="7"/>
        <v/>
      </c>
      <c r="M116" s="284" t="str">
        <f t="shared" si="8"/>
        <v/>
      </c>
      <c r="N116" s="285"/>
    </row>
    <row r="117" spans="1:14" ht="20.100000000000001" customHeight="1" x14ac:dyDescent="0.25">
      <c r="A117" s="170">
        <v>111</v>
      </c>
      <c r="B117" s="166" t="str">
        <f>IF(Devis!B116="","",Devis!B116)</f>
        <v/>
      </c>
      <c r="C117" s="283" t="str">
        <f>IF(Devis!C116="","",Devis!C116)</f>
        <v/>
      </c>
      <c r="D117" s="283" t="str">
        <f>IF(Devis!D116="","",Devis!D116)</f>
        <v/>
      </c>
      <c r="E117" s="166" t="str">
        <f>IF(Devis!E116="","",Devis!E116)</f>
        <v/>
      </c>
      <c r="F117" s="168" t="str">
        <f>IF(Devis!F116="","",Devis!F116)</f>
        <v/>
      </c>
      <c r="G117" s="168" t="str">
        <f>IF(Devis!G116="","",Devis!G116)</f>
        <v/>
      </c>
      <c r="H117" s="168" t="str">
        <f>IF(Devis!H116="","",Devis!H116)</f>
        <v/>
      </c>
      <c r="I117" s="126"/>
      <c r="J117" s="277" t="str">
        <f t="shared" si="5"/>
        <v/>
      </c>
      <c r="K117" s="169" t="str">
        <f t="shared" si="6"/>
        <v/>
      </c>
      <c r="L117" s="278" t="str">
        <f t="shared" si="7"/>
        <v/>
      </c>
      <c r="M117" s="284" t="str">
        <f t="shared" si="8"/>
        <v/>
      </c>
      <c r="N117" s="285"/>
    </row>
    <row r="118" spans="1:14" ht="20.100000000000001" customHeight="1" x14ac:dyDescent="0.25">
      <c r="A118" s="170">
        <v>112</v>
      </c>
      <c r="B118" s="166" t="str">
        <f>IF(Devis!B117="","",Devis!B117)</f>
        <v/>
      </c>
      <c r="C118" s="283" t="str">
        <f>IF(Devis!C117="","",Devis!C117)</f>
        <v/>
      </c>
      <c r="D118" s="283" t="str">
        <f>IF(Devis!D117="","",Devis!D117)</f>
        <v/>
      </c>
      <c r="E118" s="166" t="str">
        <f>IF(Devis!E117="","",Devis!E117)</f>
        <v/>
      </c>
      <c r="F118" s="168" t="str">
        <f>IF(Devis!F117="","",Devis!F117)</f>
        <v/>
      </c>
      <c r="G118" s="168" t="str">
        <f>IF(Devis!G117="","",Devis!G117)</f>
        <v/>
      </c>
      <c r="H118" s="168" t="str">
        <f>IF(Devis!H117="","",Devis!H117)</f>
        <v/>
      </c>
      <c r="I118" s="126"/>
      <c r="J118" s="277" t="str">
        <f t="shared" si="5"/>
        <v/>
      </c>
      <c r="K118" s="169" t="str">
        <f t="shared" si="6"/>
        <v/>
      </c>
      <c r="L118" s="278" t="str">
        <f t="shared" si="7"/>
        <v/>
      </c>
      <c r="M118" s="284" t="str">
        <f t="shared" si="8"/>
        <v/>
      </c>
      <c r="N118" s="285"/>
    </row>
    <row r="119" spans="1:14" ht="20.100000000000001" customHeight="1" x14ac:dyDescent="0.25">
      <c r="A119" s="170">
        <v>113</v>
      </c>
      <c r="B119" s="166" t="str">
        <f>IF(Devis!B118="","",Devis!B118)</f>
        <v/>
      </c>
      <c r="C119" s="283" t="str">
        <f>IF(Devis!C118="","",Devis!C118)</f>
        <v/>
      </c>
      <c r="D119" s="283" t="str">
        <f>IF(Devis!D118="","",Devis!D118)</f>
        <v/>
      </c>
      <c r="E119" s="166" t="str">
        <f>IF(Devis!E118="","",Devis!E118)</f>
        <v/>
      </c>
      <c r="F119" s="168" t="str">
        <f>IF(Devis!F118="","",Devis!F118)</f>
        <v/>
      </c>
      <c r="G119" s="168" t="str">
        <f>IF(Devis!G118="","",Devis!G118)</f>
        <v/>
      </c>
      <c r="H119" s="168" t="str">
        <f>IF(Devis!H118="","",Devis!H118)</f>
        <v/>
      </c>
      <c r="I119" s="126"/>
      <c r="J119" s="277" t="str">
        <f t="shared" si="5"/>
        <v/>
      </c>
      <c r="K119" s="169" t="str">
        <f t="shared" si="6"/>
        <v/>
      </c>
      <c r="L119" s="278" t="str">
        <f t="shared" si="7"/>
        <v/>
      </c>
      <c r="M119" s="284" t="str">
        <f t="shared" si="8"/>
        <v/>
      </c>
      <c r="N119" s="285"/>
    </row>
    <row r="120" spans="1:14" ht="20.100000000000001" customHeight="1" x14ac:dyDescent="0.25">
      <c r="A120" s="170">
        <v>114</v>
      </c>
      <c r="B120" s="166" t="str">
        <f>IF(Devis!B119="","",Devis!B119)</f>
        <v/>
      </c>
      <c r="C120" s="283" t="str">
        <f>IF(Devis!C119="","",Devis!C119)</f>
        <v/>
      </c>
      <c r="D120" s="283" t="str">
        <f>IF(Devis!D119="","",Devis!D119)</f>
        <v/>
      </c>
      <c r="E120" s="166" t="str">
        <f>IF(Devis!E119="","",Devis!E119)</f>
        <v/>
      </c>
      <c r="F120" s="168" t="str">
        <f>IF(Devis!F119="","",Devis!F119)</f>
        <v/>
      </c>
      <c r="G120" s="168" t="str">
        <f>IF(Devis!G119="","",Devis!G119)</f>
        <v/>
      </c>
      <c r="H120" s="168" t="str">
        <f>IF(Devis!H119="","",Devis!H119)</f>
        <v/>
      </c>
      <c r="I120" s="126"/>
      <c r="J120" s="277" t="str">
        <f t="shared" si="5"/>
        <v/>
      </c>
      <c r="K120" s="169" t="str">
        <f t="shared" si="6"/>
        <v/>
      </c>
      <c r="L120" s="278" t="str">
        <f t="shared" si="7"/>
        <v/>
      </c>
      <c r="M120" s="284" t="str">
        <f t="shared" si="8"/>
        <v/>
      </c>
      <c r="N120" s="285"/>
    </row>
    <row r="121" spans="1:14" ht="20.100000000000001" customHeight="1" x14ac:dyDescent="0.25">
      <c r="A121" s="170">
        <v>115</v>
      </c>
      <c r="B121" s="166" t="str">
        <f>IF(Devis!B120="","",Devis!B120)</f>
        <v/>
      </c>
      <c r="C121" s="283" t="str">
        <f>IF(Devis!C120="","",Devis!C120)</f>
        <v/>
      </c>
      <c r="D121" s="283" t="str">
        <f>IF(Devis!D120="","",Devis!D120)</f>
        <v/>
      </c>
      <c r="E121" s="166" t="str">
        <f>IF(Devis!E120="","",Devis!E120)</f>
        <v/>
      </c>
      <c r="F121" s="168" t="str">
        <f>IF(Devis!F120="","",Devis!F120)</f>
        <v/>
      </c>
      <c r="G121" s="168" t="str">
        <f>IF(Devis!G120="","",Devis!G120)</f>
        <v/>
      </c>
      <c r="H121" s="168" t="str">
        <f>IF(Devis!H120="","",Devis!H120)</f>
        <v/>
      </c>
      <c r="I121" s="126"/>
      <c r="J121" s="277" t="str">
        <f t="shared" si="5"/>
        <v/>
      </c>
      <c r="K121" s="169" t="str">
        <f t="shared" si="6"/>
        <v/>
      </c>
      <c r="L121" s="278" t="str">
        <f t="shared" si="7"/>
        <v/>
      </c>
      <c r="M121" s="284" t="str">
        <f t="shared" si="8"/>
        <v/>
      </c>
      <c r="N121" s="285"/>
    </row>
    <row r="122" spans="1:14" ht="20.100000000000001" customHeight="1" x14ac:dyDescent="0.25">
      <c r="A122" s="170">
        <v>116</v>
      </c>
      <c r="B122" s="166" t="str">
        <f>IF(Devis!B121="","",Devis!B121)</f>
        <v/>
      </c>
      <c r="C122" s="283" t="str">
        <f>IF(Devis!C121="","",Devis!C121)</f>
        <v/>
      </c>
      <c r="D122" s="283" t="str">
        <f>IF(Devis!D121="","",Devis!D121)</f>
        <v/>
      </c>
      <c r="E122" s="166" t="str">
        <f>IF(Devis!E121="","",Devis!E121)</f>
        <v/>
      </c>
      <c r="F122" s="168" t="str">
        <f>IF(Devis!F121="","",Devis!F121)</f>
        <v/>
      </c>
      <c r="G122" s="168" t="str">
        <f>IF(Devis!G121="","",Devis!G121)</f>
        <v/>
      </c>
      <c r="H122" s="168" t="str">
        <f>IF(Devis!H121="","",Devis!H121)</f>
        <v/>
      </c>
      <c r="I122" s="126"/>
      <c r="J122" s="277" t="str">
        <f t="shared" si="5"/>
        <v/>
      </c>
      <c r="K122" s="169" t="str">
        <f t="shared" si="6"/>
        <v/>
      </c>
      <c r="L122" s="278" t="str">
        <f t="shared" si="7"/>
        <v/>
      </c>
      <c r="M122" s="284" t="str">
        <f t="shared" si="8"/>
        <v/>
      </c>
      <c r="N122" s="285"/>
    </row>
    <row r="123" spans="1:14" ht="20.100000000000001" customHeight="1" x14ac:dyDescent="0.25">
      <c r="A123" s="170">
        <v>117</v>
      </c>
      <c r="B123" s="166" t="str">
        <f>IF(Devis!B122="","",Devis!B122)</f>
        <v/>
      </c>
      <c r="C123" s="283" t="str">
        <f>IF(Devis!C122="","",Devis!C122)</f>
        <v/>
      </c>
      <c r="D123" s="283" t="str">
        <f>IF(Devis!D122="","",Devis!D122)</f>
        <v/>
      </c>
      <c r="E123" s="166" t="str">
        <f>IF(Devis!E122="","",Devis!E122)</f>
        <v/>
      </c>
      <c r="F123" s="168" t="str">
        <f>IF(Devis!F122="","",Devis!F122)</f>
        <v/>
      </c>
      <c r="G123" s="168" t="str">
        <f>IF(Devis!G122="","",Devis!G122)</f>
        <v/>
      </c>
      <c r="H123" s="168" t="str">
        <f>IF(Devis!H122="","",Devis!H122)</f>
        <v/>
      </c>
      <c r="I123" s="126"/>
      <c r="J123" s="277" t="str">
        <f t="shared" si="5"/>
        <v/>
      </c>
      <c r="K123" s="169" t="str">
        <f t="shared" si="6"/>
        <v/>
      </c>
      <c r="L123" s="278" t="str">
        <f t="shared" si="7"/>
        <v/>
      </c>
      <c r="M123" s="284" t="str">
        <f t="shared" si="8"/>
        <v/>
      </c>
      <c r="N123" s="285"/>
    </row>
    <row r="124" spans="1:14" ht="20.100000000000001" customHeight="1" x14ac:dyDescent="0.25">
      <c r="A124" s="170">
        <v>118</v>
      </c>
      <c r="B124" s="166" t="str">
        <f>IF(Devis!B123="","",Devis!B123)</f>
        <v/>
      </c>
      <c r="C124" s="283" t="str">
        <f>IF(Devis!C123="","",Devis!C123)</f>
        <v/>
      </c>
      <c r="D124" s="283" t="str">
        <f>IF(Devis!D123="","",Devis!D123)</f>
        <v/>
      </c>
      <c r="E124" s="166" t="str">
        <f>IF(Devis!E123="","",Devis!E123)</f>
        <v/>
      </c>
      <c r="F124" s="168" t="str">
        <f>IF(Devis!F123="","",Devis!F123)</f>
        <v/>
      </c>
      <c r="G124" s="168" t="str">
        <f>IF(Devis!G123="","",Devis!G123)</f>
        <v/>
      </c>
      <c r="H124" s="168" t="str">
        <f>IF(Devis!H123="","",Devis!H123)</f>
        <v/>
      </c>
      <c r="I124" s="126"/>
      <c r="J124" s="277" t="str">
        <f t="shared" si="5"/>
        <v/>
      </c>
      <c r="K124" s="169" t="str">
        <f t="shared" si="6"/>
        <v/>
      </c>
      <c r="L124" s="278" t="str">
        <f t="shared" si="7"/>
        <v/>
      </c>
      <c r="M124" s="284" t="str">
        <f t="shared" si="8"/>
        <v/>
      </c>
      <c r="N124" s="285"/>
    </row>
    <row r="125" spans="1:14" ht="20.100000000000001" customHeight="1" x14ac:dyDescent="0.25">
      <c r="A125" s="170">
        <v>119</v>
      </c>
      <c r="B125" s="166" t="str">
        <f>IF(Devis!B124="","",Devis!B124)</f>
        <v/>
      </c>
      <c r="C125" s="283" t="str">
        <f>IF(Devis!C124="","",Devis!C124)</f>
        <v/>
      </c>
      <c r="D125" s="283" t="str">
        <f>IF(Devis!D124="","",Devis!D124)</f>
        <v/>
      </c>
      <c r="E125" s="166" t="str">
        <f>IF(Devis!E124="","",Devis!E124)</f>
        <v/>
      </c>
      <c r="F125" s="168" t="str">
        <f>IF(Devis!F124="","",Devis!F124)</f>
        <v/>
      </c>
      <c r="G125" s="168" t="str">
        <f>IF(Devis!G124="","",Devis!G124)</f>
        <v/>
      </c>
      <c r="H125" s="168" t="str">
        <f>IF(Devis!H124="","",Devis!H124)</f>
        <v/>
      </c>
      <c r="I125" s="126"/>
      <c r="J125" s="277" t="str">
        <f t="shared" si="5"/>
        <v/>
      </c>
      <c r="K125" s="169" t="str">
        <f t="shared" si="6"/>
        <v/>
      </c>
      <c r="L125" s="278" t="str">
        <f t="shared" si="7"/>
        <v/>
      </c>
      <c r="M125" s="284" t="str">
        <f t="shared" si="8"/>
        <v/>
      </c>
      <c r="N125" s="285"/>
    </row>
    <row r="126" spans="1:14" ht="20.100000000000001" customHeight="1" x14ac:dyDescent="0.25">
      <c r="A126" s="170">
        <v>120</v>
      </c>
      <c r="B126" s="166" t="str">
        <f>IF(Devis!B125="","",Devis!B125)</f>
        <v/>
      </c>
      <c r="C126" s="283" t="str">
        <f>IF(Devis!C125="","",Devis!C125)</f>
        <v/>
      </c>
      <c r="D126" s="283" t="str">
        <f>IF(Devis!D125="","",Devis!D125)</f>
        <v/>
      </c>
      <c r="E126" s="166" t="str">
        <f>IF(Devis!E125="","",Devis!E125)</f>
        <v/>
      </c>
      <c r="F126" s="168" t="str">
        <f>IF(Devis!F125="","",Devis!F125)</f>
        <v/>
      </c>
      <c r="G126" s="168" t="str">
        <f>IF(Devis!G125="","",Devis!G125)</f>
        <v/>
      </c>
      <c r="H126" s="168" t="str">
        <f>IF(Devis!H125="","",Devis!H125)</f>
        <v/>
      </c>
      <c r="I126" s="126"/>
      <c r="J126" s="277" t="str">
        <f t="shared" si="5"/>
        <v/>
      </c>
      <c r="K126" s="169" t="str">
        <f t="shared" si="6"/>
        <v/>
      </c>
      <c r="L126" s="278" t="str">
        <f t="shared" si="7"/>
        <v/>
      </c>
      <c r="M126" s="284" t="str">
        <f t="shared" si="8"/>
        <v/>
      </c>
      <c r="N126" s="285"/>
    </row>
    <row r="127" spans="1:14" ht="20.100000000000001" customHeight="1" x14ac:dyDescent="0.25">
      <c r="A127" s="170">
        <v>121</v>
      </c>
      <c r="B127" s="166" t="str">
        <f>IF(Devis!B126="","",Devis!B126)</f>
        <v/>
      </c>
      <c r="C127" s="283" t="str">
        <f>IF(Devis!C126="","",Devis!C126)</f>
        <v/>
      </c>
      <c r="D127" s="283" t="str">
        <f>IF(Devis!D126="","",Devis!D126)</f>
        <v/>
      </c>
      <c r="E127" s="166" t="str">
        <f>IF(Devis!E126="","",Devis!E126)</f>
        <v/>
      </c>
      <c r="F127" s="168" t="str">
        <f>IF(Devis!F126="","",Devis!F126)</f>
        <v/>
      </c>
      <c r="G127" s="168" t="str">
        <f>IF(Devis!G126="","",Devis!G126)</f>
        <v/>
      </c>
      <c r="H127" s="168" t="str">
        <f>IF(Devis!H126="","",Devis!H126)</f>
        <v/>
      </c>
      <c r="I127" s="126"/>
      <c r="J127" s="277" t="str">
        <f t="shared" si="5"/>
        <v/>
      </c>
      <c r="K127" s="169" t="str">
        <f t="shared" si="6"/>
        <v/>
      </c>
      <c r="L127" s="278" t="str">
        <f t="shared" si="7"/>
        <v/>
      </c>
      <c r="M127" s="284" t="str">
        <f t="shared" si="8"/>
        <v/>
      </c>
      <c r="N127" s="285"/>
    </row>
    <row r="128" spans="1:14" ht="20.100000000000001" customHeight="1" x14ac:dyDescent="0.25">
      <c r="A128" s="170">
        <v>122</v>
      </c>
      <c r="B128" s="166" t="str">
        <f>IF(Devis!B127="","",Devis!B127)</f>
        <v/>
      </c>
      <c r="C128" s="283" t="str">
        <f>IF(Devis!C127="","",Devis!C127)</f>
        <v/>
      </c>
      <c r="D128" s="283" t="str">
        <f>IF(Devis!D127="","",Devis!D127)</f>
        <v/>
      </c>
      <c r="E128" s="166" t="str">
        <f>IF(Devis!E127="","",Devis!E127)</f>
        <v/>
      </c>
      <c r="F128" s="168" t="str">
        <f>IF(Devis!F127="","",Devis!F127)</f>
        <v/>
      </c>
      <c r="G128" s="168" t="str">
        <f>IF(Devis!G127="","",Devis!G127)</f>
        <v/>
      </c>
      <c r="H128" s="168" t="str">
        <f>IF(Devis!H127="","",Devis!H127)</f>
        <v/>
      </c>
      <c r="I128" s="126"/>
      <c r="J128" s="277" t="str">
        <f t="shared" si="5"/>
        <v/>
      </c>
      <c r="K128" s="169" t="str">
        <f t="shared" si="6"/>
        <v/>
      </c>
      <c r="L128" s="278" t="str">
        <f t="shared" si="7"/>
        <v/>
      </c>
      <c r="M128" s="284" t="str">
        <f t="shared" si="8"/>
        <v/>
      </c>
      <c r="N128" s="285"/>
    </row>
    <row r="129" spans="1:14" ht="20.100000000000001" customHeight="1" x14ac:dyDescent="0.25">
      <c r="A129" s="170">
        <v>123</v>
      </c>
      <c r="B129" s="166" t="str">
        <f>IF(Devis!B128="","",Devis!B128)</f>
        <v/>
      </c>
      <c r="C129" s="283" t="str">
        <f>IF(Devis!C128="","",Devis!C128)</f>
        <v/>
      </c>
      <c r="D129" s="283" t="str">
        <f>IF(Devis!D128="","",Devis!D128)</f>
        <v/>
      </c>
      <c r="E129" s="166" t="str">
        <f>IF(Devis!E128="","",Devis!E128)</f>
        <v/>
      </c>
      <c r="F129" s="168" t="str">
        <f>IF(Devis!F128="","",Devis!F128)</f>
        <v/>
      </c>
      <c r="G129" s="168" t="str">
        <f>IF(Devis!G128="","",Devis!G128)</f>
        <v/>
      </c>
      <c r="H129" s="168" t="str">
        <f>IF(Devis!H128="","",Devis!H128)</f>
        <v/>
      </c>
      <c r="I129" s="126"/>
      <c r="J129" s="277" t="str">
        <f t="shared" si="5"/>
        <v/>
      </c>
      <c r="K129" s="169" t="str">
        <f t="shared" si="6"/>
        <v/>
      </c>
      <c r="L129" s="278" t="str">
        <f t="shared" si="7"/>
        <v/>
      </c>
      <c r="M129" s="284" t="str">
        <f t="shared" si="8"/>
        <v/>
      </c>
      <c r="N129" s="285"/>
    </row>
    <row r="130" spans="1:14" ht="20.100000000000001" customHeight="1" x14ac:dyDescent="0.25">
      <c r="A130" s="170">
        <v>124</v>
      </c>
      <c r="B130" s="166" t="str">
        <f>IF(Devis!B129="","",Devis!B129)</f>
        <v/>
      </c>
      <c r="C130" s="283" t="str">
        <f>IF(Devis!C129="","",Devis!C129)</f>
        <v/>
      </c>
      <c r="D130" s="283" t="str">
        <f>IF(Devis!D129="","",Devis!D129)</f>
        <v/>
      </c>
      <c r="E130" s="166" t="str">
        <f>IF(Devis!E129="","",Devis!E129)</f>
        <v/>
      </c>
      <c r="F130" s="168" t="str">
        <f>IF(Devis!F129="","",Devis!F129)</f>
        <v/>
      </c>
      <c r="G130" s="168" t="str">
        <f>IF(Devis!G129="","",Devis!G129)</f>
        <v/>
      </c>
      <c r="H130" s="168" t="str">
        <f>IF(Devis!H129="","",Devis!H129)</f>
        <v/>
      </c>
      <c r="I130" s="126"/>
      <c r="J130" s="277" t="str">
        <f t="shared" si="5"/>
        <v/>
      </c>
      <c r="K130" s="169" t="str">
        <f t="shared" si="6"/>
        <v/>
      </c>
      <c r="L130" s="278" t="str">
        <f t="shared" si="7"/>
        <v/>
      </c>
      <c r="M130" s="284" t="str">
        <f t="shared" si="8"/>
        <v/>
      </c>
      <c r="N130" s="285"/>
    </row>
    <row r="131" spans="1:14" ht="20.100000000000001" customHeight="1" x14ac:dyDescent="0.25">
      <c r="A131" s="170">
        <v>125</v>
      </c>
      <c r="B131" s="166" t="str">
        <f>IF(Devis!B130="","",Devis!B130)</f>
        <v/>
      </c>
      <c r="C131" s="283" t="str">
        <f>IF(Devis!C130="","",Devis!C130)</f>
        <v/>
      </c>
      <c r="D131" s="283" t="str">
        <f>IF(Devis!D130="","",Devis!D130)</f>
        <v/>
      </c>
      <c r="E131" s="166" t="str">
        <f>IF(Devis!E130="","",Devis!E130)</f>
        <v/>
      </c>
      <c r="F131" s="168" t="str">
        <f>IF(Devis!F130="","",Devis!F130)</f>
        <v/>
      </c>
      <c r="G131" s="168" t="str">
        <f>IF(Devis!G130="","",Devis!G130)</f>
        <v/>
      </c>
      <c r="H131" s="168" t="str">
        <f>IF(Devis!H130="","",Devis!H130)</f>
        <v/>
      </c>
      <c r="I131" s="126"/>
      <c r="J131" s="277" t="str">
        <f t="shared" si="5"/>
        <v/>
      </c>
      <c r="K131" s="169" t="str">
        <f t="shared" si="6"/>
        <v/>
      </c>
      <c r="L131" s="278" t="str">
        <f t="shared" si="7"/>
        <v/>
      </c>
      <c r="M131" s="284" t="str">
        <f t="shared" si="8"/>
        <v/>
      </c>
      <c r="N131" s="285"/>
    </row>
    <row r="132" spans="1:14" ht="20.100000000000001" customHeight="1" x14ac:dyDescent="0.25">
      <c r="A132" s="170">
        <v>126</v>
      </c>
      <c r="B132" s="166" t="str">
        <f>IF(Devis!B131="","",Devis!B131)</f>
        <v/>
      </c>
      <c r="C132" s="283" t="str">
        <f>IF(Devis!C131="","",Devis!C131)</f>
        <v/>
      </c>
      <c r="D132" s="283" t="str">
        <f>IF(Devis!D131="","",Devis!D131)</f>
        <v/>
      </c>
      <c r="E132" s="166" t="str">
        <f>IF(Devis!E131="","",Devis!E131)</f>
        <v/>
      </c>
      <c r="F132" s="168" t="str">
        <f>IF(Devis!F131="","",Devis!F131)</f>
        <v/>
      </c>
      <c r="G132" s="168" t="str">
        <f>IF(Devis!G131="","",Devis!G131)</f>
        <v/>
      </c>
      <c r="H132" s="168" t="str">
        <f>IF(Devis!H131="","",Devis!H131)</f>
        <v/>
      </c>
      <c r="I132" s="126"/>
      <c r="J132" s="277" t="str">
        <f t="shared" si="5"/>
        <v/>
      </c>
      <c r="K132" s="169" t="str">
        <f t="shared" si="6"/>
        <v/>
      </c>
      <c r="L132" s="278" t="str">
        <f t="shared" si="7"/>
        <v/>
      </c>
      <c r="M132" s="284" t="str">
        <f t="shared" si="8"/>
        <v/>
      </c>
      <c r="N132" s="285"/>
    </row>
    <row r="133" spans="1:14" ht="20.100000000000001" customHeight="1" x14ac:dyDescent="0.25">
      <c r="A133" s="170">
        <v>127</v>
      </c>
      <c r="B133" s="166" t="str">
        <f>IF(Devis!B132="","",Devis!B132)</f>
        <v/>
      </c>
      <c r="C133" s="283" t="str">
        <f>IF(Devis!C132="","",Devis!C132)</f>
        <v/>
      </c>
      <c r="D133" s="283" t="str">
        <f>IF(Devis!D132="","",Devis!D132)</f>
        <v/>
      </c>
      <c r="E133" s="166" t="str">
        <f>IF(Devis!E132="","",Devis!E132)</f>
        <v/>
      </c>
      <c r="F133" s="168" t="str">
        <f>IF(Devis!F132="","",Devis!F132)</f>
        <v/>
      </c>
      <c r="G133" s="168" t="str">
        <f>IF(Devis!G132="","",Devis!G132)</f>
        <v/>
      </c>
      <c r="H133" s="168" t="str">
        <f>IF(Devis!H132="","",Devis!H132)</f>
        <v/>
      </c>
      <c r="I133" s="126"/>
      <c r="J133" s="277" t="str">
        <f t="shared" si="5"/>
        <v/>
      </c>
      <c r="K133" s="169" t="str">
        <f t="shared" si="6"/>
        <v/>
      </c>
      <c r="L133" s="278" t="str">
        <f t="shared" si="7"/>
        <v/>
      </c>
      <c r="M133" s="284" t="str">
        <f t="shared" si="8"/>
        <v/>
      </c>
      <c r="N133" s="285"/>
    </row>
    <row r="134" spans="1:14" ht="20.100000000000001" customHeight="1" x14ac:dyDescent="0.25">
      <c r="A134" s="170">
        <v>128</v>
      </c>
      <c r="B134" s="166" t="str">
        <f>IF(Devis!B133="","",Devis!B133)</f>
        <v/>
      </c>
      <c r="C134" s="283" t="str">
        <f>IF(Devis!C133="","",Devis!C133)</f>
        <v/>
      </c>
      <c r="D134" s="283" t="str">
        <f>IF(Devis!D133="","",Devis!D133)</f>
        <v/>
      </c>
      <c r="E134" s="166" t="str">
        <f>IF(Devis!E133="","",Devis!E133)</f>
        <v/>
      </c>
      <c r="F134" s="168" t="str">
        <f>IF(Devis!F133="","",Devis!F133)</f>
        <v/>
      </c>
      <c r="G134" s="168" t="str">
        <f>IF(Devis!G133="","",Devis!G133)</f>
        <v/>
      </c>
      <c r="H134" s="168" t="str">
        <f>IF(Devis!H133="","",Devis!H133)</f>
        <v/>
      </c>
      <c r="I134" s="126"/>
      <c r="J134" s="277" t="str">
        <f t="shared" si="5"/>
        <v/>
      </c>
      <c r="K134" s="169" t="str">
        <f t="shared" si="6"/>
        <v/>
      </c>
      <c r="L134" s="278" t="str">
        <f t="shared" si="7"/>
        <v/>
      </c>
      <c r="M134" s="284" t="str">
        <f t="shared" si="8"/>
        <v/>
      </c>
      <c r="N134" s="285"/>
    </row>
    <row r="135" spans="1:14" ht="20.100000000000001" customHeight="1" x14ac:dyDescent="0.25">
      <c r="A135" s="170">
        <v>129</v>
      </c>
      <c r="B135" s="166" t="str">
        <f>IF(Devis!B134="","",Devis!B134)</f>
        <v/>
      </c>
      <c r="C135" s="283" t="str">
        <f>IF(Devis!C134="","",Devis!C134)</f>
        <v/>
      </c>
      <c r="D135" s="283" t="str">
        <f>IF(Devis!D134="","",Devis!D134)</f>
        <v/>
      </c>
      <c r="E135" s="166" t="str">
        <f>IF(Devis!E134="","",Devis!E134)</f>
        <v/>
      </c>
      <c r="F135" s="168" t="str">
        <f>IF(Devis!F134="","",Devis!F134)</f>
        <v/>
      </c>
      <c r="G135" s="168" t="str">
        <f>IF(Devis!G134="","",Devis!G134)</f>
        <v/>
      </c>
      <c r="H135" s="168" t="str">
        <f>IF(Devis!H134="","",Devis!H134)</f>
        <v/>
      </c>
      <c r="I135" s="126"/>
      <c r="J135" s="277" t="str">
        <f t="shared" si="5"/>
        <v/>
      </c>
      <c r="K135" s="169" t="str">
        <f t="shared" si="6"/>
        <v/>
      </c>
      <c r="L135" s="278" t="str">
        <f t="shared" si="7"/>
        <v/>
      </c>
      <c r="M135" s="284" t="str">
        <f t="shared" si="8"/>
        <v/>
      </c>
      <c r="N135" s="285"/>
    </row>
    <row r="136" spans="1:14" ht="20.100000000000001" customHeight="1" x14ac:dyDescent="0.25">
      <c r="A136" s="170">
        <v>130</v>
      </c>
      <c r="B136" s="166" t="str">
        <f>IF(Devis!B135="","",Devis!B135)</f>
        <v/>
      </c>
      <c r="C136" s="283" t="str">
        <f>IF(Devis!C135="","",Devis!C135)</f>
        <v/>
      </c>
      <c r="D136" s="283" t="str">
        <f>IF(Devis!D135="","",Devis!D135)</f>
        <v/>
      </c>
      <c r="E136" s="166" t="str">
        <f>IF(Devis!E135="","",Devis!E135)</f>
        <v/>
      </c>
      <c r="F136" s="168" t="str">
        <f>IF(Devis!F135="","",Devis!F135)</f>
        <v/>
      </c>
      <c r="G136" s="168" t="str">
        <f>IF(Devis!G135="","",Devis!G135)</f>
        <v/>
      </c>
      <c r="H136" s="168" t="str">
        <f>IF(Devis!H135="","",Devis!H135)</f>
        <v/>
      </c>
      <c r="I136" s="126"/>
      <c r="J136" s="277" t="str">
        <f t="shared" ref="J136:J199" si="9">IF($I136="","",IF($I136&gt;MAX($F136:$H136),"Le montant éligible ne peut etre supérieur au montant présenté",""))</f>
        <v/>
      </c>
      <c r="K136" s="169" t="str">
        <f t="shared" ref="K136:K199" si="10">IF(I136="","",MIN(F136,G136,H136)*1.15)</f>
        <v/>
      </c>
      <c r="L136" s="278" t="str">
        <f t="shared" ref="L136:L199" si="11">IF(I136="","",MIN($I136,$K136))</f>
        <v/>
      </c>
      <c r="M136" s="284" t="str">
        <f t="shared" ref="M136:M199" si="12">IF($L136&gt;$I136,"Le montant raisonnable ne peux pas etre supérieur au montant éligible","")</f>
        <v/>
      </c>
      <c r="N136" s="285"/>
    </row>
    <row r="137" spans="1:14" ht="20.100000000000001" customHeight="1" x14ac:dyDescent="0.25">
      <c r="A137" s="170">
        <v>131</v>
      </c>
      <c r="B137" s="166" t="str">
        <f>IF(Devis!B136="","",Devis!B136)</f>
        <v/>
      </c>
      <c r="C137" s="283" t="str">
        <f>IF(Devis!C136="","",Devis!C136)</f>
        <v/>
      </c>
      <c r="D137" s="283" t="str">
        <f>IF(Devis!D136="","",Devis!D136)</f>
        <v/>
      </c>
      <c r="E137" s="166" t="str">
        <f>IF(Devis!E136="","",Devis!E136)</f>
        <v/>
      </c>
      <c r="F137" s="168" t="str">
        <f>IF(Devis!F136="","",Devis!F136)</f>
        <v/>
      </c>
      <c r="G137" s="168" t="str">
        <f>IF(Devis!G136="","",Devis!G136)</f>
        <v/>
      </c>
      <c r="H137" s="168" t="str">
        <f>IF(Devis!H136="","",Devis!H136)</f>
        <v/>
      </c>
      <c r="I137" s="126"/>
      <c r="J137" s="277" t="str">
        <f t="shared" si="9"/>
        <v/>
      </c>
      <c r="K137" s="169" t="str">
        <f t="shared" si="10"/>
        <v/>
      </c>
      <c r="L137" s="278" t="str">
        <f t="shared" si="11"/>
        <v/>
      </c>
      <c r="M137" s="284" t="str">
        <f t="shared" si="12"/>
        <v/>
      </c>
      <c r="N137" s="285"/>
    </row>
    <row r="138" spans="1:14" ht="20.100000000000001" customHeight="1" x14ac:dyDescent="0.25">
      <c r="A138" s="170">
        <v>132</v>
      </c>
      <c r="B138" s="166" t="str">
        <f>IF(Devis!B137="","",Devis!B137)</f>
        <v/>
      </c>
      <c r="C138" s="283" t="str">
        <f>IF(Devis!C137="","",Devis!C137)</f>
        <v/>
      </c>
      <c r="D138" s="283" t="str">
        <f>IF(Devis!D137="","",Devis!D137)</f>
        <v/>
      </c>
      <c r="E138" s="166" t="str">
        <f>IF(Devis!E137="","",Devis!E137)</f>
        <v/>
      </c>
      <c r="F138" s="168" t="str">
        <f>IF(Devis!F137="","",Devis!F137)</f>
        <v/>
      </c>
      <c r="G138" s="168" t="str">
        <f>IF(Devis!G137="","",Devis!G137)</f>
        <v/>
      </c>
      <c r="H138" s="168" t="str">
        <f>IF(Devis!H137="","",Devis!H137)</f>
        <v/>
      </c>
      <c r="I138" s="126"/>
      <c r="J138" s="277" t="str">
        <f t="shared" si="9"/>
        <v/>
      </c>
      <c r="K138" s="169" t="str">
        <f t="shared" si="10"/>
        <v/>
      </c>
      <c r="L138" s="278" t="str">
        <f t="shared" si="11"/>
        <v/>
      </c>
      <c r="M138" s="284" t="str">
        <f t="shared" si="12"/>
        <v/>
      </c>
      <c r="N138" s="285"/>
    </row>
    <row r="139" spans="1:14" ht="20.100000000000001" customHeight="1" x14ac:dyDescent="0.25">
      <c r="A139" s="170">
        <v>133</v>
      </c>
      <c r="B139" s="166" t="str">
        <f>IF(Devis!B138="","",Devis!B138)</f>
        <v/>
      </c>
      <c r="C139" s="283" t="str">
        <f>IF(Devis!C138="","",Devis!C138)</f>
        <v/>
      </c>
      <c r="D139" s="283" t="str">
        <f>IF(Devis!D138="","",Devis!D138)</f>
        <v/>
      </c>
      <c r="E139" s="166" t="str">
        <f>IF(Devis!E138="","",Devis!E138)</f>
        <v/>
      </c>
      <c r="F139" s="168" t="str">
        <f>IF(Devis!F138="","",Devis!F138)</f>
        <v/>
      </c>
      <c r="G139" s="168" t="str">
        <f>IF(Devis!G138="","",Devis!G138)</f>
        <v/>
      </c>
      <c r="H139" s="168" t="str">
        <f>IF(Devis!H138="","",Devis!H138)</f>
        <v/>
      </c>
      <c r="I139" s="126"/>
      <c r="J139" s="277" t="str">
        <f t="shared" si="9"/>
        <v/>
      </c>
      <c r="K139" s="169" t="str">
        <f t="shared" si="10"/>
        <v/>
      </c>
      <c r="L139" s="278" t="str">
        <f t="shared" si="11"/>
        <v/>
      </c>
      <c r="M139" s="284" t="str">
        <f t="shared" si="12"/>
        <v/>
      </c>
      <c r="N139" s="285"/>
    </row>
    <row r="140" spans="1:14" ht="20.100000000000001" customHeight="1" x14ac:dyDescent="0.25">
      <c r="A140" s="170">
        <v>134</v>
      </c>
      <c r="B140" s="166" t="str">
        <f>IF(Devis!B139="","",Devis!B139)</f>
        <v/>
      </c>
      <c r="C140" s="283" t="str">
        <f>IF(Devis!C139="","",Devis!C139)</f>
        <v/>
      </c>
      <c r="D140" s="283" t="str">
        <f>IF(Devis!D139="","",Devis!D139)</f>
        <v/>
      </c>
      <c r="E140" s="166" t="str">
        <f>IF(Devis!E139="","",Devis!E139)</f>
        <v/>
      </c>
      <c r="F140" s="168" t="str">
        <f>IF(Devis!F139="","",Devis!F139)</f>
        <v/>
      </c>
      <c r="G140" s="168" t="str">
        <f>IF(Devis!G139="","",Devis!G139)</f>
        <v/>
      </c>
      <c r="H140" s="168" t="str">
        <f>IF(Devis!H139="","",Devis!H139)</f>
        <v/>
      </c>
      <c r="I140" s="126"/>
      <c r="J140" s="277" t="str">
        <f t="shared" si="9"/>
        <v/>
      </c>
      <c r="K140" s="169" t="str">
        <f t="shared" si="10"/>
        <v/>
      </c>
      <c r="L140" s="278" t="str">
        <f t="shared" si="11"/>
        <v/>
      </c>
      <c r="M140" s="284" t="str">
        <f t="shared" si="12"/>
        <v/>
      </c>
      <c r="N140" s="285"/>
    </row>
    <row r="141" spans="1:14" ht="20.100000000000001" customHeight="1" x14ac:dyDescent="0.25">
      <c r="A141" s="170">
        <v>135</v>
      </c>
      <c r="B141" s="166" t="str">
        <f>IF(Devis!B140="","",Devis!B140)</f>
        <v/>
      </c>
      <c r="C141" s="283" t="str">
        <f>IF(Devis!C140="","",Devis!C140)</f>
        <v/>
      </c>
      <c r="D141" s="283" t="str">
        <f>IF(Devis!D140="","",Devis!D140)</f>
        <v/>
      </c>
      <c r="E141" s="166" t="str">
        <f>IF(Devis!E140="","",Devis!E140)</f>
        <v/>
      </c>
      <c r="F141" s="168" t="str">
        <f>IF(Devis!F140="","",Devis!F140)</f>
        <v/>
      </c>
      <c r="G141" s="168" t="str">
        <f>IF(Devis!G140="","",Devis!G140)</f>
        <v/>
      </c>
      <c r="H141" s="168" t="str">
        <f>IF(Devis!H140="","",Devis!H140)</f>
        <v/>
      </c>
      <c r="I141" s="126"/>
      <c r="J141" s="277" t="str">
        <f t="shared" si="9"/>
        <v/>
      </c>
      <c r="K141" s="169" t="str">
        <f t="shared" si="10"/>
        <v/>
      </c>
      <c r="L141" s="278" t="str">
        <f t="shared" si="11"/>
        <v/>
      </c>
      <c r="M141" s="284" t="str">
        <f t="shared" si="12"/>
        <v/>
      </c>
      <c r="N141" s="285"/>
    </row>
    <row r="142" spans="1:14" ht="20.100000000000001" customHeight="1" x14ac:dyDescent="0.25">
      <c r="A142" s="170">
        <v>136</v>
      </c>
      <c r="B142" s="166" t="str">
        <f>IF(Devis!B141="","",Devis!B141)</f>
        <v/>
      </c>
      <c r="C142" s="283" t="str">
        <f>IF(Devis!C141="","",Devis!C141)</f>
        <v/>
      </c>
      <c r="D142" s="283" t="str">
        <f>IF(Devis!D141="","",Devis!D141)</f>
        <v/>
      </c>
      <c r="E142" s="166" t="str">
        <f>IF(Devis!E141="","",Devis!E141)</f>
        <v/>
      </c>
      <c r="F142" s="168" t="str">
        <f>IF(Devis!F141="","",Devis!F141)</f>
        <v/>
      </c>
      <c r="G142" s="168" t="str">
        <f>IF(Devis!G141="","",Devis!G141)</f>
        <v/>
      </c>
      <c r="H142" s="168" t="str">
        <f>IF(Devis!H141="","",Devis!H141)</f>
        <v/>
      </c>
      <c r="I142" s="126"/>
      <c r="J142" s="277" t="str">
        <f t="shared" si="9"/>
        <v/>
      </c>
      <c r="K142" s="169" t="str">
        <f t="shared" si="10"/>
        <v/>
      </c>
      <c r="L142" s="278" t="str">
        <f t="shared" si="11"/>
        <v/>
      </c>
      <c r="M142" s="284" t="str">
        <f t="shared" si="12"/>
        <v/>
      </c>
      <c r="N142" s="285"/>
    </row>
    <row r="143" spans="1:14" ht="20.100000000000001" customHeight="1" x14ac:dyDescent="0.25">
      <c r="A143" s="170">
        <v>137</v>
      </c>
      <c r="B143" s="166" t="str">
        <f>IF(Devis!B142="","",Devis!B142)</f>
        <v/>
      </c>
      <c r="C143" s="283" t="str">
        <f>IF(Devis!C142="","",Devis!C142)</f>
        <v/>
      </c>
      <c r="D143" s="283" t="str">
        <f>IF(Devis!D142="","",Devis!D142)</f>
        <v/>
      </c>
      <c r="E143" s="166" t="str">
        <f>IF(Devis!E142="","",Devis!E142)</f>
        <v/>
      </c>
      <c r="F143" s="168" t="str">
        <f>IF(Devis!F142="","",Devis!F142)</f>
        <v/>
      </c>
      <c r="G143" s="168" t="str">
        <f>IF(Devis!G142="","",Devis!G142)</f>
        <v/>
      </c>
      <c r="H143" s="168" t="str">
        <f>IF(Devis!H142="","",Devis!H142)</f>
        <v/>
      </c>
      <c r="I143" s="126"/>
      <c r="J143" s="277" t="str">
        <f t="shared" si="9"/>
        <v/>
      </c>
      <c r="K143" s="169" t="str">
        <f t="shared" si="10"/>
        <v/>
      </c>
      <c r="L143" s="278" t="str">
        <f t="shared" si="11"/>
        <v/>
      </c>
      <c r="M143" s="284" t="str">
        <f t="shared" si="12"/>
        <v/>
      </c>
      <c r="N143" s="285"/>
    </row>
    <row r="144" spans="1:14" ht="20.100000000000001" customHeight="1" x14ac:dyDescent="0.25">
      <c r="A144" s="170">
        <v>138</v>
      </c>
      <c r="B144" s="166" t="str">
        <f>IF(Devis!B143="","",Devis!B143)</f>
        <v/>
      </c>
      <c r="C144" s="283" t="str">
        <f>IF(Devis!C143="","",Devis!C143)</f>
        <v/>
      </c>
      <c r="D144" s="283" t="str">
        <f>IF(Devis!D143="","",Devis!D143)</f>
        <v/>
      </c>
      <c r="E144" s="166" t="str">
        <f>IF(Devis!E143="","",Devis!E143)</f>
        <v/>
      </c>
      <c r="F144" s="168" t="str">
        <f>IF(Devis!F143="","",Devis!F143)</f>
        <v/>
      </c>
      <c r="G144" s="168" t="str">
        <f>IF(Devis!G143="","",Devis!G143)</f>
        <v/>
      </c>
      <c r="H144" s="168" t="str">
        <f>IF(Devis!H143="","",Devis!H143)</f>
        <v/>
      </c>
      <c r="I144" s="126"/>
      <c r="J144" s="277" t="str">
        <f t="shared" si="9"/>
        <v/>
      </c>
      <c r="K144" s="169" t="str">
        <f t="shared" si="10"/>
        <v/>
      </c>
      <c r="L144" s="278" t="str">
        <f t="shared" si="11"/>
        <v/>
      </c>
      <c r="M144" s="284" t="str">
        <f t="shared" si="12"/>
        <v/>
      </c>
      <c r="N144" s="285"/>
    </row>
    <row r="145" spans="1:14" ht="20.100000000000001" customHeight="1" x14ac:dyDescent="0.25">
      <c r="A145" s="170">
        <v>139</v>
      </c>
      <c r="B145" s="166" t="str">
        <f>IF(Devis!B144="","",Devis!B144)</f>
        <v/>
      </c>
      <c r="C145" s="283" t="str">
        <f>IF(Devis!C144="","",Devis!C144)</f>
        <v/>
      </c>
      <c r="D145" s="283" t="str">
        <f>IF(Devis!D144="","",Devis!D144)</f>
        <v/>
      </c>
      <c r="E145" s="166" t="str">
        <f>IF(Devis!E144="","",Devis!E144)</f>
        <v/>
      </c>
      <c r="F145" s="168" t="str">
        <f>IF(Devis!F144="","",Devis!F144)</f>
        <v/>
      </c>
      <c r="G145" s="168" t="str">
        <f>IF(Devis!G144="","",Devis!G144)</f>
        <v/>
      </c>
      <c r="H145" s="168" t="str">
        <f>IF(Devis!H144="","",Devis!H144)</f>
        <v/>
      </c>
      <c r="I145" s="126"/>
      <c r="J145" s="277" t="str">
        <f t="shared" si="9"/>
        <v/>
      </c>
      <c r="K145" s="169" t="str">
        <f t="shared" si="10"/>
        <v/>
      </c>
      <c r="L145" s="278" t="str">
        <f t="shared" si="11"/>
        <v/>
      </c>
      <c r="M145" s="284" t="str">
        <f t="shared" si="12"/>
        <v/>
      </c>
      <c r="N145" s="285"/>
    </row>
    <row r="146" spans="1:14" ht="20.100000000000001" customHeight="1" x14ac:dyDescent="0.25">
      <c r="A146" s="170">
        <v>140</v>
      </c>
      <c r="B146" s="166" t="str">
        <f>IF(Devis!B145="","",Devis!B145)</f>
        <v/>
      </c>
      <c r="C146" s="283" t="str">
        <f>IF(Devis!C145="","",Devis!C145)</f>
        <v/>
      </c>
      <c r="D146" s="283" t="str">
        <f>IF(Devis!D145="","",Devis!D145)</f>
        <v/>
      </c>
      <c r="E146" s="166" t="str">
        <f>IF(Devis!E145="","",Devis!E145)</f>
        <v/>
      </c>
      <c r="F146" s="168" t="str">
        <f>IF(Devis!F145="","",Devis!F145)</f>
        <v/>
      </c>
      <c r="G146" s="168" t="str">
        <f>IF(Devis!G145="","",Devis!G145)</f>
        <v/>
      </c>
      <c r="H146" s="168" t="str">
        <f>IF(Devis!H145="","",Devis!H145)</f>
        <v/>
      </c>
      <c r="I146" s="126"/>
      <c r="J146" s="277" t="str">
        <f t="shared" si="9"/>
        <v/>
      </c>
      <c r="K146" s="169" t="str">
        <f t="shared" si="10"/>
        <v/>
      </c>
      <c r="L146" s="278" t="str">
        <f t="shared" si="11"/>
        <v/>
      </c>
      <c r="M146" s="284" t="str">
        <f t="shared" si="12"/>
        <v/>
      </c>
      <c r="N146" s="285"/>
    </row>
    <row r="147" spans="1:14" ht="20.100000000000001" customHeight="1" x14ac:dyDescent="0.25">
      <c r="A147" s="170">
        <v>141</v>
      </c>
      <c r="B147" s="166" t="str">
        <f>IF(Devis!B146="","",Devis!B146)</f>
        <v/>
      </c>
      <c r="C147" s="283" t="str">
        <f>IF(Devis!C146="","",Devis!C146)</f>
        <v/>
      </c>
      <c r="D147" s="283" t="str">
        <f>IF(Devis!D146="","",Devis!D146)</f>
        <v/>
      </c>
      <c r="E147" s="166" t="str">
        <f>IF(Devis!E146="","",Devis!E146)</f>
        <v/>
      </c>
      <c r="F147" s="168" t="str">
        <f>IF(Devis!F146="","",Devis!F146)</f>
        <v/>
      </c>
      <c r="G147" s="168" t="str">
        <f>IF(Devis!G146="","",Devis!G146)</f>
        <v/>
      </c>
      <c r="H147" s="168" t="str">
        <f>IF(Devis!H146="","",Devis!H146)</f>
        <v/>
      </c>
      <c r="I147" s="126"/>
      <c r="J147" s="277" t="str">
        <f t="shared" si="9"/>
        <v/>
      </c>
      <c r="K147" s="169" t="str">
        <f t="shared" si="10"/>
        <v/>
      </c>
      <c r="L147" s="278" t="str">
        <f t="shared" si="11"/>
        <v/>
      </c>
      <c r="M147" s="284" t="str">
        <f t="shared" si="12"/>
        <v/>
      </c>
      <c r="N147" s="285"/>
    </row>
    <row r="148" spans="1:14" ht="20.100000000000001" customHeight="1" x14ac:dyDescent="0.25">
      <c r="A148" s="170">
        <v>142</v>
      </c>
      <c r="B148" s="166" t="str">
        <f>IF(Devis!B147="","",Devis!B147)</f>
        <v/>
      </c>
      <c r="C148" s="283" t="str">
        <f>IF(Devis!C147="","",Devis!C147)</f>
        <v/>
      </c>
      <c r="D148" s="283" t="str">
        <f>IF(Devis!D147="","",Devis!D147)</f>
        <v/>
      </c>
      <c r="E148" s="166" t="str">
        <f>IF(Devis!E147="","",Devis!E147)</f>
        <v/>
      </c>
      <c r="F148" s="168" t="str">
        <f>IF(Devis!F147="","",Devis!F147)</f>
        <v/>
      </c>
      <c r="G148" s="168" t="str">
        <f>IF(Devis!G147="","",Devis!G147)</f>
        <v/>
      </c>
      <c r="H148" s="168" t="str">
        <f>IF(Devis!H147="","",Devis!H147)</f>
        <v/>
      </c>
      <c r="I148" s="126"/>
      <c r="J148" s="277" t="str">
        <f t="shared" si="9"/>
        <v/>
      </c>
      <c r="K148" s="169" t="str">
        <f t="shared" si="10"/>
        <v/>
      </c>
      <c r="L148" s="278" t="str">
        <f t="shared" si="11"/>
        <v/>
      </c>
      <c r="M148" s="284" t="str">
        <f t="shared" si="12"/>
        <v/>
      </c>
      <c r="N148" s="285"/>
    </row>
    <row r="149" spans="1:14" ht="20.100000000000001" customHeight="1" x14ac:dyDescent="0.25">
      <c r="A149" s="170">
        <v>143</v>
      </c>
      <c r="B149" s="166" t="str">
        <f>IF(Devis!B148="","",Devis!B148)</f>
        <v/>
      </c>
      <c r="C149" s="283" t="str">
        <f>IF(Devis!C148="","",Devis!C148)</f>
        <v/>
      </c>
      <c r="D149" s="283" t="str">
        <f>IF(Devis!D148="","",Devis!D148)</f>
        <v/>
      </c>
      <c r="E149" s="166" t="str">
        <f>IF(Devis!E148="","",Devis!E148)</f>
        <v/>
      </c>
      <c r="F149" s="168" t="str">
        <f>IF(Devis!F148="","",Devis!F148)</f>
        <v/>
      </c>
      <c r="G149" s="168" t="str">
        <f>IF(Devis!G148="","",Devis!G148)</f>
        <v/>
      </c>
      <c r="H149" s="168" t="str">
        <f>IF(Devis!H148="","",Devis!H148)</f>
        <v/>
      </c>
      <c r="I149" s="126"/>
      <c r="J149" s="277" t="str">
        <f t="shared" si="9"/>
        <v/>
      </c>
      <c r="K149" s="169" t="str">
        <f t="shared" si="10"/>
        <v/>
      </c>
      <c r="L149" s="278" t="str">
        <f t="shared" si="11"/>
        <v/>
      </c>
      <c r="M149" s="284" t="str">
        <f t="shared" si="12"/>
        <v/>
      </c>
      <c r="N149" s="285"/>
    </row>
    <row r="150" spans="1:14" ht="20.100000000000001" customHeight="1" x14ac:dyDescent="0.25">
      <c r="A150" s="170">
        <v>144</v>
      </c>
      <c r="B150" s="166" t="str">
        <f>IF(Devis!B149="","",Devis!B149)</f>
        <v/>
      </c>
      <c r="C150" s="283" t="str">
        <f>IF(Devis!C149="","",Devis!C149)</f>
        <v/>
      </c>
      <c r="D150" s="283" t="str">
        <f>IF(Devis!D149="","",Devis!D149)</f>
        <v/>
      </c>
      <c r="E150" s="166" t="str">
        <f>IF(Devis!E149="","",Devis!E149)</f>
        <v/>
      </c>
      <c r="F150" s="168" t="str">
        <f>IF(Devis!F149="","",Devis!F149)</f>
        <v/>
      </c>
      <c r="G150" s="168" t="str">
        <f>IF(Devis!G149="","",Devis!G149)</f>
        <v/>
      </c>
      <c r="H150" s="168" t="str">
        <f>IF(Devis!H149="","",Devis!H149)</f>
        <v/>
      </c>
      <c r="I150" s="126"/>
      <c r="J150" s="277" t="str">
        <f t="shared" si="9"/>
        <v/>
      </c>
      <c r="K150" s="169" t="str">
        <f t="shared" si="10"/>
        <v/>
      </c>
      <c r="L150" s="278" t="str">
        <f t="shared" si="11"/>
        <v/>
      </c>
      <c r="M150" s="284" t="str">
        <f t="shared" si="12"/>
        <v/>
      </c>
      <c r="N150" s="285"/>
    </row>
    <row r="151" spans="1:14" ht="20.100000000000001" customHeight="1" x14ac:dyDescent="0.25">
      <c r="A151" s="170">
        <v>145</v>
      </c>
      <c r="B151" s="166" t="str">
        <f>IF(Devis!B150="","",Devis!B150)</f>
        <v/>
      </c>
      <c r="C151" s="283" t="str">
        <f>IF(Devis!C150="","",Devis!C150)</f>
        <v/>
      </c>
      <c r="D151" s="283" t="str">
        <f>IF(Devis!D150="","",Devis!D150)</f>
        <v/>
      </c>
      <c r="E151" s="166" t="str">
        <f>IF(Devis!E150="","",Devis!E150)</f>
        <v/>
      </c>
      <c r="F151" s="168" t="str">
        <f>IF(Devis!F150="","",Devis!F150)</f>
        <v/>
      </c>
      <c r="G151" s="168" t="str">
        <f>IF(Devis!G150="","",Devis!G150)</f>
        <v/>
      </c>
      <c r="H151" s="168" t="str">
        <f>IF(Devis!H150="","",Devis!H150)</f>
        <v/>
      </c>
      <c r="I151" s="126"/>
      <c r="J151" s="277" t="str">
        <f t="shared" si="9"/>
        <v/>
      </c>
      <c r="K151" s="169" t="str">
        <f t="shared" si="10"/>
        <v/>
      </c>
      <c r="L151" s="278" t="str">
        <f t="shared" si="11"/>
        <v/>
      </c>
      <c r="M151" s="284" t="str">
        <f t="shared" si="12"/>
        <v/>
      </c>
      <c r="N151" s="285"/>
    </row>
    <row r="152" spans="1:14" ht="20.100000000000001" customHeight="1" x14ac:dyDescent="0.25">
      <c r="A152" s="170">
        <v>146</v>
      </c>
      <c r="B152" s="166" t="str">
        <f>IF(Devis!B151="","",Devis!B151)</f>
        <v/>
      </c>
      <c r="C152" s="283" t="str">
        <f>IF(Devis!C151="","",Devis!C151)</f>
        <v/>
      </c>
      <c r="D152" s="283" t="str">
        <f>IF(Devis!D151="","",Devis!D151)</f>
        <v/>
      </c>
      <c r="E152" s="166" t="str">
        <f>IF(Devis!E151="","",Devis!E151)</f>
        <v/>
      </c>
      <c r="F152" s="168" t="str">
        <f>IF(Devis!F151="","",Devis!F151)</f>
        <v/>
      </c>
      <c r="G152" s="168" t="str">
        <f>IF(Devis!G151="","",Devis!G151)</f>
        <v/>
      </c>
      <c r="H152" s="168" t="str">
        <f>IF(Devis!H151="","",Devis!H151)</f>
        <v/>
      </c>
      <c r="I152" s="126"/>
      <c r="J152" s="277" t="str">
        <f t="shared" si="9"/>
        <v/>
      </c>
      <c r="K152" s="169" t="str">
        <f t="shared" si="10"/>
        <v/>
      </c>
      <c r="L152" s="278" t="str">
        <f t="shared" si="11"/>
        <v/>
      </c>
      <c r="M152" s="284" t="str">
        <f t="shared" si="12"/>
        <v/>
      </c>
      <c r="N152" s="285"/>
    </row>
    <row r="153" spans="1:14" ht="20.100000000000001" customHeight="1" x14ac:dyDescent="0.25">
      <c r="A153" s="170">
        <v>147</v>
      </c>
      <c r="B153" s="166" t="str">
        <f>IF(Devis!B152="","",Devis!B152)</f>
        <v/>
      </c>
      <c r="C153" s="283" t="str">
        <f>IF(Devis!C152="","",Devis!C152)</f>
        <v/>
      </c>
      <c r="D153" s="283" t="str">
        <f>IF(Devis!D152="","",Devis!D152)</f>
        <v/>
      </c>
      <c r="E153" s="166" t="str">
        <f>IF(Devis!E152="","",Devis!E152)</f>
        <v/>
      </c>
      <c r="F153" s="168" t="str">
        <f>IF(Devis!F152="","",Devis!F152)</f>
        <v/>
      </c>
      <c r="G153" s="168" t="str">
        <f>IF(Devis!G152="","",Devis!G152)</f>
        <v/>
      </c>
      <c r="H153" s="168" t="str">
        <f>IF(Devis!H152="","",Devis!H152)</f>
        <v/>
      </c>
      <c r="I153" s="126"/>
      <c r="J153" s="277" t="str">
        <f t="shared" si="9"/>
        <v/>
      </c>
      <c r="K153" s="169" t="str">
        <f t="shared" si="10"/>
        <v/>
      </c>
      <c r="L153" s="278" t="str">
        <f t="shared" si="11"/>
        <v/>
      </c>
      <c r="M153" s="284" t="str">
        <f t="shared" si="12"/>
        <v/>
      </c>
      <c r="N153" s="285"/>
    </row>
    <row r="154" spans="1:14" ht="20.100000000000001" customHeight="1" x14ac:dyDescent="0.25">
      <c r="A154" s="170">
        <v>148</v>
      </c>
      <c r="B154" s="166" t="str">
        <f>IF(Devis!B153="","",Devis!B153)</f>
        <v/>
      </c>
      <c r="C154" s="283" t="str">
        <f>IF(Devis!C153="","",Devis!C153)</f>
        <v/>
      </c>
      <c r="D154" s="283" t="str">
        <f>IF(Devis!D153="","",Devis!D153)</f>
        <v/>
      </c>
      <c r="E154" s="166" t="str">
        <f>IF(Devis!E153="","",Devis!E153)</f>
        <v/>
      </c>
      <c r="F154" s="168" t="str">
        <f>IF(Devis!F153="","",Devis!F153)</f>
        <v/>
      </c>
      <c r="G154" s="168" t="str">
        <f>IF(Devis!G153="","",Devis!G153)</f>
        <v/>
      </c>
      <c r="H154" s="168" t="str">
        <f>IF(Devis!H153="","",Devis!H153)</f>
        <v/>
      </c>
      <c r="I154" s="126"/>
      <c r="J154" s="277" t="str">
        <f t="shared" si="9"/>
        <v/>
      </c>
      <c r="K154" s="169" t="str">
        <f t="shared" si="10"/>
        <v/>
      </c>
      <c r="L154" s="278" t="str">
        <f t="shared" si="11"/>
        <v/>
      </c>
      <c r="M154" s="284" t="str">
        <f t="shared" si="12"/>
        <v/>
      </c>
      <c r="N154" s="285"/>
    </row>
    <row r="155" spans="1:14" ht="20.100000000000001" customHeight="1" x14ac:dyDescent="0.25">
      <c r="A155" s="170">
        <v>149</v>
      </c>
      <c r="B155" s="166" t="str">
        <f>IF(Devis!B154="","",Devis!B154)</f>
        <v/>
      </c>
      <c r="C155" s="283" t="str">
        <f>IF(Devis!C154="","",Devis!C154)</f>
        <v/>
      </c>
      <c r="D155" s="283" t="str">
        <f>IF(Devis!D154="","",Devis!D154)</f>
        <v/>
      </c>
      <c r="E155" s="166" t="str">
        <f>IF(Devis!E154="","",Devis!E154)</f>
        <v/>
      </c>
      <c r="F155" s="168" t="str">
        <f>IF(Devis!F154="","",Devis!F154)</f>
        <v/>
      </c>
      <c r="G155" s="168" t="str">
        <f>IF(Devis!G154="","",Devis!G154)</f>
        <v/>
      </c>
      <c r="H155" s="168" t="str">
        <f>IF(Devis!H154="","",Devis!H154)</f>
        <v/>
      </c>
      <c r="I155" s="126"/>
      <c r="J155" s="277" t="str">
        <f t="shared" si="9"/>
        <v/>
      </c>
      <c r="K155" s="169" t="str">
        <f t="shared" si="10"/>
        <v/>
      </c>
      <c r="L155" s="278" t="str">
        <f t="shared" si="11"/>
        <v/>
      </c>
      <c r="M155" s="284" t="str">
        <f t="shared" si="12"/>
        <v/>
      </c>
      <c r="N155" s="285"/>
    </row>
    <row r="156" spans="1:14" ht="20.100000000000001" customHeight="1" x14ac:dyDescent="0.25">
      <c r="A156" s="170">
        <v>150</v>
      </c>
      <c r="B156" s="166" t="str">
        <f>IF(Devis!B155="","",Devis!B155)</f>
        <v/>
      </c>
      <c r="C156" s="283" t="str">
        <f>IF(Devis!C155="","",Devis!C155)</f>
        <v/>
      </c>
      <c r="D156" s="283" t="str">
        <f>IF(Devis!D155="","",Devis!D155)</f>
        <v/>
      </c>
      <c r="E156" s="166" t="str">
        <f>IF(Devis!E155="","",Devis!E155)</f>
        <v/>
      </c>
      <c r="F156" s="168" t="str">
        <f>IF(Devis!F155="","",Devis!F155)</f>
        <v/>
      </c>
      <c r="G156" s="168" t="str">
        <f>IF(Devis!G155="","",Devis!G155)</f>
        <v/>
      </c>
      <c r="H156" s="168" t="str">
        <f>IF(Devis!H155="","",Devis!H155)</f>
        <v/>
      </c>
      <c r="I156" s="126"/>
      <c r="J156" s="277" t="str">
        <f t="shared" si="9"/>
        <v/>
      </c>
      <c r="K156" s="169" t="str">
        <f t="shared" si="10"/>
        <v/>
      </c>
      <c r="L156" s="278" t="str">
        <f t="shared" si="11"/>
        <v/>
      </c>
      <c r="M156" s="284" t="str">
        <f t="shared" si="12"/>
        <v/>
      </c>
      <c r="N156" s="285"/>
    </row>
    <row r="157" spans="1:14" ht="20.100000000000001" customHeight="1" x14ac:dyDescent="0.25">
      <c r="A157" s="170">
        <v>151</v>
      </c>
      <c r="B157" s="166" t="str">
        <f>IF(Devis!B156="","",Devis!B156)</f>
        <v/>
      </c>
      <c r="C157" s="283" t="str">
        <f>IF(Devis!C156="","",Devis!C156)</f>
        <v/>
      </c>
      <c r="D157" s="283" t="str">
        <f>IF(Devis!D156="","",Devis!D156)</f>
        <v/>
      </c>
      <c r="E157" s="166" t="str">
        <f>IF(Devis!E156="","",Devis!E156)</f>
        <v/>
      </c>
      <c r="F157" s="168" t="str">
        <f>IF(Devis!F156="","",Devis!F156)</f>
        <v/>
      </c>
      <c r="G157" s="168" t="str">
        <f>IF(Devis!G156="","",Devis!G156)</f>
        <v/>
      </c>
      <c r="H157" s="168" t="str">
        <f>IF(Devis!H156="","",Devis!H156)</f>
        <v/>
      </c>
      <c r="I157" s="126"/>
      <c r="J157" s="277" t="str">
        <f t="shared" si="9"/>
        <v/>
      </c>
      <c r="K157" s="169" t="str">
        <f t="shared" si="10"/>
        <v/>
      </c>
      <c r="L157" s="278" t="str">
        <f t="shared" si="11"/>
        <v/>
      </c>
      <c r="M157" s="284" t="str">
        <f t="shared" si="12"/>
        <v/>
      </c>
      <c r="N157" s="285"/>
    </row>
    <row r="158" spans="1:14" ht="20.100000000000001" customHeight="1" x14ac:dyDescent="0.25">
      <c r="A158" s="170">
        <v>152</v>
      </c>
      <c r="B158" s="166" t="str">
        <f>IF(Devis!B157="","",Devis!B157)</f>
        <v/>
      </c>
      <c r="C158" s="283" t="str">
        <f>IF(Devis!C157="","",Devis!C157)</f>
        <v/>
      </c>
      <c r="D158" s="283" t="str">
        <f>IF(Devis!D157="","",Devis!D157)</f>
        <v/>
      </c>
      <c r="E158" s="166" t="str">
        <f>IF(Devis!E157="","",Devis!E157)</f>
        <v/>
      </c>
      <c r="F158" s="168" t="str">
        <f>IF(Devis!F157="","",Devis!F157)</f>
        <v/>
      </c>
      <c r="G158" s="168" t="str">
        <f>IF(Devis!G157="","",Devis!G157)</f>
        <v/>
      </c>
      <c r="H158" s="168" t="str">
        <f>IF(Devis!H157="","",Devis!H157)</f>
        <v/>
      </c>
      <c r="I158" s="126"/>
      <c r="J158" s="277" t="str">
        <f t="shared" si="9"/>
        <v/>
      </c>
      <c r="K158" s="169" t="str">
        <f t="shared" si="10"/>
        <v/>
      </c>
      <c r="L158" s="278" t="str">
        <f t="shared" si="11"/>
        <v/>
      </c>
      <c r="M158" s="284" t="str">
        <f t="shared" si="12"/>
        <v/>
      </c>
      <c r="N158" s="285"/>
    </row>
    <row r="159" spans="1:14" ht="20.100000000000001" customHeight="1" x14ac:dyDescent="0.25">
      <c r="A159" s="170">
        <v>153</v>
      </c>
      <c r="B159" s="166" t="str">
        <f>IF(Devis!B158="","",Devis!B158)</f>
        <v/>
      </c>
      <c r="C159" s="283" t="str">
        <f>IF(Devis!C158="","",Devis!C158)</f>
        <v/>
      </c>
      <c r="D159" s="283" t="str">
        <f>IF(Devis!D158="","",Devis!D158)</f>
        <v/>
      </c>
      <c r="E159" s="166" t="str">
        <f>IF(Devis!E158="","",Devis!E158)</f>
        <v/>
      </c>
      <c r="F159" s="168" t="str">
        <f>IF(Devis!F158="","",Devis!F158)</f>
        <v/>
      </c>
      <c r="G159" s="168" t="str">
        <f>IF(Devis!G158="","",Devis!G158)</f>
        <v/>
      </c>
      <c r="H159" s="168" t="str">
        <f>IF(Devis!H158="","",Devis!H158)</f>
        <v/>
      </c>
      <c r="I159" s="126"/>
      <c r="J159" s="277" t="str">
        <f t="shared" si="9"/>
        <v/>
      </c>
      <c r="K159" s="169" t="str">
        <f t="shared" si="10"/>
        <v/>
      </c>
      <c r="L159" s="278" t="str">
        <f t="shared" si="11"/>
        <v/>
      </c>
      <c r="M159" s="284" t="str">
        <f t="shared" si="12"/>
        <v/>
      </c>
      <c r="N159" s="285"/>
    </row>
    <row r="160" spans="1:14" ht="20.100000000000001" customHeight="1" x14ac:dyDescent="0.25">
      <c r="A160" s="170">
        <v>154</v>
      </c>
      <c r="B160" s="166" t="str">
        <f>IF(Devis!B159="","",Devis!B159)</f>
        <v/>
      </c>
      <c r="C160" s="283" t="str">
        <f>IF(Devis!C159="","",Devis!C159)</f>
        <v/>
      </c>
      <c r="D160" s="283" t="str">
        <f>IF(Devis!D159="","",Devis!D159)</f>
        <v/>
      </c>
      <c r="E160" s="166" t="str">
        <f>IF(Devis!E159="","",Devis!E159)</f>
        <v/>
      </c>
      <c r="F160" s="168" t="str">
        <f>IF(Devis!F159="","",Devis!F159)</f>
        <v/>
      </c>
      <c r="G160" s="168" t="str">
        <f>IF(Devis!G159="","",Devis!G159)</f>
        <v/>
      </c>
      <c r="H160" s="168" t="str">
        <f>IF(Devis!H159="","",Devis!H159)</f>
        <v/>
      </c>
      <c r="I160" s="126"/>
      <c r="J160" s="277" t="str">
        <f t="shared" si="9"/>
        <v/>
      </c>
      <c r="K160" s="169" t="str">
        <f t="shared" si="10"/>
        <v/>
      </c>
      <c r="L160" s="278" t="str">
        <f t="shared" si="11"/>
        <v/>
      </c>
      <c r="M160" s="284" t="str">
        <f t="shared" si="12"/>
        <v/>
      </c>
      <c r="N160" s="285"/>
    </row>
    <row r="161" spans="1:14" ht="20.100000000000001" customHeight="1" x14ac:dyDescent="0.25">
      <c r="A161" s="170">
        <v>155</v>
      </c>
      <c r="B161" s="166" t="str">
        <f>IF(Devis!B160="","",Devis!B160)</f>
        <v/>
      </c>
      <c r="C161" s="283" t="str">
        <f>IF(Devis!C160="","",Devis!C160)</f>
        <v/>
      </c>
      <c r="D161" s="283" t="str">
        <f>IF(Devis!D160="","",Devis!D160)</f>
        <v/>
      </c>
      <c r="E161" s="166" t="str">
        <f>IF(Devis!E160="","",Devis!E160)</f>
        <v/>
      </c>
      <c r="F161" s="168" t="str">
        <f>IF(Devis!F160="","",Devis!F160)</f>
        <v/>
      </c>
      <c r="G161" s="168" t="str">
        <f>IF(Devis!G160="","",Devis!G160)</f>
        <v/>
      </c>
      <c r="H161" s="168" t="str">
        <f>IF(Devis!H160="","",Devis!H160)</f>
        <v/>
      </c>
      <c r="I161" s="126"/>
      <c r="J161" s="277" t="str">
        <f t="shared" si="9"/>
        <v/>
      </c>
      <c r="K161" s="169" t="str">
        <f t="shared" si="10"/>
        <v/>
      </c>
      <c r="L161" s="278" t="str">
        <f t="shared" si="11"/>
        <v/>
      </c>
      <c r="M161" s="284" t="str">
        <f t="shared" si="12"/>
        <v/>
      </c>
      <c r="N161" s="285"/>
    </row>
    <row r="162" spans="1:14" ht="20.100000000000001" customHeight="1" x14ac:dyDescent="0.25">
      <c r="A162" s="170">
        <v>156</v>
      </c>
      <c r="B162" s="166" t="str">
        <f>IF(Devis!B161="","",Devis!B161)</f>
        <v/>
      </c>
      <c r="C162" s="283" t="str">
        <f>IF(Devis!C161="","",Devis!C161)</f>
        <v/>
      </c>
      <c r="D162" s="283" t="str">
        <f>IF(Devis!D161="","",Devis!D161)</f>
        <v/>
      </c>
      <c r="E162" s="166" t="str">
        <f>IF(Devis!E161="","",Devis!E161)</f>
        <v/>
      </c>
      <c r="F162" s="168" t="str">
        <f>IF(Devis!F161="","",Devis!F161)</f>
        <v/>
      </c>
      <c r="G162" s="168" t="str">
        <f>IF(Devis!G161="","",Devis!G161)</f>
        <v/>
      </c>
      <c r="H162" s="168" t="str">
        <f>IF(Devis!H161="","",Devis!H161)</f>
        <v/>
      </c>
      <c r="I162" s="126"/>
      <c r="J162" s="277" t="str">
        <f t="shared" si="9"/>
        <v/>
      </c>
      <c r="K162" s="169" t="str">
        <f t="shared" si="10"/>
        <v/>
      </c>
      <c r="L162" s="278" t="str">
        <f t="shared" si="11"/>
        <v/>
      </c>
      <c r="M162" s="284" t="str">
        <f t="shared" si="12"/>
        <v/>
      </c>
      <c r="N162" s="285"/>
    </row>
    <row r="163" spans="1:14" ht="20.100000000000001" customHeight="1" x14ac:dyDescent="0.25">
      <c r="A163" s="170">
        <v>157</v>
      </c>
      <c r="B163" s="166" t="str">
        <f>IF(Devis!B162="","",Devis!B162)</f>
        <v/>
      </c>
      <c r="C163" s="283" t="str">
        <f>IF(Devis!C162="","",Devis!C162)</f>
        <v/>
      </c>
      <c r="D163" s="283" t="str">
        <f>IF(Devis!D162="","",Devis!D162)</f>
        <v/>
      </c>
      <c r="E163" s="166" t="str">
        <f>IF(Devis!E162="","",Devis!E162)</f>
        <v/>
      </c>
      <c r="F163" s="168" t="str">
        <f>IF(Devis!F162="","",Devis!F162)</f>
        <v/>
      </c>
      <c r="G163" s="168" t="str">
        <f>IF(Devis!G162="","",Devis!G162)</f>
        <v/>
      </c>
      <c r="H163" s="168" t="str">
        <f>IF(Devis!H162="","",Devis!H162)</f>
        <v/>
      </c>
      <c r="I163" s="126"/>
      <c r="J163" s="277" t="str">
        <f t="shared" si="9"/>
        <v/>
      </c>
      <c r="K163" s="169" t="str">
        <f t="shared" si="10"/>
        <v/>
      </c>
      <c r="L163" s="278" t="str">
        <f t="shared" si="11"/>
        <v/>
      </c>
      <c r="M163" s="284" t="str">
        <f t="shared" si="12"/>
        <v/>
      </c>
      <c r="N163" s="285"/>
    </row>
    <row r="164" spans="1:14" ht="20.100000000000001" customHeight="1" x14ac:dyDescent="0.25">
      <c r="A164" s="170">
        <v>158</v>
      </c>
      <c r="B164" s="166" t="str">
        <f>IF(Devis!B163="","",Devis!B163)</f>
        <v/>
      </c>
      <c r="C164" s="283" t="str">
        <f>IF(Devis!C163="","",Devis!C163)</f>
        <v/>
      </c>
      <c r="D164" s="283" t="str">
        <f>IF(Devis!D163="","",Devis!D163)</f>
        <v/>
      </c>
      <c r="E164" s="166" t="str">
        <f>IF(Devis!E163="","",Devis!E163)</f>
        <v/>
      </c>
      <c r="F164" s="168" t="str">
        <f>IF(Devis!F163="","",Devis!F163)</f>
        <v/>
      </c>
      <c r="G164" s="168" t="str">
        <f>IF(Devis!G163="","",Devis!G163)</f>
        <v/>
      </c>
      <c r="H164" s="168" t="str">
        <f>IF(Devis!H163="","",Devis!H163)</f>
        <v/>
      </c>
      <c r="I164" s="126"/>
      <c r="J164" s="277" t="str">
        <f t="shared" si="9"/>
        <v/>
      </c>
      <c r="K164" s="169" t="str">
        <f t="shared" si="10"/>
        <v/>
      </c>
      <c r="L164" s="278" t="str">
        <f t="shared" si="11"/>
        <v/>
      </c>
      <c r="M164" s="284" t="str">
        <f t="shared" si="12"/>
        <v/>
      </c>
      <c r="N164" s="285"/>
    </row>
    <row r="165" spans="1:14" ht="20.100000000000001" customHeight="1" x14ac:dyDescent="0.25">
      <c r="A165" s="170">
        <v>159</v>
      </c>
      <c r="B165" s="166" t="str">
        <f>IF(Devis!B164="","",Devis!B164)</f>
        <v/>
      </c>
      <c r="C165" s="283" t="str">
        <f>IF(Devis!C164="","",Devis!C164)</f>
        <v/>
      </c>
      <c r="D165" s="283" t="str">
        <f>IF(Devis!D164="","",Devis!D164)</f>
        <v/>
      </c>
      <c r="E165" s="166" t="str">
        <f>IF(Devis!E164="","",Devis!E164)</f>
        <v/>
      </c>
      <c r="F165" s="168" t="str">
        <f>IF(Devis!F164="","",Devis!F164)</f>
        <v/>
      </c>
      <c r="G165" s="168" t="str">
        <f>IF(Devis!G164="","",Devis!G164)</f>
        <v/>
      </c>
      <c r="H165" s="168" t="str">
        <f>IF(Devis!H164="","",Devis!H164)</f>
        <v/>
      </c>
      <c r="I165" s="126"/>
      <c r="J165" s="277" t="str">
        <f t="shared" si="9"/>
        <v/>
      </c>
      <c r="K165" s="169" t="str">
        <f t="shared" si="10"/>
        <v/>
      </c>
      <c r="L165" s="278" t="str">
        <f t="shared" si="11"/>
        <v/>
      </c>
      <c r="M165" s="284" t="str">
        <f t="shared" si="12"/>
        <v/>
      </c>
      <c r="N165" s="285"/>
    </row>
    <row r="166" spans="1:14" ht="20.100000000000001" customHeight="1" x14ac:dyDescent="0.25">
      <c r="A166" s="170">
        <v>160</v>
      </c>
      <c r="B166" s="166" t="str">
        <f>IF(Devis!B165="","",Devis!B165)</f>
        <v/>
      </c>
      <c r="C166" s="283" t="str">
        <f>IF(Devis!C165="","",Devis!C165)</f>
        <v/>
      </c>
      <c r="D166" s="283" t="str">
        <f>IF(Devis!D165="","",Devis!D165)</f>
        <v/>
      </c>
      <c r="E166" s="166" t="str">
        <f>IF(Devis!E165="","",Devis!E165)</f>
        <v/>
      </c>
      <c r="F166" s="168" t="str">
        <f>IF(Devis!F165="","",Devis!F165)</f>
        <v/>
      </c>
      <c r="G166" s="168" t="str">
        <f>IF(Devis!G165="","",Devis!G165)</f>
        <v/>
      </c>
      <c r="H166" s="168" t="str">
        <f>IF(Devis!H165="","",Devis!H165)</f>
        <v/>
      </c>
      <c r="I166" s="126"/>
      <c r="J166" s="277" t="str">
        <f t="shared" si="9"/>
        <v/>
      </c>
      <c r="K166" s="169" t="str">
        <f t="shared" si="10"/>
        <v/>
      </c>
      <c r="L166" s="278" t="str">
        <f t="shared" si="11"/>
        <v/>
      </c>
      <c r="M166" s="284" t="str">
        <f t="shared" si="12"/>
        <v/>
      </c>
      <c r="N166" s="285"/>
    </row>
    <row r="167" spans="1:14" ht="20.100000000000001" customHeight="1" x14ac:dyDescent="0.25">
      <c r="A167" s="170">
        <v>161</v>
      </c>
      <c r="B167" s="166" t="str">
        <f>IF(Devis!B166="","",Devis!B166)</f>
        <v/>
      </c>
      <c r="C167" s="283" t="str">
        <f>IF(Devis!C166="","",Devis!C166)</f>
        <v/>
      </c>
      <c r="D167" s="283" t="str">
        <f>IF(Devis!D166="","",Devis!D166)</f>
        <v/>
      </c>
      <c r="E167" s="166" t="str">
        <f>IF(Devis!E166="","",Devis!E166)</f>
        <v/>
      </c>
      <c r="F167" s="168" t="str">
        <f>IF(Devis!F166="","",Devis!F166)</f>
        <v/>
      </c>
      <c r="G167" s="168" t="str">
        <f>IF(Devis!G166="","",Devis!G166)</f>
        <v/>
      </c>
      <c r="H167" s="168" t="str">
        <f>IF(Devis!H166="","",Devis!H166)</f>
        <v/>
      </c>
      <c r="I167" s="126"/>
      <c r="J167" s="277" t="str">
        <f t="shared" si="9"/>
        <v/>
      </c>
      <c r="K167" s="169" t="str">
        <f t="shared" si="10"/>
        <v/>
      </c>
      <c r="L167" s="278" t="str">
        <f t="shared" si="11"/>
        <v/>
      </c>
      <c r="M167" s="284" t="str">
        <f t="shared" si="12"/>
        <v/>
      </c>
      <c r="N167" s="285"/>
    </row>
    <row r="168" spans="1:14" ht="20.100000000000001" customHeight="1" x14ac:dyDescent="0.25">
      <c r="A168" s="170">
        <v>162</v>
      </c>
      <c r="B168" s="166" t="str">
        <f>IF(Devis!B167="","",Devis!B167)</f>
        <v/>
      </c>
      <c r="C168" s="283" t="str">
        <f>IF(Devis!C167="","",Devis!C167)</f>
        <v/>
      </c>
      <c r="D168" s="283" t="str">
        <f>IF(Devis!D167="","",Devis!D167)</f>
        <v/>
      </c>
      <c r="E168" s="166" t="str">
        <f>IF(Devis!E167="","",Devis!E167)</f>
        <v/>
      </c>
      <c r="F168" s="168" t="str">
        <f>IF(Devis!F167="","",Devis!F167)</f>
        <v/>
      </c>
      <c r="G168" s="168" t="str">
        <f>IF(Devis!G167="","",Devis!G167)</f>
        <v/>
      </c>
      <c r="H168" s="168" t="str">
        <f>IF(Devis!H167="","",Devis!H167)</f>
        <v/>
      </c>
      <c r="I168" s="126"/>
      <c r="J168" s="277" t="str">
        <f t="shared" si="9"/>
        <v/>
      </c>
      <c r="K168" s="169" t="str">
        <f t="shared" si="10"/>
        <v/>
      </c>
      <c r="L168" s="278" t="str">
        <f t="shared" si="11"/>
        <v/>
      </c>
      <c r="M168" s="284" t="str">
        <f t="shared" si="12"/>
        <v/>
      </c>
      <c r="N168" s="285"/>
    </row>
    <row r="169" spans="1:14" ht="20.100000000000001" customHeight="1" x14ac:dyDescent="0.25">
      <c r="A169" s="170">
        <v>163</v>
      </c>
      <c r="B169" s="166" t="str">
        <f>IF(Devis!B168="","",Devis!B168)</f>
        <v/>
      </c>
      <c r="C169" s="283" t="str">
        <f>IF(Devis!C168="","",Devis!C168)</f>
        <v/>
      </c>
      <c r="D169" s="283" t="str">
        <f>IF(Devis!D168="","",Devis!D168)</f>
        <v/>
      </c>
      <c r="E169" s="166" t="str">
        <f>IF(Devis!E168="","",Devis!E168)</f>
        <v/>
      </c>
      <c r="F169" s="168" t="str">
        <f>IF(Devis!F168="","",Devis!F168)</f>
        <v/>
      </c>
      <c r="G169" s="168" t="str">
        <f>IF(Devis!G168="","",Devis!G168)</f>
        <v/>
      </c>
      <c r="H169" s="168" t="str">
        <f>IF(Devis!H168="","",Devis!H168)</f>
        <v/>
      </c>
      <c r="I169" s="126"/>
      <c r="J169" s="277" t="str">
        <f t="shared" si="9"/>
        <v/>
      </c>
      <c r="K169" s="169" t="str">
        <f t="shared" si="10"/>
        <v/>
      </c>
      <c r="L169" s="278" t="str">
        <f t="shared" si="11"/>
        <v/>
      </c>
      <c r="M169" s="284" t="str">
        <f t="shared" si="12"/>
        <v/>
      </c>
      <c r="N169" s="285"/>
    </row>
    <row r="170" spans="1:14" ht="20.100000000000001" customHeight="1" x14ac:dyDescent="0.25">
      <c r="A170" s="170">
        <v>164</v>
      </c>
      <c r="B170" s="166" t="str">
        <f>IF(Devis!B169="","",Devis!B169)</f>
        <v/>
      </c>
      <c r="C170" s="283" t="str">
        <f>IF(Devis!C169="","",Devis!C169)</f>
        <v/>
      </c>
      <c r="D170" s="283" t="str">
        <f>IF(Devis!D169="","",Devis!D169)</f>
        <v/>
      </c>
      <c r="E170" s="166" t="str">
        <f>IF(Devis!E169="","",Devis!E169)</f>
        <v/>
      </c>
      <c r="F170" s="168" t="str">
        <f>IF(Devis!F169="","",Devis!F169)</f>
        <v/>
      </c>
      <c r="G170" s="168" t="str">
        <f>IF(Devis!G169="","",Devis!G169)</f>
        <v/>
      </c>
      <c r="H170" s="168" t="str">
        <f>IF(Devis!H169="","",Devis!H169)</f>
        <v/>
      </c>
      <c r="I170" s="126"/>
      <c r="J170" s="277" t="str">
        <f t="shared" si="9"/>
        <v/>
      </c>
      <c r="K170" s="169" t="str">
        <f t="shared" si="10"/>
        <v/>
      </c>
      <c r="L170" s="278" t="str">
        <f t="shared" si="11"/>
        <v/>
      </c>
      <c r="M170" s="284" t="str">
        <f t="shared" si="12"/>
        <v/>
      </c>
      <c r="N170" s="285"/>
    </row>
    <row r="171" spans="1:14" ht="20.100000000000001" customHeight="1" x14ac:dyDescent="0.25">
      <c r="A171" s="170">
        <v>165</v>
      </c>
      <c r="B171" s="166" t="str">
        <f>IF(Devis!B170="","",Devis!B170)</f>
        <v/>
      </c>
      <c r="C171" s="283" t="str">
        <f>IF(Devis!C170="","",Devis!C170)</f>
        <v/>
      </c>
      <c r="D171" s="283" t="str">
        <f>IF(Devis!D170="","",Devis!D170)</f>
        <v/>
      </c>
      <c r="E171" s="166" t="str">
        <f>IF(Devis!E170="","",Devis!E170)</f>
        <v/>
      </c>
      <c r="F171" s="168" t="str">
        <f>IF(Devis!F170="","",Devis!F170)</f>
        <v/>
      </c>
      <c r="G171" s="168" t="str">
        <f>IF(Devis!G170="","",Devis!G170)</f>
        <v/>
      </c>
      <c r="H171" s="168" t="str">
        <f>IF(Devis!H170="","",Devis!H170)</f>
        <v/>
      </c>
      <c r="I171" s="126"/>
      <c r="J171" s="277" t="str">
        <f t="shared" si="9"/>
        <v/>
      </c>
      <c r="K171" s="169" t="str">
        <f t="shared" si="10"/>
        <v/>
      </c>
      <c r="L171" s="278" t="str">
        <f t="shared" si="11"/>
        <v/>
      </c>
      <c r="M171" s="284" t="str">
        <f t="shared" si="12"/>
        <v/>
      </c>
      <c r="N171" s="285"/>
    </row>
    <row r="172" spans="1:14" ht="20.100000000000001" customHeight="1" x14ac:dyDescent="0.25">
      <c r="A172" s="170">
        <v>166</v>
      </c>
      <c r="B172" s="166" t="str">
        <f>IF(Devis!B171="","",Devis!B171)</f>
        <v/>
      </c>
      <c r="C172" s="283" t="str">
        <f>IF(Devis!C171="","",Devis!C171)</f>
        <v/>
      </c>
      <c r="D172" s="283" t="str">
        <f>IF(Devis!D171="","",Devis!D171)</f>
        <v/>
      </c>
      <c r="E172" s="166" t="str">
        <f>IF(Devis!E171="","",Devis!E171)</f>
        <v/>
      </c>
      <c r="F172" s="168" t="str">
        <f>IF(Devis!F171="","",Devis!F171)</f>
        <v/>
      </c>
      <c r="G172" s="168" t="str">
        <f>IF(Devis!G171="","",Devis!G171)</f>
        <v/>
      </c>
      <c r="H172" s="168" t="str">
        <f>IF(Devis!H171="","",Devis!H171)</f>
        <v/>
      </c>
      <c r="I172" s="126"/>
      <c r="J172" s="277" t="str">
        <f t="shared" si="9"/>
        <v/>
      </c>
      <c r="K172" s="169" t="str">
        <f t="shared" si="10"/>
        <v/>
      </c>
      <c r="L172" s="278" t="str">
        <f t="shared" si="11"/>
        <v/>
      </c>
      <c r="M172" s="284" t="str">
        <f t="shared" si="12"/>
        <v/>
      </c>
      <c r="N172" s="285"/>
    </row>
    <row r="173" spans="1:14" ht="20.100000000000001" customHeight="1" x14ac:dyDescent="0.25">
      <c r="A173" s="170">
        <v>167</v>
      </c>
      <c r="B173" s="166" t="str">
        <f>IF(Devis!B172="","",Devis!B172)</f>
        <v/>
      </c>
      <c r="C173" s="283" t="str">
        <f>IF(Devis!C172="","",Devis!C172)</f>
        <v/>
      </c>
      <c r="D173" s="283" t="str">
        <f>IF(Devis!D172="","",Devis!D172)</f>
        <v/>
      </c>
      <c r="E173" s="166" t="str">
        <f>IF(Devis!E172="","",Devis!E172)</f>
        <v/>
      </c>
      <c r="F173" s="168" t="str">
        <f>IF(Devis!F172="","",Devis!F172)</f>
        <v/>
      </c>
      <c r="G173" s="168" t="str">
        <f>IF(Devis!G172="","",Devis!G172)</f>
        <v/>
      </c>
      <c r="H173" s="168" t="str">
        <f>IF(Devis!H172="","",Devis!H172)</f>
        <v/>
      </c>
      <c r="I173" s="126"/>
      <c r="J173" s="277" t="str">
        <f t="shared" si="9"/>
        <v/>
      </c>
      <c r="K173" s="169" t="str">
        <f t="shared" si="10"/>
        <v/>
      </c>
      <c r="L173" s="278" t="str">
        <f t="shared" si="11"/>
        <v/>
      </c>
      <c r="M173" s="284" t="str">
        <f t="shared" si="12"/>
        <v/>
      </c>
      <c r="N173" s="285"/>
    </row>
    <row r="174" spans="1:14" ht="20.100000000000001" customHeight="1" x14ac:dyDescent="0.25">
      <c r="A174" s="170">
        <v>168</v>
      </c>
      <c r="B174" s="166" t="str">
        <f>IF(Devis!B173="","",Devis!B173)</f>
        <v/>
      </c>
      <c r="C174" s="283" t="str">
        <f>IF(Devis!C173="","",Devis!C173)</f>
        <v/>
      </c>
      <c r="D174" s="283" t="str">
        <f>IF(Devis!D173="","",Devis!D173)</f>
        <v/>
      </c>
      <c r="E174" s="166" t="str">
        <f>IF(Devis!E173="","",Devis!E173)</f>
        <v/>
      </c>
      <c r="F174" s="168" t="str">
        <f>IF(Devis!F173="","",Devis!F173)</f>
        <v/>
      </c>
      <c r="G174" s="168" t="str">
        <f>IF(Devis!G173="","",Devis!G173)</f>
        <v/>
      </c>
      <c r="H174" s="168" t="str">
        <f>IF(Devis!H173="","",Devis!H173)</f>
        <v/>
      </c>
      <c r="I174" s="126"/>
      <c r="J174" s="277" t="str">
        <f t="shared" si="9"/>
        <v/>
      </c>
      <c r="K174" s="169" t="str">
        <f t="shared" si="10"/>
        <v/>
      </c>
      <c r="L174" s="278" t="str">
        <f t="shared" si="11"/>
        <v/>
      </c>
      <c r="M174" s="284" t="str">
        <f t="shared" si="12"/>
        <v/>
      </c>
      <c r="N174" s="285"/>
    </row>
    <row r="175" spans="1:14" ht="20.100000000000001" customHeight="1" x14ac:dyDescent="0.25">
      <c r="A175" s="170">
        <v>169</v>
      </c>
      <c r="B175" s="166" t="str">
        <f>IF(Devis!B174="","",Devis!B174)</f>
        <v/>
      </c>
      <c r="C175" s="283" t="str">
        <f>IF(Devis!C174="","",Devis!C174)</f>
        <v/>
      </c>
      <c r="D175" s="283" t="str">
        <f>IF(Devis!D174="","",Devis!D174)</f>
        <v/>
      </c>
      <c r="E175" s="166" t="str">
        <f>IF(Devis!E174="","",Devis!E174)</f>
        <v/>
      </c>
      <c r="F175" s="168" t="str">
        <f>IF(Devis!F174="","",Devis!F174)</f>
        <v/>
      </c>
      <c r="G175" s="168" t="str">
        <f>IF(Devis!G174="","",Devis!G174)</f>
        <v/>
      </c>
      <c r="H175" s="168" t="str">
        <f>IF(Devis!H174="","",Devis!H174)</f>
        <v/>
      </c>
      <c r="I175" s="126"/>
      <c r="J175" s="277" t="str">
        <f t="shared" si="9"/>
        <v/>
      </c>
      <c r="K175" s="169" t="str">
        <f t="shared" si="10"/>
        <v/>
      </c>
      <c r="L175" s="278" t="str">
        <f t="shared" si="11"/>
        <v/>
      </c>
      <c r="M175" s="284" t="str">
        <f t="shared" si="12"/>
        <v/>
      </c>
      <c r="N175" s="285"/>
    </row>
    <row r="176" spans="1:14" ht="20.100000000000001" customHeight="1" x14ac:dyDescent="0.25">
      <c r="A176" s="170">
        <v>170</v>
      </c>
      <c r="B176" s="166" t="str">
        <f>IF(Devis!B175="","",Devis!B175)</f>
        <v/>
      </c>
      <c r="C176" s="283" t="str">
        <f>IF(Devis!C175="","",Devis!C175)</f>
        <v/>
      </c>
      <c r="D176" s="283" t="str">
        <f>IF(Devis!D175="","",Devis!D175)</f>
        <v/>
      </c>
      <c r="E176" s="166" t="str">
        <f>IF(Devis!E175="","",Devis!E175)</f>
        <v/>
      </c>
      <c r="F176" s="168" t="str">
        <f>IF(Devis!F175="","",Devis!F175)</f>
        <v/>
      </c>
      <c r="G176" s="168" t="str">
        <f>IF(Devis!G175="","",Devis!G175)</f>
        <v/>
      </c>
      <c r="H176" s="168" t="str">
        <f>IF(Devis!H175="","",Devis!H175)</f>
        <v/>
      </c>
      <c r="I176" s="126"/>
      <c r="J176" s="277" t="str">
        <f t="shared" si="9"/>
        <v/>
      </c>
      <c r="K176" s="169" t="str">
        <f t="shared" si="10"/>
        <v/>
      </c>
      <c r="L176" s="278" t="str">
        <f t="shared" si="11"/>
        <v/>
      </c>
      <c r="M176" s="284" t="str">
        <f t="shared" si="12"/>
        <v/>
      </c>
      <c r="N176" s="285"/>
    </row>
    <row r="177" spans="1:14" ht="20.100000000000001" customHeight="1" x14ac:dyDescent="0.25">
      <c r="A177" s="170">
        <v>171</v>
      </c>
      <c r="B177" s="166" t="str">
        <f>IF(Devis!B176="","",Devis!B176)</f>
        <v/>
      </c>
      <c r="C177" s="283" t="str">
        <f>IF(Devis!C176="","",Devis!C176)</f>
        <v/>
      </c>
      <c r="D177" s="283" t="str">
        <f>IF(Devis!D176="","",Devis!D176)</f>
        <v/>
      </c>
      <c r="E177" s="166" t="str">
        <f>IF(Devis!E176="","",Devis!E176)</f>
        <v/>
      </c>
      <c r="F177" s="168" t="str">
        <f>IF(Devis!F176="","",Devis!F176)</f>
        <v/>
      </c>
      <c r="G177" s="168" t="str">
        <f>IF(Devis!G176="","",Devis!G176)</f>
        <v/>
      </c>
      <c r="H177" s="168" t="str">
        <f>IF(Devis!H176="","",Devis!H176)</f>
        <v/>
      </c>
      <c r="I177" s="126"/>
      <c r="J177" s="277" t="str">
        <f t="shared" si="9"/>
        <v/>
      </c>
      <c r="K177" s="169" t="str">
        <f t="shared" si="10"/>
        <v/>
      </c>
      <c r="L177" s="278" t="str">
        <f t="shared" si="11"/>
        <v/>
      </c>
      <c r="M177" s="284" t="str">
        <f t="shared" si="12"/>
        <v/>
      </c>
      <c r="N177" s="285"/>
    </row>
    <row r="178" spans="1:14" ht="20.100000000000001" customHeight="1" x14ac:dyDescent="0.25">
      <c r="A178" s="170">
        <v>172</v>
      </c>
      <c r="B178" s="166" t="str">
        <f>IF(Devis!B177="","",Devis!B177)</f>
        <v/>
      </c>
      <c r="C178" s="283" t="str">
        <f>IF(Devis!C177="","",Devis!C177)</f>
        <v/>
      </c>
      <c r="D178" s="283" t="str">
        <f>IF(Devis!D177="","",Devis!D177)</f>
        <v/>
      </c>
      <c r="E178" s="166" t="str">
        <f>IF(Devis!E177="","",Devis!E177)</f>
        <v/>
      </c>
      <c r="F178" s="168" t="str">
        <f>IF(Devis!F177="","",Devis!F177)</f>
        <v/>
      </c>
      <c r="G178" s="168" t="str">
        <f>IF(Devis!G177="","",Devis!G177)</f>
        <v/>
      </c>
      <c r="H178" s="168" t="str">
        <f>IF(Devis!H177="","",Devis!H177)</f>
        <v/>
      </c>
      <c r="I178" s="126"/>
      <c r="J178" s="277" t="str">
        <f t="shared" si="9"/>
        <v/>
      </c>
      <c r="K178" s="169" t="str">
        <f t="shared" si="10"/>
        <v/>
      </c>
      <c r="L178" s="278" t="str">
        <f t="shared" si="11"/>
        <v/>
      </c>
      <c r="M178" s="284" t="str">
        <f t="shared" si="12"/>
        <v/>
      </c>
      <c r="N178" s="285"/>
    </row>
    <row r="179" spans="1:14" ht="20.100000000000001" customHeight="1" x14ac:dyDescent="0.25">
      <c r="A179" s="170">
        <v>173</v>
      </c>
      <c r="B179" s="166" t="str">
        <f>IF(Devis!B178="","",Devis!B178)</f>
        <v/>
      </c>
      <c r="C179" s="283" t="str">
        <f>IF(Devis!C178="","",Devis!C178)</f>
        <v/>
      </c>
      <c r="D179" s="283" t="str">
        <f>IF(Devis!D178="","",Devis!D178)</f>
        <v/>
      </c>
      <c r="E179" s="166" t="str">
        <f>IF(Devis!E178="","",Devis!E178)</f>
        <v/>
      </c>
      <c r="F179" s="168" t="str">
        <f>IF(Devis!F178="","",Devis!F178)</f>
        <v/>
      </c>
      <c r="G179" s="168" t="str">
        <f>IF(Devis!G178="","",Devis!G178)</f>
        <v/>
      </c>
      <c r="H179" s="168" t="str">
        <f>IF(Devis!H178="","",Devis!H178)</f>
        <v/>
      </c>
      <c r="I179" s="126"/>
      <c r="J179" s="277" t="str">
        <f t="shared" si="9"/>
        <v/>
      </c>
      <c r="K179" s="169" t="str">
        <f t="shared" si="10"/>
        <v/>
      </c>
      <c r="L179" s="278" t="str">
        <f t="shared" si="11"/>
        <v/>
      </c>
      <c r="M179" s="284" t="str">
        <f t="shared" si="12"/>
        <v/>
      </c>
      <c r="N179" s="285"/>
    </row>
    <row r="180" spans="1:14" ht="20.100000000000001" customHeight="1" x14ac:dyDescent="0.25">
      <c r="A180" s="170">
        <v>174</v>
      </c>
      <c r="B180" s="166" t="str">
        <f>IF(Devis!B179="","",Devis!B179)</f>
        <v/>
      </c>
      <c r="C180" s="283" t="str">
        <f>IF(Devis!C179="","",Devis!C179)</f>
        <v/>
      </c>
      <c r="D180" s="283" t="str">
        <f>IF(Devis!D179="","",Devis!D179)</f>
        <v/>
      </c>
      <c r="E180" s="166" t="str">
        <f>IF(Devis!E179="","",Devis!E179)</f>
        <v/>
      </c>
      <c r="F180" s="168" t="str">
        <f>IF(Devis!F179="","",Devis!F179)</f>
        <v/>
      </c>
      <c r="G180" s="168" t="str">
        <f>IF(Devis!G179="","",Devis!G179)</f>
        <v/>
      </c>
      <c r="H180" s="168" t="str">
        <f>IF(Devis!H179="","",Devis!H179)</f>
        <v/>
      </c>
      <c r="I180" s="126"/>
      <c r="J180" s="277" t="str">
        <f t="shared" si="9"/>
        <v/>
      </c>
      <c r="K180" s="169" t="str">
        <f t="shared" si="10"/>
        <v/>
      </c>
      <c r="L180" s="278" t="str">
        <f t="shared" si="11"/>
        <v/>
      </c>
      <c r="M180" s="284" t="str">
        <f t="shared" si="12"/>
        <v/>
      </c>
      <c r="N180" s="285"/>
    </row>
    <row r="181" spans="1:14" ht="20.100000000000001" customHeight="1" x14ac:dyDescent="0.25">
      <c r="A181" s="170">
        <v>175</v>
      </c>
      <c r="B181" s="166" t="str">
        <f>IF(Devis!B180="","",Devis!B180)</f>
        <v/>
      </c>
      <c r="C181" s="283" t="str">
        <f>IF(Devis!C180="","",Devis!C180)</f>
        <v/>
      </c>
      <c r="D181" s="283" t="str">
        <f>IF(Devis!D180="","",Devis!D180)</f>
        <v/>
      </c>
      <c r="E181" s="166" t="str">
        <f>IF(Devis!E180="","",Devis!E180)</f>
        <v/>
      </c>
      <c r="F181" s="168" t="str">
        <f>IF(Devis!F180="","",Devis!F180)</f>
        <v/>
      </c>
      <c r="G181" s="168" t="str">
        <f>IF(Devis!G180="","",Devis!G180)</f>
        <v/>
      </c>
      <c r="H181" s="168" t="str">
        <f>IF(Devis!H180="","",Devis!H180)</f>
        <v/>
      </c>
      <c r="I181" s="126"/>
      <c r="J181" s="277" t="str">
        <f t="shared" si="9"/>
        <v/>
      </c>
      <c r="K181" s="169" t="str">
        <f t="shared" si="10"/>
        <v/>
      </c>
      <c r="L181" s="278" t="str">
        <f t="shared" si="11"/>
        <v/>
      </c>
      <c r="M181" s="284" t="str">
        <f t="shared" si="12"/>
        <v/>
      </c>
      <c r="N181" s="285"/>
    </row>
    <row r="182" spans="1:14" ht="20.100000000000001" customHeight="1" x14ac:dyDescent="0.25">
      <c r="A182" s="170">
        <v>176</v>
      </c>
      <c r="B182" s="166" t="str">
        <f>IF(Devis!B181="","",Devis!B181)</f>
        <v/>
      </c>
      <c r="C182" s="283" t="str">
        <f>IF(Devis!C181="","",Devis!C181)</f>
        <v/>
      </c>
      <c r="D182" s="283" t="str">
        <f>IF(Devis!D181="","",Devis!D181)</f>
        <v/>
      </c>
      <c r="E182" s="166" t="str">
        <f>IF(Devis!E181="","",Devis!E181)</f>
        <v/>
      </c>
      <c r="F182" s="168" t="str">
        <f>IF(Devis!F181="","",Devis!F181)</f>
        <v/>
      </c>
      <c r="G182" s="168" t="str">
        <f>IF(Devis!G181="","",Devis!G181)</f>
        <v/>
      </c>
      <c r="H182" s="168" t="str">
        <f>IF(Devis!H181="","",Devis!H181)</f>
        <v/>
      </c>
      <c r="I182" s="126"/>
      <c r="J182" s="277" t="str">
        <f t="shared" si="9"/>
        <v/>
      </c>
      <c r="K182" s="169" t="str">
        <f t="shared" si="10"/>
        <v/>
      </c>
      <c r="L182" s="278" t="str">
        <f t="shared" si="11"/>
        <v/>
      </c>
      <c r="M182" s="284" t="str">
        <f t="shared" si="12"/>
        <v/>
      </c>
      <c r="N182" s="285"/>
    </row>
    <row r="183" spans="1:14" ht="20.100000000000001" customHeight="1" x14ac:dyDescent="0.25">
      <c r="A183" s="170">
        <v>177</v>
      </c>
      <c r="B183" s="166" t="str">
        <f>IF(Devis!B182="","",Devis!B182)</f>
        <v/>
      </c>
      <c r="C183" s="283" t="str">
        <f>IF(Devis!C182="","",Devis!C182)</f>
        <v/>
      </c>
      <c r="D183" s="283" t="str">
        <f>IF(Devis!D182="","",Devis!D182)</f>
        <v/>
      </c>
      <c r="E183" s="166" t="str">
        <f>IF(Devis!E182="","",Devis!E182)</f>
        <v/>
      </c>
      <c r="F183" s="168" t="str">
        <f>IF(Devis!F182="","",Devis!F182)</f>
        <v/>
      </c>
      <c r="G183" s="168" t="str">
        <f>IF(Devis!G182="","",Devis!G182)</f>
        <v/>
      </c>
      <c r="H183" s="168" t="str">
        <f>IF(Devis!H182="","",Devis!H182)</f>
        <v/>
      </c>
      <c r="I183" s="126"/>
      <c r="J183" s="277" t="str">
        <f t="shared" si="9"/>
        <v/>
      </c>
      <c r="K183" s="169" t="str">
        <f t="shared" si="10"/>
        <v/>
      </c>
      <c r="L183" s="278" t="str">
        <f t="shared" si="11"/>
        <v/>
      </c>
      <c r="M183" s="284" t="str">
        <f t="shared" si="12"/>
        <v/>
      </c>
      <c r="N183" s="285"/>
    </row>
    <row r="184" spans="1:14" ht="20.100000000000001" customHeight="1" x14ac:dyDescent="0.25">
      <c r="A184" s="170">
        <v>178</v>
      </c>
      <c r="B184" s="166" t="str">
        <f>IF(Devis!B183="","",Devis!B183)</f>
        <v/>
      </c>
      <c r="C184" s="283" t="str">
        <f>IF(Devis!C183="","",Devis!C183)</f>
        <v/>
      </c>
      <c r="D184" s="283" t="str">
        <f>IF(Devis!D183="","",Devis!D183)</f>
        <v/>
      </c>
      <c r="E184" s="166" t="str">
        <f>IF(Devis!E183="","",Devis!E183)</f>
        <v/>
      </c>
      <c r="F184" s="168" t="str">
        <f>IF(Devis!F183="","",Devis!F183)</f>
        <v/>
      </c>
      <c r="G184" s="168" t="str">
        <f>IF(Devis!G183="","",Devis!G183)</f>
        <v/>
      </c>
      <c r="H184" s="168" t="str">
        <f>IF(Devis!H183="","",Devis!H183)</f>
        <v/>
      </c>
      <c r="I184" s="126"/>
      <c r="J184" s="277" t="str">
        <f t="shared" si="9"/>
        <v/>
      </c>
      <c r="K184" s="169" t="str">
        <f t="shared" si="10"/>
        <v/>
      </c>
      <c r="L184" s="278" t="str">
        <f t="shared" si="11"/>
        <v/>
      </c>
      <c r="M184" s="284" t="str">
        <f t="shared" si="12"/>
        <v/>
      </c>
      <c r="N184" s="285"/>
    </row>
    <row r="185" spans="1:14" ht="20.100000000000001" customHeight="1" x14ac:dyDescent="0.25">
      <c r="A185" s="170">
        <v>179</v>
      </c>
      <c r="B185" s="166" t="str">
        <f>IF(Devis!B184="","",Devis!B184)</f>
        <v/>
      </c>
      <c r="C185" s="283" t="str">
        <f>IF(Devis!C184="","",Devis!C184)</f>
        <v/>
      </c>
      <c r="D185" s="283" t="str">
        <f>IF(Devis!D184="","",Devis!D184)</f>
        <v/>
      </c>
      <c r="E185" s="166" t="str">
        <f>IF(Devis!E184="","",Devis!E184)</f>
        <v/>
      </c>
      <c r="F185" s="168" t="str">
        <f>IF(Devis!F184="","",Devis!F184)</f>
        <v/>
      </c>
      <c r="G185" s="168" t="str">
        <f>IF(Devis!G184="","",Devis!G184)</f>
        <v/>
      </c>
      <c r="H185" s="168" t="str">
        <f>IF(Devis!H184="","",Devis!H184)</f>
        <v/>
      </c>
      <c r="I185" s="126"/>
      <c r="J185" s="277" t="str">
        <f t="shared" si="9"/>
        <v/>
      </c>
      <c r="K185" s="169" t="str">
        <f t="shared" si="10"/>
        <v/>
      </c>
      <c r="L185" s="278" t="str">
        <f t="shared" si="11"/>
        <v/>
      </c>
      <c r="M185" s="284" t="str">
        <f t="shared" si="12"/>
        <v/>
      </c>
      <c r="N185" s="285"/>
    </row>
    <row r="186" spans="1:14" ht="20.100000000000001" customHeight="1" x14ac:dyDescent="0.25">
      <c r="A186" s="170">
        <v>180</v>
      </c>
      <c r="B186" s="166" t="str">
        <f>IF(Devis!B185="","",Devis!B185)</f>
        <v/>
      </c>
      <c r="C186" s="283" t="str">
        <f>IF(Devis!C185="","",Devis!C185)</f>
        <v/>
      </c>
      <c r="D186" s="283" t="str">
        <f>IF(Devis!D185="","",Devis!D185)</f>
        <v/>
      </c>
      <c r="E186" s="166" t="str">
        <f>IF(Devis!E185="","",Devis!E185)</f>
        <v/>
      </c>
      <c r="F186" s="168" t="str">
        <f>IF(Devis!F185="","",Devis!F185)</f>
        <v/>
      </c>
      <c r="G186" s="168" t="str">
        <f>IF(Devis!G185="","",Devis!G185)</f>
        <v/>
      </c>
      <c r="H186" s="168" t="str">
        <f>IF(Devis!H185="","",Devis!H185)</f>
        <v/>
      </c>
      <c r="I186" s="126"/>
      <c r="J186" s="277" t="str">
        <f t="shared" si="9"/>
        <v/>
      </c>
      <c r="K186" s="169" t="str">
        <f t="shared" si="10"/>
        <v/>
      </c>
      <c r="L186" s="278" t="str">
        <f t="shared" si="11"/>
        <v/>
      </c>
      <c r="M186" s="284" t="str">
        <f t="shared" si="12"/>
        <v/>
      </c>
      <c r="N186" s="285"/>
    </row>
    <row r="187" spans="1:14" ht="20.100000000000001" customHeight="1" x14ac:dyDescent="0.25">
      <c r="A187" s="170">
        <v>181</v>
      </c>
      <c r="B187" s="166" t="str">
        <f>IF(Devis!B186="","",Devis!B186)</f>
        <v/>
      </c>
      <c r="C187" s="283" t="str">
        <f>IF(Devis!C186="","",Devis!C186)</f>
        <v/>
      </c>
      <c r="D187" s="283" t="str">
        <f>IF(Devis!D186="","",Devis!D186)</f>
        <v/>
      </c>
      <c r="E187" s="166" t="str">
        <f>IF(Devis!E186="","",Devis!E186)</f>
        <v/>
      </c>
      <c r="F187" s="168" t="str">
        <f>IF(Devis!F186="","",Devis!F186)</f>
        <v/>
      </c>
      <c r="G187" s="168" t="str">
        <f>IF(Devis!G186="","",Devis!G186)</f>
        <v/>
      </c>
      <c r="H187" s="168" t="str">
        <f>IF(Devis!H186="","",Devis!H186)</f>
        <v/>
      </c>
      <c r="I187" s="126"/>
      <c r="J187" s="277" t="str">
        <f t="shared" si="9"/>
        <v/>
      </c>
      <c r="K187" s="169" t="str">
        <f t="shared" si="10"/>
        <v/>
      </c>
      <c r="L187" s="278" t="str">
        <f t="shared" si="11"/>
        <v/>
      </c>
      <c r="M187" s="284" t="str">
        <f t="shared" si="12"/>
        <v/>
      </c>
      <c r="N187" s="285"/>
    </row>
    <row r="188" spans="1:14" ht="20.100000000000001" customHeight="1" x14ac:dyDescent="0.25">
      <c r="A188" s="170">
        <v>182</v>
      </c>
      <c r="B188" s="166" t="str">
        <f>IF(Devis!B187="","",Devis!B187)</f>
        <v/>
      </c>
      <c r="C188" s="283" t="str">
        <f>IF(Devis!C187="","",Devis!C187)</f>
        <v/>
      </c>
      <c r="D188" s="283" t="str">
        <f>IF(Devis!D187="","",Devis!D187)</f>
        <v/>
      </c>
      <c r="E188" s="166" t="str">
        <f>IF(Devis!E187="","",Devis!E187)</f>
        <v/>
      </c>
      <c r="F188" s="168" t="str">
        <f>IF(Devis!F187="","",Devis!F187)</f>
        <v/>
      </c>
      <c r="G188" s="168" t="str">
        <f>IF(Devis!G187="","",Devis!G187)</f>
        <v/>
      </c>
      <c r="H188" s="168" t="str">
        <f>IF(Devis!H187="","",Devis!H187)</f>
        <v/>
      </c>
      <c r="I188" s="126"/>
      <c r="J188" s="277" t="str">
        <f t="shared" si="9"/>
        <v/>
      </c>
      <c r="K188" s="169" t="str">
        <f t="shared" si="10"/>
        <v/>
      </c>
      <c r="L188" s="278" t="str">
        <f t="shared" si="11"/>
        <v/>
      </c>
      <c r="M188" s="284" t="str">
        <f t="shared" si="12"/>
        <v/>
      </c>
      <c r="N188" s="285"/>
    </row>
    <row r="189" spans="1:14" ht="20.100000000000001" customHeight="1" x14ac:dyDescent="0.25">
      <c r="A189" s="170">
        <v>183</v>
      </c>
      <c r="B189" s="166" t="str">
        <f>IF(Devis!B188="","",Devis!B188)</f>
        <v/>
      </c>
      <c r="C189" s="283" t="str">
        <f>IF(Devis!C188="","",Devis!C188)</f>
        <v/>
      </c>
      <c r="D189" s="283" t="str">
        <f>IF(Devis!D188="","",Devis!D188)</f>
        <v/>
      </c>
      <c r="E189" s="166" t="str">
        <f>IF(Devis!E188="","",Devis!E188)</f>
        <v/>
      </c>
      <c r="F189" s="168" t="str">
        <f>IF(Devis!F188="","",Devis!F188)</f>
        <v/>
      </c>
      <c r="G189" s="168" t="str">
        <f>IF(Devis!G188="","",Devis!G188)</f>
        <v/>
      </c>
      <c r="H189" s="168" t="str">
        <f>IF(Devis!H188="","",Devis!H188)</f>
        <v/>
      </c>
      <c r="I189" s="126"/>
      <c r="J189" s="277" t="str">
        <f t="shared" si="9"/>
        <v/>
      </c>
      <c r="K189" s="169" t="str">
        <f t="shared" si="10"/>
        <v/>
      </c>
      <c r="L189" s="278" t="str">
        <f t="shared" si="11"/>
        <v/>
      </c>
      <c r="M189" s="284" t="str">
        <f t="shared" si="12"/>
        <v/>
      </c>
      <c r="N189" s="285"/>
    </row>
    <row r="190" spans="1:14" ht="20.100000000000001" customHeight="1" x14ac:dyDescent="0.25">
      <c r="A190" s="170">
        <v>184</v>
      </c>
      <c r="B190" s="166" t="str">
        <f>IF(Devis!B189="","",Devis!B189)</f>
        <v/>
      </c>
      <c r="C190" s="283" t="str">
        <f>IF(Devis!C189="","",Devis!C189)</f>
        <v/>
      </c>
      <c r="D190" s="283" t="str">
        <f>IF(Devis!D189="","",Devis!D189)</f>
        <v/>
      </c>
      <c r="E190" s="166" t="str">
        <f>IF(Devis!E189="","",Devis!E189)</f>
        <v/>
      </c>
      <c r="F190" s="168" t="str">
        <f>IF(Devis!F189="","",Devis!F189)</f>
        <v/>
      </c>
      <c r="G190" s="168" t="str">
        <f>IF(Devis!G189="","",Devis!G189)</f>
        <v/>
      </c>
      <c r="H190" s="168" t="str">
        <f>IF(Devis!H189="","",Devis!H189)</f>
        <v/>
      </c>
      <c r="I190" s="126"/>
      <c r="J190" s="277" t="str">
        <f t="shared" si="9"/>
        <v/>
      </c>
      <c r="K190" s="169" t="str">
        <f t="shared" si="10"/>
        <v/>
      </c>
      <c r="L190" s="278" t="str">
        <f t="shared" si="11"/>
        <v/>
      </c>
      <c r="M190" s="284" t="str">
        <f t="shared" si="12"/>
        <v/>
      </c>
      <c r="N190" s="285"/>
    </row>
    <row r="191" spans="1:14" ht="20.100000000000001" customHeight="1" x14ac:dyDescent="0.25">
      <c r="A191" s="170">
        <v>185</v>
      </c>
      <c r="B191" s="166" t="str">
        <f>IF(Devis!B190="","",Devis!B190)</f>
        <v/>
      </c>
      <c r="C191" s="283" t="str">
        <f>IF(Devis!C190="","",Devis!C190)</f>
        <v/>
      </c>
      <c r="D191" s="283" t="str">
        <f>IF(Devis!D190="","",Devis!D190)</f>
        <v/>
      </c>
      <c r="E191" s="166" t="str">
        <f>IF(Devis!E190="","",Devis!E190)</f>
        <v/>
      </c>
      <c r="F191" s="168" t="str">
        <f>IF(Devis!F190="","",Devis!F190)</f>
        <v/>
      </c>
      <c r="G191" s="168" t="str">
        <f>IF(Devis!G190="","",Devis!G190)</f>
        <v/>
      </c>
      <c r="H191" s="168" t="str">
        <f>IF(Devis!H190="","",Devis!H190)</f>
        <v/>
      </c>
      <c r="I191" s="126"/>
      <c r="J191" s="277" t="str">
        <f t="shared" si="9"/>
        <v/>
      </c>
      <c r="K191" s="169" t="str">
        <f t="shared" si="10"/>
        <v/>
      </c>
      <c r="L191" s="278" t="str">
        <f t="shared" si="11"/>
        <v/>
      </c>
      <c r="M191" s="284" t="str">
        <f t="shared" si="12"/>
        <v/>
      </c>
      <c r="N191" s="285"/>
    </row>
    <row r="192" spans="1:14" ht="20.100000000000001" customHeight="1" x14ac:dyDescent="0.25">
      <c r="A192" s="170">
        <v>186</v>
      </c>
      <c r="B192" s="166" t="str">
        <f>IF(Devis!B191="","",Devis!B191)</f>
        <v/>
      </c>
      <c r="C192" s="283" t="str">
        <f>IF(Devis!C191="","",Devis!C191)</f>
        <v/>
      </c>
      <c r="D192" s="283" t="str">
        <f>IF(Devis!D191="","",Devis!D191)</f>
        <v/>
      </c>
      <c r="E192" s="166" t="str">
        <f>IF(Devis!E191="","",Devis!E191)</f>
        <v/>
      </c>
      <c r="F192" s="168" t="str">
        <f>IF(Devis!F191="","",Devis!F191)</f>
        <v/>
      </c>
      <c r="G192" s="168" t="str">
        <f>IF(Devis!G191="","",Devis!G191)</f>
        <v/>
      </c>
      <c r="H192" s="168" t="str">
        <f>IF(Devis!H191="","",Devis!H191)</f>
        <v/>
      </c>
      <c r="I192" s="126"/>
      <c r="J192" s="277" t="str">
        <f t="shared" si="9"/>
        <v/>
      </c>
      <c r="K192" s="169" t="str">
        <f t="shared" si="10"/>
        <v/>
      </c>
      <c r="L192" s="278" t="str">
        <f t="shared" si="11"/>
        <v/>
      </c>
      <c r="M192" s="284" t="str">
        <f t="shared" si="12"/>
        <v/>
      </c>
      <c r="N192" s="285"/>
    </row>
    <row r="193" spans="1:14" ht="20.100000000000001" customHeight="1" x14ac:dyDescent="0.25">
      <c r="A193" s="170">
        <v>187</v>
      </c>
      <c r="B193" s="166" t="str">
        <f>IF(Devis!B192="","",Devis!B192)</f>
        <v/>
      </c>
      <c r="C193" s="283" t="str">
        <f>IF(Devis!C192="","",Devis!C192)</f>
        <v/>
      </c>
      <c r="D193" s="283" t="str">
        <f>IF(Devis!D192="","",Devis!D192)</f>
        <v/>
      </c>
      <c r="E193" s="166" t="str">
        <f>IF(Devis!E192="","",Devis!E192)</f>
        <v/>
      </c>
      <c r="F193" s="168" t="str">
        <f>IF(Devis!F192="","",Devis!F192)</f>
        <v/>
      </c>
      <c r="G193" s="168" t="str">
        <f>IF(Devis!G192="","",Devis!G192)</f>
        <v/>
      </c>
      <c r="H193" s="168" t="str">
        <f>IF(Devis!H192="","",Devis!H192)</f>
        <v/>
      </c>
      <c r="I193" s="126"/>
      <c r="J193" s="277" t="str">
        <f t="shared" si="9"/>
        <v/>
      </c>
      <c r="K193" s="169" t="str">
        <f t="shared" si="10"/>
        <v/>
      </c>
      <c r="L193" s="278" t="str">
        <f t="shared" si="11"/>
        <v/>
      </c>
      <c r="M193" s="284" t="str">
        <f t="shared" si="12"/>
        <v/>
      </c>
      <c r="N193" s="285"/>
    </row>
    <row r="194" spans="1:14" ht="20.100000000000001" customHeight="1" x14ac:dyDescent="0.25">
      <c r="A194" s="170">
        <v>188</v>
      </c>
      <c r="B194" s="166" t="str">
        <f>IF(Devis!B193="","",Devis!B193)</f>
        <v/>
      </c>
      <c r="C194" s="283" t="str">
        <f>IF(Devis!C193="","",Devis!C193)</f>
        <v/>
      </c>
      <c r="D194" s="283" t="str">
        <f>IF(Devis!D193="","",Devis!D193)</f>
        <v/>
      </c>
      <c r="E194" s="166" t="str">
        <f>IF(Devis!E193="","",Devis!E193)</f>
        <v/>
      </c>
      <c r="F194" s="168" t="str">
        <f>IF(Devis!F193="","",Devis!F193)</f>
        <v/>
      </c>
      <c r="G194" s="168" t="str">
        <f>IF(Devis!G193="","",Devis!G193)</f>
        <v/>
      </c>
      <c r="H194" s="168" t="str">
        <f>IF(Devis!H193="","",Devis!H193)</f>
        <v/>
      </c>
      <c r="I194" s="126"/>
      <c r="J194" s="277" t="str">
        <f t="shared" si="9"/>
        <v/>
      </c>
      <c r="K194" s="169" t="str">
        <f t="shared" si="10"/>
        <v/>
      </c>
      <c r="L194" s="278" t="str">
        <f t="shared" si="11"/>
        <v/>
      </c>
      <c r="M194" s="284" t="str">
        <f t="shared" si="12"/>
        <v/>
      </c>
      <c r="N194" s="285"/>
    </row>
    <row r="195" spans="1:14" ht="20.100000000000001" customHeight="1" x14ac:dyDescent="0.25">
      <c r="A195" s="170">
        <v>189</v>
      </c>
      <c r="B195" s="166" t="str">
        <f>IF(Devis!B194="","",Devis!B194)</f>
        <v/>
      </c>
      <c r="C195" s="283" t="str">
        <f>IF(Devis!C194="","",Devis!C194)</f>
        <v/>
      </c>
      <c r="D195" s="283" t="str">
        <f>IF(Devis!D194="","",Devis!D194)</f>
        <v/>
      </c>
      <c r="E195" s="166" t="str">
        <f>IF(Devis!E194="","",Devis!E194)</f>
        <v/>
      </c>
      <c r="F195" s="168" t="str">
        <f>IF(Devis!F194="","",Devis!F194)</f>
        <v/>
      </c>
      <c r="G195" s="168" t="str">
        <f>IF(Devis!G194="","",Devis!G194)</f>
        <v/>
      </c>
      <c r="H195" s="168" t="str">
        <f>IF(Devis!H194="","",Devis!H194)</f>
        <v/>
      </c>
      <c r="I195" s="126"/>
      <c r="J195" s="277" t="str">
        <f t="shared" si="9"/>
        <v/>
      </c>
      <c r="K195" s="169" t="str">
        <f t="shared" si="10"/>
        <v/>
      </c>
      <c r="L195" s="278" t="str">
        <f t="shared" si="11"/>
        <v/>
      </c>
      <c r="M195" s="284" t="str">
        <f t="shared" si="12"/>
        <v/>
      </c>
      <c r="N195" s="285"/>
    </row>
    <row r="196" spans="1:14" ht="20.100000000000001" customHeight="1" x14ac:dyDescent="0.25">
      <c r="A196" s="170">
        <v>190</v>
      </c>
      <c r="B196" s="166" t="str">
        <f>IF(Devis!B195="","",Devis!B195)</f>
        <v/>
      </c>
      <c r="C196" s="283" t="str">
        <f>IF(Devis!C195="","",Devis!C195)</f>
        <v/>
      </c>
      <c r="D196" s="283" t="str">
        <f>IF(Devis!D195="","",Devis!D195)</f>
        <v/>
      </c>
      <c r="E196" s="166" t="str">
        <f>IF(Devis!E195="","",Devis!E195)</f>
        <v/>
      </c>
      <c r="F196" s="168" t="str">
        <f>IF(Devis!F195="","",Devis!F195)</f>
        <v/>
      </c>
      <c r="G196" s="168" t="str">
        <f>IF(Devis!G195="","",Devis!G195)</f>
        <v/>
      </c>
      <c r="H196" s="168" t="str">
        <f>IF(Devis!H195="","",Devis!H195)</f>
        <v/>
      </c>
      <c r="I196" s="126"/>
      <c r="J196" s="277" t="str">
        <f t="shared" si="9"/>
        <v/>
      </c>
      <c r="K196" s="169" t="str">
        <f t="shared" si="10"/>
        <v/>
      </c>
      <c r="L196" s="278" t="str">
        <f t="shared" si="11"/>
        <v/>
      </c>
      <c r="M196" s="284" t="str">
        <f t="shared" si="12"/>
        <v/>
      </c>
      <c r="N196" s="285"/>
    </row>
    <row r="197" spans="1:14" ht="20.100000000000001" customHeight="1" x14ac:dyDescent="0.25">
      <c r="A197" s="170">
        <v>191</v>
      </c>
      <c r="B197" s="166" t="str">
        <f>IF(Devis!B196="","",Devis!B196)</f>
        <v/>
      </c>
      <c r="C197" s="283" t="str">
        <f>IF(Devis!C196="","",Devis!C196)</f>
        <v/>
      </c>
      <c r="D197" s="283" t="str">
        <f>IF(Devis!D196="","",Devis!D196)</f>
        <v/>
      </c>
      <c r="E197" s="166" t="str">
        <f>IF(Devis!E196="","",Devis!E196)</f>
        <v/>
      </c>
      <c r="F197" s="168" t="str">
        <f>IF(Devis!F196="","",Devis!F196)</f>
        <v/>
      </c>
      <c r="G197" s="168" t="str">
        <f>IF(Devis!G196="","",Devis!G196)</f>
        <v/>
      </c>
      <c r="H197" s="168" t="str">
        <f>IF(Devis!H196="","",Devis!H196)</f>
        <v/>
      </c>
      <c r="I197" s="126"/>
      <c r="J197" s="277" t="str">
        <f t="shared" si="9"/>
        <v/>
      </c>
      <c r="K197" s="169" t="str">
        <f t="shared" si="10"/>
        <v/>
      </c>
      <c r="L197" s="278" t="str">
        <f t="shared" si="11"/>
        <v/>
      </c>
      <c r="M197" s="284" t="str">
        <f t="shared" si="12"/>
        <v/>
      </c>
      <c r="N197" s="285"/>
    </row>
    <row r="198" spans="1:14" ht="20.100000000000001" customHeight="1" x14ac:dyDescent="0.25">
      <c r="A198" s="170">
        <v>192</v>
      </c>
      <c r="B198" s="166" t="str">
        <f>IF(Devis!B197="","",Devis!B197)</f>
        <v/>
      </c>
      <c r="C198" s="283" t="str">
        <f>IF(Devis!C197="","",Devis!C197)</f>
        <v/>
      </c>
      <c r="D198" s="283" t="str">
        <f>IF(Devis!D197="","",Devis!D197)</f>
        <v/>
      </c>
      <c r="E198" s="166" t="str">
        <f>IF(Devis!E197="","",Devis!E197)</f>
        <v/>
      </c>
      <c r="F198" s="168" t="str">
        <f>IF(Devis!F197="","",Devis!F197)</f>
        <v/>
      </c>
      <c r="G198" s="168" t="str">
        <f>IF(Devis!G197="","",Devis!G197)</f>
        <v/>
      </c>
      <c r="H198" s="168" t="str">
        <f>IF(Devis!H197="","",Devis!H197)</f>
        <v/>
      </c>
      <c r="I198" s="126"/>
      <c r="J198" s="277" t="str">
        <f t="shared" si="9"/>
        <v/>
      </c>
      <c r="K198" s="169" t="str">
        <f t="shared" si="10"/>
        <v/>
      </c>
      <c r="L198" s="278" t="str">
        <f t="shared" si="11"/>
        <v/>
      </c>
      <c r="M198" s="284" t="str">
        <f t="shared" si="12"/>
        <v/>
      </c>
      <c r="N198" s="285"/>
    </row>
    <row r="199" spans="1:14" ht="20.100000000000001" customHeight="1" x14ac:dyDescent="0.25">
      <c r="A199" s="170">
        <v>193</v>
      </c>
      <c r="B199" s="166" t="str">
        <f>IF(Devis!B198="","",Devis!B198)</f>
        <v/>
      </c>
      <c r="C199" s="283" t="str">
        <f>IF(Devis!C198="","",Devis!C198)</f>
        <v/>
      </c>
      <c r="D199" s="283" t="str">
        <f>IF(Devis!D198="","",Devis!D198)</f>
        <v/>
      </c>
      <c r="E199" s="166" t="str">
        <f>IF(Devis!E198="","",Devis!E198)</f>
        <v/>
      </c>
      <c r="F199" s="168" t="str">
        <f>IF(Devis!F198="","",Devis!F198)</f>
        <v/>
      </c>
      <c r="G199" s="168" t="str">
        <f>IF(Devis!G198="","",Devis!G198)</f>
        <v/>
      </c>
      <c r="H199" s="168" t="str">
        <f>IF(Devis!H198="","",Devis!H198)</f>
        <v/>
      </c>
      <c r="I199" s="126"/>
      <c r="J199" s="277" t="str">
        <f t="shared" si="9"/>
        <v/>
      </c>
      <c r="K199" s="169" t="str">
        <f t="shared" si="10"/>
        <v/>
      </c>
      <c r="L199" s="278" t="str">
        <f t="shared" si="11"/>
        <v/>
      </c>
      <c r="M199" s="284" t="str">
        <f t="shared" si="12"/>
        <v/>
      </c>
      <c r="N199" s="285"/>
    </row>
    <row r="200" spans="1:14" ht="20.100000000000001" customHeight="1" x14ac:dyDescent="0.25">
      <c r="A200" s="170">
        <v>194</v>
      </c>
      <c r="B200" s="166" t="str">
        <f>IF(Devis!B199="","",Devis!B199)</f>
        <v/>
      </c>
      <c r="C200" s="283" t="str">
        <f>IF(Devis!C199="","",Devis!C199)</f>
        <v/>
      </c>
      <c r="D200" s="283" t="str">
        <f>IF(Devis!D199="","",Devis!D199)</f>
        <v/>
      </c>
      <c r="E200" s="166" t="str">
        <f>IF(Devis!E199="","",Devis!E199)</f>
        <v/>
      </c>
      <c r="F200" s="168" t="str">
        <f>IF(Devis!F199="","",Devis!F199)</f>
        <v/>
      </c>
      <c r="G200" s="168" t="str">
        <f>IF(Devis!G199="","",Devis!G199)</f>
        <v/>
      </c>
      <c r="H200" s="168" t="str">
        <f>IF(Devis!H199="","",Devis!H199)</f>
        <v/>
      </c>
      <c r="I200" s="126"/>
      <c r="J200" s="277" t="str">
        <f t="shared" ref="J200:J263" si="13">IF($I200="","",IF($I200&gt;MAX($F200:$H200),"Le montant éligible ne peut etre supérieur au montant présenté",""))</f>
        <v/>
      </c>
      <c r="K200" s="169" t="str">
        <f t="shared" ref="K200:K263" si="14">IF(I200="","",MIN(F200,G200,H200)*1.15)</f>
        <v/>
      </c>
      <c r="L200" s="278" t="str">
        <f t="shared" ref="L200:L263" si="15">IF(I200="","",MIN($I200,$K200))</f>
        <v/>
      </c>
      <c r="M200" s="284" t="str">
        <f t="shared" ref="M200:M263" si="16">IF($L200&gt;$I200,"Le montant raisonnable ne peux pas etre supérieur au montant éligible","")</f>
        <v/>
      </c>
      <c r="N200" s="285"/>
    </row>
    <row r="201" spans="1:14" ht="20.100000000000001" customHeight="1" x14ac:dyDescent="0.25">
      <c r="A201" s="170">
        <v>195</v>
      </c>
      <c r="B201" s="166" t="str">
        <f>IF(Devis!B200="","",Devis!B200)</f>
        <v/>
      </c>
      <c r="C201" s="283" t="str">
        <f>IF(Devis!C200="","",Devis!C200)</f>
        <v/>
      </c>
      <c r="D201" s="283" t="str">
        <f>IF(Devis!D200="","",Devis!D200)</f>
        <v/>
      </c>
      <c r="E201" s="166" t="str">
        <f>IF(Devis!E200="","",Devis!E200)</f>
        <v/>
      </c>
      <c r="F201" s="168" t="str">
        <f>IF(Devis!F200="","",Devis!F200)</f>
        <v/>
      </c>
      <c r="G201" s="168" t="str">
        <f>IF(Devis!G200="","",Devis!G200)</f>
        <v/>
      </c>
      <c r="H201" s="168" t="str">
        <f>IF(Devis!H200="","",Devis!H200)</f>
        <v/>
      </c>
      <c r="I201" s="126"/>
      <c r="J201" s="277" t="str">
        <f t="shared" si="13"/>
        <v/>
      </c>
      <c r="K201" s="169" t="str">
        <f t="shared" si="14"/>
        <v/>
      </c>
      <c r="L201" s="278" t="str">
        <f t="shared" si="15"/>
        <v/>
      </c>
      <c r="M201" s="284" t="str">
        <f t="shared" si="16"/>
        <v/>
      </c>
      <c r="N201" s="285"/>
    </row>
    <row r="202" spans="1:14" ht="20.100000000000001" customHeight="1" x14ac:dyDescent="0.25">
      <c r="A202" s="170">
        <v>196</v>
      </c>
      <c r="B202" s="166" t="str">
        <f>IF(Devis!B201="","",Devis!B201)</f>
        <v/>
      </c>
      <c r="C202" s="283" t="str">
        <f>IF(Devis!C201="","",Devis!C201)</f>
        <v/>
      </c>
      <c r="D202" s="283" t="str">
        <f>IF(Devis!D201="","",Devis!D201)</f>
        <v/>
      </c>
      <c r="E202" s="166" t="str">
        <f>IF(Devis!E201="","",Devis!E201)</f>
        <v/>
      </c>
      <c r="F202" s="168" t="str">
        <f>IF(Devis!F201="","",Devis!F201)</f>
        <v/>
      </c>
      <c r="G202" s="168" t="str">
        <f>IF(Devis!G201="","",Devis!G201)</f>
        <v/>
      </c>
      <c r="H202" s="168" t="str">
        <f>IF(Devis!H201="","",Devis!H201)</f>
        <v/>
      </c>
      <c r="I202" s="126"/>
      <c r="J202" s="277" t="str">
        <f t="shared" si="13"/>
        <v/>
      </c>
      <c r="K202" s="169" t="str">
        <f t="shared" si="14"/>
        <v/>
      </c>
      <c r="L202" s="278" t="str">
        <f t="shared" si="15"/>
        <v/>
      </c>
      <c r="M202" s="284" t="str">
        <f t="shared" si="16"/>
        <v/>
      </c>
      <c r="N202" s="285"/>
    </row>
    <row r="203" spans="1:14" ht="20.100000000000001" customHeight="1" x14ac:dyDescent="0.25">
      <c r="A203" s="170">
        <v>197</v>
      </c>
      <c r="B203" s="166" t="str">
        <f>IF(Devis!B202="","",Devis!B202)</f>
        <v/>
      </c>
      <c r="C203" s="283" t="str">
        <f>IF(Devis!C202="","",Devis!C202)</f>
        <v/>
      </c>
      <c r="D203" s="283" t="str">
        <f>IF(Devis!D202="","",Devis!D202)</f>
        <v/>
      </c>
      <c r="E203" s="166" t="str">
        <f>IF(Devis!E202="","",Devis!E202)</f>
        <v/>
      </c>
      <c r="F203" s="168" t="str">
        <f>IF(Devis!F202="","",Devis!F202)</f>
        <v/>
      </c>
      <c r="G203" s="168" t="str">
        <f>IF(Devis!G202="","",Devis!G202)</f>
        <v/>
      </c>
      <c r="H203" s="168" t="str">
        <f>IF(Devis!H202="","",Devis!H202)</f>
        <v/>
      </c>
      <c r="I203" s="126"/>
      <c r="J203" s="277" t="str">
        <f t="shared" si="13"/>
        <v/>
      </c>
      <c r="K203" s="169" t="str">
        <f t="shared" si="14"/>
        <v/>
      </c>
      <c r="L203" s="278" t="str">
        <f t="shared" si="15"/>
        <v/>
      </c>
      <c r="M203" s="284" t="str">
        <f t="shared" si="16"/>
        <v/>
      </c>
      <c r="N203" s="285"/>
    </row>
    <row r="204" spans="1:14" ht="20.100000000000001" customHeight="1" x14ac:dyDescent="0.25">
      <c r="A204" s="170">
        <v>198</v>
      </c>
      <c r="B204" s="166" t="str">
        <f>IF(Devis!B203="","",Devis!B203)</f>
        <v/>
      </c>
      <c r="C204" s="283" t="str">
        <f>IF(Devis!C203="","",Devis!C203)</f>
        <v/>
      </c>
      <c r="D204" s="283" t="str">
        <f>IF(Devis!D203="","",Devis!D203)</f>
        <v/>
      </c>
      <c r="E204" s="166" t="str">
        <f>IF(Devis!E203="","",Devis!E203)</f>
        <v/>
      </c>
      <c r="F204" s="168" t="str">
        <f>IF(Devis!F203="","",Devis!F203)</f>
        <v/>
      </c>
      <c r="G204" s="168" t="str">
        <f>IF(Devis!G203="","",Devis!G203)</f>
        <v/>
      </c>
      <c r="H204" s="168" t="str">
        <f>IF(Devis!H203="","",Devis!H203)</f>
        <v/>
      </c>
      <c r="I204" s="126"/>
      <c r="J204" s="277" t="str">
        <f t="shared" si="13"/>
        <v/>
      </c>
      <c r="K204" s="169" t="str">
        <f t="shared" si="14"/>
        <v/>
      </c>
      <c r="L204" s="278" t="str">
        <f t="shared" si="15"/>
        <v/>
      </c>
      <c r="M204" s="284" t="str">
        <f t="shared" si="16"/>
        <v/>
      </c>
      <c r="N204" s="285"/>
    </row>
    <row r="205" spans="1:14" ht="20.100000000000001" customHeight="1" x14ac:dyDescent="0.25">
      <c r="A205" s="170">
        <v>199</v>
      </c>
      <c r="B205" s="166" t="str">
        <f>IF(Devis!B204="","",Devis!B204)</f>
        <v/>
      </c>
      <c r="C205" s="283" t="str">
        <f>IF(Devis!C204="","",Devis!C204)</f>
        <v/>
      </c>
      <c r="D205" s="283" t="str">
        <f>IF(Devis!D204="","",Devis!D204)</f>
        <v/>
      </c>
      <c r="E205" s="166" t="str">
        <f>IF(Devis!E204="","",Devis!E204)</f>
        <v/>
      </c>
      <c r="F205" s="168" t="str">
        <f>IF(Devis!F204="","",Devis!F204)</f>
        <v/>
      </c>
      <c r="G205" s="168" t="str">
        <f>IF(Devis!G204="","",Devis!G204)</f>
        <v/>
      </c>
      <c r="H205" s="168" t="str">
        <f>IF(Devis!H204="","",Devis!H204)</f>
        <v/>
      </c>
      <c r="I205" s="126"/>
      <c r="J205" s="277" t="str">
        <f t="shared" si="13"/>
        <v/>
      </c>
      <c r="K205" s="169" t="str">
        <f t="shared" si="14"/>
        <v/>
      </c>
      <c r="L205" s="278" t="str">
        <f t="shared" si="15"/>
        <v/>
      </c>
      <c r="M205" s="284" t="str">
        <f t="shared" si="16"/>
        <v/>
      </c>
      <c r="N205" s="285"/>
    </row>
    <row r="206" spans="1:14" ht="20.100000000000001" customHeight="1" x14ac:dyDescent="0.25">
      <c r="A206" s="170">
        <v>200</v>
      </c>
      <c r="B206" s="166" t="str">
        <f>IF(Devis!B205="","",Devis!B205)</f>
        <v/>
      </c>
      <c r="C206" s="283" t="str">
        <f>IF(Devis!C205="","",Devis!C205)</f>
        <v/>
      </c>
      <c r="D206" s="283" t="str">
        <f>IF(Devis!D205="","",Devis!D205)</f>
        <v/>
      </c>
      <c r="E206" s="166" t="str">
        <f>IF(Devis!E205="","",Devis!E205)</f>
        <v/>
      </c>
      <c r="F206" s="168" t="str">
        <f>IF(Devis!F205="","",Devis!F205)</f>
        <v/>
      </c>
      <c r="G206" s="168" t="str">
        <f>IF(Devis!G205="","",Devis!G205)</f>
        <v/>
      </c>
      <c r="H206" s="168" t="str">
        <f>IF(Devis!H205="","",Devis!H205)</f>
        <v/>
      </c>
      <c r="I206" s="126"/>
      <c r="J206" s="277" t="str">
        <f t="shared" si="13"/>
        <v/>
      </c>
      <c r="K206" s="169" t="str">
        <f t="shared" si="14"/>
        <v/>
      </c>
      <c r="L206" s="278" t="str">
        <f t="shared" si="15"/>
        <v/>
      </c>
      <c r="M206" s="284" t="str">
        <f t="shared" si="16"/>
        <v/>
      </c>
      <c r="N206" s="285"/>
    </row>
    <row r="207" spans="1:14" ht="20.100000000000001" customHeight="1" x14ac:dyDescent="0.25">
      <c r="A207" s="170">
        <v>201</v>
      </c>
      <c r="B207" s="166" t="str">
        <f>IF(Devis!B206="","",Devis!B206)</f>
        <v/>
      </c>
      <c r="C207" s="283" t="str">
        <f>IF(Devis!C206="","",Devis!C206)</f>
        <v/>
      </c>
      <c r="D207" s="283" t="str">
        <f>IF(Devis!D206="","",Devis!D206)</f>
        <v/>
      </c>
      <c r="E207" s="166" t="str">
        <f>IF(Devis!E206="","",Devis!E206)</f>
        <v/>
      </c>
      <c r="F207" s="168" t="str">
        <f>IF(Devis!F206="","",Devis!F206)</f>
        <v/>
      </c>
      <c r="G207" s="168" t="str">
        <f>IF(Devis!G206="","",Devis!G206)</f>
        <v/>
      </c>
      <c r="H207" s="168" t="str">
        <f>IF(Devis!H206="","",Devis!H206)</f>
        <v/>
      </c>
      <c r="I207" s="126"/>
      <c r="J207" s="277" t="str">
        <f t="shared" si="13"/>
        <v/>
      </c>
      <c r="K207" s="169" t="str">
        <f t="shared" si="14"/>
        <v/>
      </c>
      <c r="L207" s="278" t="str">
        <f t="shared" si="15"/>
        <v/>
      </c>
      <c r="M207" s="284" t="str">
        <f t="shared" si="16"/>
        <v/>
      </c>
      <c r="N207" s="285"/>
    </row>
    <row r="208" spans="1:14" ht="20.100000000000001" customHeight="1" x14ac:dyDescent="0.25">
      <c r="A208" s="170">
        <v>202</v>
      </c>
      <c r="B208" s="166" t="str">
        <f>IF(Devis!B207="","",Devis!B207)</f>
        <v/>
      </c>
      <c r="C208" s="283" t="str">
        <f>IF(Devis!C207="","",Devis!C207)</f>
        <v/>
      </c>
      <c r="D208" s="283" t="str">
        <f>IF(Devis!D207="","",Devis!D207)</f>
        <v/>
      </c>
      <c r="E208" s="166" t="str">
        <f>IF(Devis!E207="","",Devis!E207)</f>
        <v/>
      </c>
      <c r="F208" s="168" t="str">
        <f>IF(Devis!F207="","",Devis!F207)</f>
        <v/>
      </c>
      <c r="G208" s="168" t="str">
        <f>IF(Devis!G207="","",Devis!G207)</f>
        <v/>
      </c>
      <c r="H208" s="168" t="str">
        <f>IF(Devis!H207="","",Devis!H207)</f>
        <v/>
      </c>
      <c r="I208" s="126"/>
      <c r="J208" s="277" t="str">
        <f t="shared" si="13"/>
        <v/>
      </c>
      <c r="K208" s="169" t="str">
        <f t="shared" si="14"/>
        <v/>
      </c>
      <c r="L208" s="278" t="str">
        <f t="shared" si="15"/>
        <v/>
      </c>
      <c r="M208" s="284" t="str">
        <f t="shared" si="16"/>
        <v/>
      </c>
      <c r="N208" s="285"/>
    </row>
    <row r="209" spans="1:14" ht="20.100000000000001" customHeight="1" x14ac:dyDescent="0.25">
      <c r="A209" s="170">
        <v>203</v>
      </c>
      <c r="B209" s="166" t="str">
        <f>IF(Devis!B208="","",Devis!B208)</f>
        <v/>
      </c>
      <c r="C209" s="283" t="str">
        <f>IF(Devis!C208="","",Devis!C208)</f>
        <v/>
      </c>
      <c r="D209" s="283" t="str">
        <f>IF(Devis!D208="","",Devis!D208)</f>
        <v/>
      </c>
      <c r="E209" s="166" t="str">
        <f>IF(Devis!E208="","",Devis!E208)</f>
        <v/>
      </c>
      <c r="F209" s="168" t="str">
        <f>IF(Devis!F208="","",Devis!F208)</f>
        <v/>
      </c>
      <c r="G209" s="168" t="str">
        <f>IF(Devis!G208="","",Devis!G208)</f>
        <v/>
      </c>
      <c r="H209" s="168" t="str">
        <f>IF(Devis!H208="","",Devis!H208)</f>
        <v/>
      </c>
      <c r="I209" s="126"/>
      <c r="J209" s="277" t="str">
        <f t="shared" si="13"/>
        <v/>
      </c>
      <c r="K209" s="169" t="str">
        <f t="shared" si="14"/>
        <v/>
      </c>
      <c r="L209" s="278" t="str">
        <f t="shared" si="15"/>
        <v/>
      </c>
      <c r="M209" s="284" t="str">
        <f t="shared" si="16"/>
        <v/>
      </c>
      <c r="N209" s="285"/>
    </row>
    <row r="210" spans="1:14" ht="20.100000000000001" customHeight="1" x14ac:dyDescent="0.25">
      <c r="A210" s="170">
        <v>204</v>
      </c>
      <c r="B210" s="166" t="str">
        <f>IF(Devis!B209="","",Devis!B209)</f>
        <v/>
      </c>
      <c r="C210" s="283" t="str">
        <f>IF(Devis!C209="","",Devis!C209)</f>
        <v/>
      </c>
      <c r="D210" s="283" t="str">
        <f>IF(Devis!D209="","",Devis!D209)</f>
        <v/>
      </c>
      <c r="E210" s="166" t="str">
        <f>IF(Devis!E209="","",Devis!E209)</f>
        <v/>
      </c>
      <c r="F210" s="168" t="str">
        <f>IF(Devis!F209="","",Devis!F209)</f>
        <v/>
      </c>
      <c r="G210" s="168" t="str">
        <f>IF(Devis!G209="","",Devis!G209)</f>
        <v/>
      </c>
      <c r="H210" s="168" t="str">
        <f>IF(Devis!H209="","",Devis!H209)</f>
        <v/>
      </c>
      <c r="I210" s="126"/>
      <c r="J210" s="277" t="str">
        <f t="shared" si="13"/>
        <v/>
      </c>
      <c r="K210" s="169" t="str">
        <f t="shared" si="14"/>
        <v/>
      </c>
      <c r="L210" s="278" t="str">
        <f t="shared" si="15"/>
        <v/>
      </c>
      <c r="M210" s="284" t="str">
        <f t="shared" si="16"/>
        <v/>
      </c>
      <c r="N210" s="285"/>
    </row>
    <row r="211" spans="1:14" ht="20.100000000000001" customHeight="1" x14ac:dyDescent="0.25">
      <c r="A211" s="170">
        <v>205</v>
      </c>
      <c r="B211" s="166" t="str">
        <f>IF(Devis!B210="","",Devis!B210)</f>
        <v/>
      </c>
      <c r="C211" s="283" t="str">
        <f>IF(Devis!C210="","",Devis!C210)</f>
        <v/>
      </c>
      <c r="D211" s="283" t="str">
        <f>IF(Devis!D210="","",Devis!D210)</f>
        <v/>
      </c>
      <c r="E211" s="166" t="str">
        <f>IF(Devis!E210="","",Devis!E210)</f>
        <v/>
      </c>
      <c r="F211" s="168" t="str">
        <f>IF(Devis!F210="","",Devis!F210)</f>
        <v/>
      </c>
      <c r="G211" s="168" t="str">
        <f>IF(Devis!G210="","",Devis!G210)</f>
        <v/>
      </c>
      <c r="H211" s="168" t="str">
        <f>IF(Devis!H210="","",Devis!H210)</f>
        <v/>
      </c>
      <c r="I211" s="126"/>
      <c r="J211" s="277" t="str">
        <f t="shared" si="13"/>
        <v/>
      </c>
      <c r="K211" s="169" t="str">
        <f t="shared" si="14"/>
        <v/>
      </c>
      <c r="L211" s="278" t="str">
        <f t="shared" si="15"/>
        <v/>
      </c>
      <c r="M211" s="284" t="str">
        <f t="shared" si="16"/>
        <v/>
      </c>
      <c r="N211" s="285"/>
    </row>
    <row r="212" spans="1:14" ht="20.100000000000001" customHeight="1" x14ac:dyDescent="0.25">
      <c r="A212" s="170">
        <v>206</v>
      </c>
      <c r="B212" s="166" t="str">
        <f>IF(Devis!B211="","",Devis!B211)</f>
        <v/>
      </c>
      <c r="C212" s="283" t="str">
        <f>IF(Devis!C211="","",Devis!C211)</f>
        <v/>
      </c>
      <c r="D212" s="283" t="str">
        <f>IF(Devis!D211="","",Devis!D211)</f>
        <v/>
      </c>
      <c r="E212" s="166" t="str">
        <f>IF(Devis!E211="","",Devis!E211)</f>
        <v/>
      </c>
      <c r="F212" s="168" t="str">
        <f>IF(Devis!F211="","",Devis!F211)</f>
        <v/>
      </c>
      <c r="G212" s="168" t="str">
        <f>IF(Devis!G211="","",Devis!G211)</f>
        <v/>
      </c>
      <c r="H212" s="168" t="str">
        <f>IF(Devis!H211="","",Devis!H211)</f>
        <v/>
      </c>
      <c r="I212" s="126"/>
      <c r="J212" s="277" t="str">
        <f t="shared" si="13"/>
        <v/>
      </c>
      <c r="K212" s="169" t="str">
        <f t="shared" si="14"/>
        <v/>
      </c>
      <c r="L212" s="278" t="str">
        <f t="shared" si="15"/>
        <v/>
      </c>
      <c r="M212" s="284" t="str">
        <f t="shared" si="16"/>
        <v/>
      </c>
      <c r="N212" s="285"/>
    </row>
    <row r="213" spans="1:14" ht="20.100000000000001" customHeight="1" x14ac:dyDescent="0.25">
      <c r="A213" s="170">
        <v>207</v>
      </c>
      <c r="B213" s="166" t="str">
        <f>IF(Devis!B212="","",Devis!B212)</f>
        <v/>
      </c>
      <c r="C213" s="283" t="str">
        <f>IF(Devis!C212="","",Devis!C212)</f>
        <v/>
      </c>
      <c r="D213" s="283" t="str">
        <f>IF(Devis!D212="","",Devis!D212)</f>
        <v/>
      </c>
      <c r="E213" s="166" t="str">
        <f>IF(Devis!E212="","",Devis!E212)</f>
        <v/>
      </c>
      <c r="F213" s="168" t="str">
        <f>IF(Devis!F212="","",Devis!F212)</f>
        <v/>
      </c>
      <c r="G213" s="168" t="str">
        <f>IF(Devis!G212="","",Devis!G212)</f>
        <v/>
      </c>
      <c r="H213" s="168" t="str">
        <f>IF(Devis!H212="","",Devis!H212)</f>
        <v/>
      </c>
      <c r="I213" s="126"/>
      <c r="J213" s="277" t="str">
        <f t="shared" si="13"/>
        <v/>
      </c>
      <c r="K213" s="169" t="str">
        <f t="shared" si="14"/>
        <v/>
      </c>
      <c r="L213" s="278" t="str">
        <f t="shared" si="15"/>
        <v/>
      </c>
      <c r="M213" s="284" t="str">
        <f t="shared" si="16"/>
        <v/>
      </c>
      <c r="N213" s="285"/>
    </row>
    <row r="214" spans="1:14" ht="20.100000000000001" customHeight="1" x14ac:dyDescent="0.25">
      <c r="A214" s="170">
        <v>208</v>
      </c>
      <c r="B214" s="166" t="str">
        <f>IF(Devis!B213="","",Devis!B213)</f>
        <v/>
      </c>
      <c r="C214" s="283" t="str">
        <f>IF(Devis!C213="","",Devis!C213)</f>
        <v/>
      </c>
      <c r="D214" s="283" t="str">
        <f>IF(Devis!D213="","",Devis!D213)</f>
        <v/>
      </c>
      <c r="E214" s="166" t="str">
        <f>IF(Devis!E213="","",Devis!E213)</f>
        <v/>
      </c>
      <c r="F214" s="168" t="str">
        <f>IF(Devis!F213="","",Devis!F213)</f>
        <v/>
      </c>
      <c r="G214" s="168" t="str">
        <f>IF(Devis!G213="","",Devis!G213)</f>
        <v/>
      </c>
      <c r="H214" s="168" t="str">
        <f>IF(Devis!H213="","",Devis!H213)</f>
        <v/>
      </c>
      <c r="I214" s="126"/>
      <c r="J214" s="277" t="str">
        <f t="shared" si="13"/>
        <v/>
      </c>
      <c r="K214" s="169" t="str">
        <f t="shared" si="14"/>
        <v/>
      </c>
      <c r="L214" s="278" t="str">
        <f t="shared" si="15"/>
        <v/>
      </c>
      <c r="M214" s="284" t="str">
        <f t="shared" si="16"/>
        <v/>
      </c>
      <c r="N214" s="285"/>
    </row>
    <row r="215" spans="1:14" ht="20.100000000000001" customHeight="1" x14ac:dyDescent="0.25">
      <c r="A215" s="170">
        <v>209</v>
      </c>
      <c r="B215" s="166" t="str">
        <f>IF(Devis!B214="","",Devis!B214)</f>
        <v/>
      </c>
      <c r="C215" s="283" t="str">
        <f>IF(Devis!C214="","",Devis!C214)</f>
        <v/>
      </c>
      <c r="D215" s="283" t="str">
        <f>IF(Devis!D214="","",Devis!D214)</f>
        <v/>
      </c>
      <c r="E215" s="166" t="str">
        <f>IF(Devis!E214="","",Devis!E214)</f>
        <v/>
      </c>
      <c r="F215" s="168" t="str">
        <f>IF(Devis!F214="","",Devis!F214)</f>
        <v/>
      </c>
      <c r="G215" s="168" t="str">
        <f>IF(Devis!G214="","",Devis!G214)</f>
        <v/>
      </c>
      <c r="H215" s="168" t="str">
        <f>IF(Devis!H214="","",Devis!H214)</f>
        <v/>
      </c>
      <c r="I215" s="126"/>
      <c r="J215" s="277" t="str">
        <f t="shared" si="13"/>
        <v/>
      </c>
      <c r="K215" s="169" t="str">
        <f t="shared" si="14"/>
        <v/>
      </c>
      <c r="L215" s="278" t="str">
        <f t="shared" si="15"/>
        <v/>
      </c>
      <c r="M215" s="284" t="str">
        <f t="shared" si="16"/>
        <v/>
      </c>
      <c r="N215" s="285"/>
    </row>
    <row r="216" spans="1:14" ht="20.100000000000001" customHeight="1" x14ac:dyDescent="0.25">
      <c r="A216" s="170">
        <v>210</v>
      </c>
      <c r="B216" s="166" t="str">
        <f>IF(Devis!B215="","",Devis!B215)</f>
        <v/>
      </c>
      <c r="C216" s="283" t="str">
        <f>IF(Devis!C215="","",Devis!C215)</f>
        <v/>
      </c>
      <c r="D216" s="283" t="str">
        <f>IF(Devis!D215="","",Devis!D215)</f>
        <v/>
      </c>
      <c r="E216" s="166" t="str">
        <f>IF(Devis!E215="","",Devis!E215)</f>
        <v/>
      </c>
      <c r="F216" s="168" t="str">
        <f>IF(Devis!F215="","",Devis!F215)</f>
        <v/>
      </c>
      <c r="G216" s="168" t="str">
        <f>IF(Devis!G215="","",Devis!G215)</f>
        <v/>
      </c>
      <c r="H216" s="168" t="str">
        <f>IF(Devis!H215="","",Devis!H215)</f>
        <v/>
      </c>
      <c r="I216" s="126"/>
      <c r="J216" s="277" t="str">
        <f t="shared" si="13"/>
        <v/>
      </c>
      <c r="K216" s="169" t="str">
        <f t="shared" si="14"/>
        <v/>
      </c>
      <c r="L216" s="278" t="str">
        <f t="shared" si="15"/>
        <v/>
      </c>
      <c r="M216" s="284" t="str">
        <f t="shared" si="16"/>
        <v/>
      </c>
      <c r="N216" s="285"/>
    </row>
    <row r="217" spans="1:14" ht="20.100000000000001" customHeight="1" x14ac:dyDescent="0.25">
      <c r="A217" s="170">
        <v>211</v>
      </c>
      <c r="B217" s="166" t="str">
        <f>IF(Devis!B216="","",Devis!B216)</f>
        <v/>
      </c>
      <c r="C217" s="283" t="str">
        <f>IF(Devis!C216="","",Devis!C216)</f>
        <v/>
      </c>
      <c r="D217" s="283" t="str">
        <f>IF(Devis!D216="","",Devis!D216)</f>
        <v/>
      </c>
      <c r="E217" s="166" t="str">
        <f>IF(Devis!E216="","",Devis!E216)</f>
        <v/>
      </c>
      <c r="F217" s="168" t="str">
        <f>IF(Devis!F216="","",Devis!F216)</f>
        <v/>
      </c>
      <c r="G217" s="168" t="str">
        <f>IF(Devis!G216="","",Devis!G216)</f>
        <v/>
      </c>
      <c r="H217" s="168" t="str">
        <f>IF(Devis!H216="","",Devis!H216)</f>
        <v/>
      </c>
      <c r="I217" s="126"/>
      <c r="J217" s="277" t="str">
        <f t="shared" si="13"/>
        <v/>
      </c>
      <c r="K217" s="169" t="str">
        <f t="shared" si="14"/>
        <v/>
      </c>
      <c r="L217" s="278" t="str">
        <f t="shared" si="15"/>
        <v/>
      </c>
      <c r="M217" s="284" t="str">
        <f t="shared" si="16"/>
        <v/>
      </c>
      <c r="N217" s="285"/>
    </row>
    <row r="218" spans="1:14" ht="20.100000000000001" customHeight="1" x14ac:dyDescent="0.25">
      <c r="A218" s="170">
        <v>212</v>
      </c>
      <c r="B218" s="166" t="str">
        <f>IF(Devis!B217="","",Devis!B217)</f>
        <v/>
      </c>
      <c r="C218" s="283" t="str">
        <f>IF(Devis!C217="","",Devis!C217)</f>
        <v/>
      </c>
      <c r="D218" s="283" t="str">
        <f>IF(Devis!D217="","",Devis!D217)</f>
        <v/>
      </c>
      <c r="E218" s="166" t="str">
        <f>IF(Devis!E217="","",Devis!E217)</f>
        <v/>
      </c>
      <c r="F218" s="168" t="str">
        <f>IF(Devis!F217="","",Devis!F217)</f>
        <v/>
      </c>
      <c r="G218" s="168" t="str">
        <f>IF(Devis!G217="","",Devis!G217)</f>
        <v/>
      </c>
      <c r="H218" s="168" t="str">
        <f>IF(Devis!H217="","",Devis!H217)</f>
        <v/>
      </c>
      <c r="I218" s="126"/>
      <c r="J218" s="277" t="str">
        <f t="shared" si="13"/>
        <v/>
      </c>
      <c r="K218" s="169" t="str">
        <f t="shared" si="14"/>
        <v/>
      </c>
      <c r="L218" s="278" t="str">
        <f t="shared" si="15"/>
        <v/>
      </c>
      <c r="M218" s="284" t="str">
        <f t="shared" si="16"/>
        <v/>
      </c>
      <c r="N218" s="285"/>
    </row>
    <row r="219" spans="1:14" ht="20.100000000000001" customHeight="1" x14ac:dyDescent="0.25">
      <c r="A219" s="170">
        <v>213</v>
      </c>
      <c r="B219" s="166" t="str">
        <f>IF(Devis!B218="","",Devis!B218)</f>
        <v/>
      </c>
      <c r="C219" s="283" t="str">
        <f>IF(Devis!C218="","",Devis!C218)</f>
        <v/>
      </c>
      <c r="D219" s="283" t="str">
        <f>IF(Devis!D218="","",Devis!D218)</f>
        <v/>
      </c>
      <c r="E219" s="166" t="str">
        <f>IF(Devis!E218="","",Devis!E218)</f>
        <v/>
      </c>
      <c r="F219" s="168" t="str">
        <f>IF(Devis!F218="","",Devis!F218)</f>
        <v/>
      </c>
      <c r="G219" s="168" t="str">
        <f>IF(Devis!G218="","",Devis!G218)</f>
        <v/>
      </c>
      <c r="H219" s="168" t="str">
        <f>IF(Devis!H218="","",Devis!H218)</f>
        <v/>
      </c>
      <c r="I219" s="126"/>
      <c r="J219" s="277" t="str">
        <f t="shared" si="13"/>
        <v/>
      </c>
      <c r="K219" s="169" t="str">
        <f t="shared" si="14"/>
        <v/>
      </c>
      <c r="L219" s="278" t="str">
        <f t="shared" si="15"/>
        <v/>
      </c>
      <c r="M219" s="284" t="str">
        <f t="shared" si="16"/>
        <v/>
      </c>
      <c r="N219" s="285"/>
    </row>
    <row r="220" spans="1:14" ht="20.100000000000001" customHeight="1" x14ac:dyDescent="0.25">
      <c r="A220" s="170">
        <v>214</v>
      </c>
      <c r="B220" s="166" t="str">
        <f>IF(Devis!B219="","",Devis!B219)</f>
        <v/>
      </c>
      <c r="C220" s="283" t="str">
        <f>IF(Devis!C219="","",Devis!C219)</f>
        <v/>
      </c>
      <c r="D220" s="283" t="str">
        <f>IF(Devis!D219="","",Devis!D219)</f>
        <v/>
      </c>
      <c r="E220" s="166" t="str">
        <f>IF(Devis!E219="","",Devis!E219)</f>
        <v/>
      </c>
      <c r="F220" s="168" t="str">
        <f>IF(Devis!F219="","",Devis!F219)</f>
        <v/>
      </c>
      <c r="G220" s="168" t="str">
        <f>IF(Devis!G219="","",Devis!G219)</f>
        <v/>
      </c>
      <c r="H220" s="168" t="str">
        <f>IF(Devis!H219="","",Devis!H219)</f>
        <v/>
      </c>
      <c r="I220" s="126"/>
      <c r="J220" s="277" t="str">
        <f t="shared" si="13"/>
        <v/>
      </c>
      <c r="K220" s="169" t="str">
        <f t="shared" si="14"/>
        <v/>
      </c>
      <c r="L220" s="278" t="str">
        <f t="shared" si="15"/>
        <v/>
      </c>
      <c r="M220" s="284" t="str">
        <f t="shared" si="16"/>
        <v/>
      </c>
      <c r="N220" s="285"/>
    </row>
    <row r="221" spans="1:14" ht="20.100000000000001" customHeight="1" x14ac:dyDescent="0.25">
      <c r="A221" s="170">
        <v>215</v>
      </c>
      <c r="B221" s="166" t="str">
        <f>IF(Devis!B220="","",Devis!B220)</f>
        <v/>
      </c>
      <c r="C221" s="283" t="str">
        <f>IF(Devis!C220="","",Devis!C220)</f>
        <v/>
      </c>
      <c r="D221" s="283" t="str">
        <f>IF(Devis!D220="","",Devis!D220)</f>
        <v/>
      </c>
      <c r="E221" s="166" t="str">
        <f>IF(Devis!E220="","",Devis!E220)</f>
        <v/>
      </c>
      <c r="F221" s="168" t="str">
        <f>IF(Devis!F220="","",Devis!F220)</f>
        <v/>
      </c>
      <c r="G221" s="168" t="str">
        <f>IF(Devis!G220="","",Devis!G220)</f>
        <v/>
      </c>
      <c r="H221" s="168" t="str">
        <f>IF(Devis!H220="","",Devis!H220)</f>
        <v/>
      </c>
      <c r="I221" s="126"/>
      <c r="J221" s="277" t="str">
        <f t="shared" si="13"/>
        <v/>
      </c>
      <c r="K221" s="169" t="str">
        <f t="shared" si="14"/>
        <v/>
      </c>
      <c r="L221" s="278" t="str">
        <f t="shared" si="15"/>
        <v/>
      </c>
      <c r="M221" s="284" t="str">
        <f t="shared" si="16"/>
        <v/>
      </c>
      <c r="N221" s="285"/>
    </row>
    <row r="222" spans="1:14" ht="20.100000000000001" customHeight="1" x14ac:dyDescent="0.25">
      <c r="A222" s="170">
        <v>216</v>
      </c>
      <c r="B222" s="166" t="str">
        <f>IF(Devis!B221="","",Devis!B221)</f>
        <v/>
      </c>
      <c r="C222" s="283" t="str">
        <f>IF(Devis!C221="","",Devis!C221)</f>
        <v/>
      </c>
      <c r="D222" s="283" t="str">
        <f>IF(Devis!D221="","",Devis!D221)</f>
        <v/>
      </c>
      <c r="E222" s="166" t="str">
        <f>IF(Devis!E221="","",Devis!E221)</f>
        <v/>
      </c>
      <c r="F222" s="168" t="str">
        <f>IF(Devis!F221="","",Devis!F221)</f>
        <v/>
      </c>
      <c r="G222" s="168" t="str">
        <f>IF(Devis!G221="","",Devis!G221)</f>
        <v/>
      </c>
      <c r="H222" s="168" t="str">
        <f>IF(Devis!H221="","",Devis!H221)</f>
        <v/>
      </c>
      <c r="I222" s="126"/>
      <c r="J222" s="277" t="str">
        <f t="shared" si="13"/>
        <v/>
      </c>
      <c r="K222" s="169" t="str">
        <f t="shared" si="14"/>
        <v/>
      </c>
      <c r="L222" s="278" t="str">
        <f t="shared" si="15"/>
        <v/>
      </c>
      <c r="M222" s="284" t="str">
        <f t="shared" si="16"/>
        <v/>
      </c>
      <c r="N222" s="285"/>
    </row>
    <row r="223" spans="1:14" ht="20.100000000000001" customHeight="1" x14ac:dyDescent="0.25">
      <c r="A223" s="170">
        <v>217</v>
      </c>
      <c r="B223" s="166" t="str">
        <f>IF(Devis!B222="","",Devis!B222)</f>
        <v/>
      </c>
      <c r="C223" s="283" t="str">
        <f>IF(Devis!C222="","",Devis!C222)</f>
        <v/>
      </c>
      <c r="D223" s="283" t="str">
        <f>IF(Devis!D222="","",Devis!D222)</f>
        <v/>
      </c>
      <c r="E223" s="166" t="str">
        <f>IF(Devis!E222="","",Devis!E222)</f>
        <v/>
      </c>
      <c r="F223" s="168" t="str">
        <f>IF(Devis!F222="","",Devis!F222)</f>
        <v/>
      </c>
      <c r="G223" s="168" t="str">
        <f>IF(Devis!G222="","",Devis!G222)</f>
        <v/>
      </c>
      <c r="H223" s="168" t="str">
        <f>IF(Devis!H222="","",Devis!H222)</f>
        <v/>
      </c>
      <c r="I223" s="126"/>
      <c r="J223" s="277" t="str">
        <f t="shared" si="13"/>
        <v/>
      </c>
      <c r="K223" s="169" t="str">
        <f t="shared" si="14"/>
        <v/>
      </c>
      <c r="L223" s="278" t="str">
        <f t="shared" si="15"/>
        <v/>
      </c>
      <c r="M223" s="284" t="str">
        <f t="shared" si="16"/>
        <v/>
      </c>
      <c r="N223" s="285"/>
    </row>
    <row r="224" spans="1:14" ht="20.100000000000001" customHeight="1" x14ac:dyDescent="0.25">
      <c r="A224" s="170">
        <v>218</v>
      </c>
      <c r="B224" s="166" t="str">
        <f>IF(Devis!B223="","",Devis!B223)</f>
        <v/>
      </c>
      <c r="C224" s="283" t="str">
        <f>IF(Devis!C223="","",Devis!C223)</f>
        <v/>
      </c>
      <c r="D224" s="283" t="str">
        <f>IF(Devis!D223="","",Devis!D223)</f>
        <v/>
      </c>
      <c r="E224" s="166" t="str">
        <f>IF(Devis!E223="","",Devis!E223)</f>
        <v/>
      </c>
      <c r="F224" s="168" t="str">
        <f>IF(Devis!F223="","",Devis!F223)</f>
        <v/>
      </c>
      <c r="G224" s="168" t="str">
        <f>IF(Devis!G223="","",Devis!G223)</f>
        <v/>
      </c>
      <c r="H224" s="168" t="str">
        <f>IF(Devis!H223="","",Devis!H223)</f>
        <v/>
      </c>
      <c r="I224" s="126"/>
      <c r="J224" s="277" t="str">
        <f t="shared" si="13"/>
        <v/>
      </c>
      <c r="K224" s="169" t="str">
        <f t="shared" si="14"/>
        <v/>
      </c>
      <c r="L224" s="278" t="str">
        <f t="shared" si="15"/>
        <v/>
      </c>
      <c r="M224" s="284" t="str">
        <f t="shared" si="16"/>
        <v/>
      </c>
      <c r="N224" s="285"/>
    </row>
    <row r="225" spans="1:14" ht="20.100000000000001" customHeight="1" x14ac:dyDescent="0.25">
      <c r="A225" s="170">
        <v>219</v>
      </c>
      <c r="B225" s="166" t="str">
        <f>IF(Devis!B224="","",Devis!B224)</f>
        <v/>
      </c>
      <c r="C225" s="283" t="str">
        <f>IF(Devis!C224="","",Devis!C224)</f>
        <v/>
      </c>
      <c r="D225" s="283" t="str">
        <f>IF(Devis!D224="","",Devis!D224)</f>
        <v/>
      </c>
      <c r="E225" s="166" t="str">
        <f>IF(Devis!E224="","",Devis!E224)</f>
        <v/>
      </c>
      <c r="F225" s="168" t="str">
        <f>IF(Devis!F224="","",Devis!F224)</f>
        <v/>
      </c>
      <c r="G225" s="168" t="str">
        <f>IF(Devis!G224="","",Devis!G224)</f>
        <v/>
      </c>
      <c r="H225" s="168" t="str">
        <f>IF(Devis!H224="","",Devis!H224)</f>
        <v/>
      </c>
      <c r="I225" s="126"/>
      <c r="J225" s="277" t="str">
        <f t="shared" si="13"/>
        <v/>
      </c>
      <c r="K225" s="169" t="str">
        <f t="shared" si="14"/>
        <v/>
      </c>
      <c r="L225" s="278" t="str">
        <f t="shared" si="15"/>
        <v/>
      </c>
      <c r="M225" s="284" t="str">
        <f t="shared" si="16"/>
        <v/>
      </c>
      <c r="N225" s="285"/>
    </row>
    <row r="226" spans="1:14" ht="20.100000000000001" customHeight="1" x14ac:dyDescent="0.25">
      <c r="A226" s="170">
        <v>220</v>
      </c>
      <c r="B226" s="166" t="str">
        <f>IF(Devis!B225="","",Devis!B225)</f>
        <v/>
      </c>
      <c r="C226" s="283" t="str">
        <f>IF(Devis!C225="","",Devis!C225)</f>
        <v/>
      </c>
      <c r="D226" s="283" t="str">
        <f>IF(Devis!D225="","",Devis!D225)</f>
        <v/>
      </c>
      <c r="E226" s="166" t="str">
        <f>IF(Devis!E225="","",Devis!E225)</f>
        <v/>
      </c>
      <c r="F226" s="168" t="str">
        <f>IF(Devis!F225="","",Devis!F225)</f>
        <v/>
      </c>
      <c r="G226" s="168" t="str">
        <f>IF(Devis!G225="","",Devis!G225)</f>
        <v/>
      </c>
      <c r="H226" s="168" t="str">
        <f>IF(Devis!H225="","",Devis!H225)</f>
        <v/>
      </c>
      <c r="I226" s="126"/>
      <c r="J226" s="277" t="str">
        <f t="shared" si="13"/>
        <v/>
      </c>
      <c r="K226" s="169" t="str">
        <f t="shared" si="14"/>
        <v/>
      </c>
      <c r="L226" s="278" t="str">
        <f t="shared" si="15"/>
        <v/>
      </c>
      <c r="M226" s="284" t="str">
        <f t="shared" si="16"/>
        <v/>
      </c>
      <c r="N226" s="285"/>
    </row>
    <row r="227" spans="1:14" ht="20.100000000000001" customHeight="1" x14ac:dyDescent="0.25">
      <c r="A227" s="170">
        <v>221</v>
      </c>
      <c r="B227" s="166" t="str">
        <f>IF(Devis!B226="","",Devis!B226)</f>
        <v/>
      </c>
      <c r="C227" s="283" t="str">
        <f>IF(Devis!C226="","",Devis!C226)</f>
        <v/>
      </c>
      <c r="D227" s="283" t="str">
        <f>IF(Devis!D226="","",Devis!D226)</f>
        <v/>
      </c>
      <c r="E227" s="166" t="str">
        <f>IF(Devis!E226="","",Devis!E226)</f>
        <v/>
      </c>
      <c r="F227" s="168" t="str">
        <f>IF(Devis!F226="","",Devis!F226)</f>
        <v/>
      </c>
      <c r="G227" s="168" t="str">
        <f>IF(Devis!G226="","",Devis!G226)</f>
        <v/>
      </c>
      <c r="H227" s="168" t="str">
        <f>IF(Devis!H226="","",Devis!H226)</f>
        <v/>
      </c>
      <c r="I227" s="126"/>
      <c r="J227" s="277" t="str">
        <f t="shared" si="13"/>
        <v/>
      </c>
      <c r="K227" s="169" t="str">
        <f t="shared" si="14"/>
        <v/>
      </c>
      <c r="L227" s="278" t="str">
        <f t="shared" si="15"/>
        <v/>
      </c>
      <c r="M227" s="284" t="str">
        <f t="shared" si="16"/>
        <v/>
      </c>
      <c r="N227" s="285"/>
    </row>
    <row r="228" spans="1:14" ht="20.100000000000001" customHeight="1" x14ac:dyDescent="0.25">
      <c r="A228" s="170">
        <v>222</v>
      </c>
      <c r="B228" s="166" t="str">
        <f>IF(Devis!B227="","",Devis!B227)</f>
        <v/>
      </c>
      <c r="C228" s="283" t="str">
        <f>IF(Devis!C227="","",Devis!C227)</f>
        <v/>
      </c>
      <c r="D228" s="283" t="str">
        <f>IF(Devis!D227="","",Devis!D227)</f>
        <v/>
      </c>
      <c r="E228" s="166" t="str">
        <f>IF(Devis!E227="","",Devis!E227)</f>
        <v/>
      </c>
      <c r="F228" s="168" t="str">
        <f>IF(Devis!F227="","",Devis!F227)</f>
        <v/>
      </c>
      <c r="G228" s="168" t="str">
        <f>IF(Devis!G227="","",Devis!G227)</f>
        <v/>
      </c>
      <c r="H228" s="168" t="str">
        <f>IF(Devis!H227="","",Devis!H227)</f>
        <v/>
      </c>
      <c r="I228" s="126"/>
      <c r="J228" s="277" t="str">
        <f t="shared" si="13"/>
        <v/>
      </c>
      <c r="K228" s="169" t="str">
        <f t="shared" si="14"/>
        <v/>
      </c>
      <c r="L228" s="278" t="str">
        <f t="shared" si="15"/>
        <v/>
      </c>
      <c r="M228" s="284" t="str">
        <f t="shared" si="16"/>
        <v/>
      </c>
      <c r="N228" s="285"/>
    </row>
    <row r="229" spans="1:14" ht="20.100000000000001" customHeight="1" x14ac:dyDescent="0.25">
      <c r="A229" s="170">
        <v>223</v>
      </c>
      <c r="B229" s="166" t="str">
        <f>IF(Devis!B228="","",Devis!B228)</f>
        <v/>
      </c>
      <c r="C229" s="283" t="str">
        <f>IF(Devis!C228="","",Devis!C228)</f>
        <v/>
      </c>
      <c r="D229" s="283" t="str">
        <f>IF(Devis!D228="","",Devis!D228)</f>
        <v/>
      </c>
      <c r="E229" s="166" t="str">
        <f>IF(Devis!E228="","",Devis!E228)</f>
        <v/>
      </c>
      <c r="F229" s="168" t="str">
        <f>IF(Devis!F228="","",Devis!F228)</f>
        <v/>
      </c>
      <c r="G229" s="168" t="str">
        <f>IF(Devis!G228="","",Devis!G228)</f>
        <v/>
      </c>
      <c r="H229" s="168" t="str">
        <f>IF(Devis!H228="","",Devis!H228)</f>
        <v/>
      </c>
      <c r="I229" s="126"/>
      <c r="J229" s="277" t="str">
        <f t="shared" si="13"/>
        <v/>
      </c>
      <c r="K229" s="169" t="str">
        <f t="shared" si="14"/>
        <v/>
      </c>
      <c r="L229" s="278" t="str">
        <f t="shared" si="15"/>
        <v/>
      </c>
      <c r="M229" s="284" t="str">
        <f t="shared" si="16"/>
        <v/>
      </c>
      <c r="N229" s="285"/>
    </row>
    <row r="230" spans="1:14" ht="20.100000000000001" customHeight="1" x14ac:dyDescent="0.25">
      <c r="A230" s="170">
        <v>224</v>
      </c>
      <c r="B230" s="166" t="str">
        <f>IF(Devis!B229="","",Devis!B229)</f>
        <v/>
      </c>
      <c r="C230" s="283" t="str">
        <f>IF(Devis!C229="","",Devis!C229)</f>
        <v/>
      </c>
      <c r="D230" s="283" t="str">
        <f>IF(Devis!D229="","",Devis!D229)</f>
        <v/>
      </c>
      <c r="E230" s="166" t="str">
        <f>IF(Devis!E229="","",Devis!E229)</f>
        <v/>
      </c>
      <c r="F230" s="168" t="str">
        <f>IF(Devis!F229="","",Devis!F229)</f>
        <v/>
      </c>
      <c r="G230" s="168" t="str">
        <f>IF(Devis!G229="","",Devis!G229)</f>
        <v/>
      </c>
      <c r="H230" s="168" t="str">
        <f>IF(Devis!H229="","",Devis!H229)</f>
        <v/>
      </c>
      <c r="I230" s="126"/>
      <c r="J230" s="277" t="str">
        <f t="shared" si="13"/>
        <v/>
      </c>
      <c r="K230" s="169" t="str">
        <f t="shared" si="14"/>
        <v/>
      </c>
      <c r="L230" s="278" t="str">
        <f t="shared" si="15"/>
        <v/>
      </c>
      <c r="M230" s="284" t="str">
        <f t="shared" si="16"/>
        <v/>
      </c>
      <c r="N230" s="285"/>
    </row>
    <row r="231" spans="1:14" ht="20.100000000000001" customHeight="1" x14ac:dyDescent="0.25">
      <c r="A231" s="170">
        <v>225</v>
      </c>
      <c r="B231" s="166" t="str">
        <f>IF(Devis!B230="","",Devis!B230)</f>
        <v/>
      </c>
      <c r="C231" s="283" t="str">
        <f>IF(Devis!C230="","",Devis!C230)</f>
        <v/>
      </c>
      <c r="D231" s="283" t="str">
        <f>IF(Devis!D230="","",Devis!D230)</f>
        <v/>
      </c>
      <c r="E231" s="166" t="str">
        <f>IF(Devis!E230="","",Devis!E230)</f>
        <v/>
      </c>
      <c r="F231" s="168" t="str">
        <f>IF(Devis!F230="","",Devis!F230)</f>
        <v/>
      </c>
      <c r="G231" s="168" t="str">
        <f>IF(Devis!G230="","",Devis!G230)</f>
        <v/>
      </c>
      <c r="H231" s="168" t="str">
        <f>IF(Devis!H230="","",Devis!H230)</f>
        <v/>
      </c>
      <c r="I231" s="126"/>
      <c r="J231" s="277" t="str">
        <f t="shared" si="13"/>
        <v/>
      </c>
      <c r="K231" s="169" t="str">
        <f t="shared" si="14"/>
        <v/>
      </c>
      <c r="L231" s="278" t="str">
        <f t="shared" si="15"/>
        <v/>
      </c>
      <c r="M231" s="284" t="str">
        <f t="shared" si="16"/>
        <v/>
      </c>
      <c r="N231" s="285"/>
    </row>
    <row r="232" spans="1:14" ht="20.100000000000001" customHeight="1" x14ac:dyDescent="0.25">
      <c r="A232" s="170">
        <v>226</v>
      </c>
      <c r="B232" s="166" t="str">
        <f>IF(Devis!B231="","",Devis!B231)</f>
        <v/>
      </c>
      <c r="C232" s="283" t="str">
        <f>IF(Devis!C231="","",Devis!C231)</f>
        <v/>
      </c>
      <c r="D232" s="283" t="str">
        <f>IF(Devis!D231="","",Devis!D231)</f>
        <v/>
      </c>
      <c r="E232" s="166" t="str">
        <f>IF(Devis!E231="","",Devis!E231)</f>
        <v/>
      </c>
      <c r="F232" s="168" t="str">
        <f>IF(Devis!F231="","",Devis!F231)</f>
        <v/>
      </c>
      <c r="G232" s="168" t="str">
        <f>IF(Devis!G231="","",Devis!G231)</f>
        <v/>
      </c>
      <c r="H232" s="168" t="str">
        <f>IF(Devis!H231="","",Devis!H231)</f>
        <v/>
      </c>
      <c r="I232" s="126"/>
      <c r="J232" s="277" t="str">
        <f t="shared" si="13"/>
        <v/>
      </c>
      <c r="K232" s="169" t="str">
        <f t="shared" si="14"/>
        <v/>
      </c>
      <c r="L232" s="278" t="str">
        <f t="shared" si="15"/>
        <v/>
      </c>
      <c r="M232" s="284" t="str">
        <f t="shared" si="16"/>
        <v/>
      </c>
      <c r="N232" s="285"/>
    </row>
    <row r="233" spans="1:14" ht="20.100000000000001" customHeight="1" x14ac:dyDescent="0.25">
      <c r="A233" s="170">
        <v>227</v>
      </c>
      <c r="B233" s="166" t="str">
        <f>IF(Devis!B232="","",Devis!B232)</f>
        <v/>
      </c>
      <c r="C233" s="283" t="str">
        <f>IF(Devis!C232="","",Devis!C232)</f>
        <v/>
      </c>
      <c r="D233" s="283" t="str">
        <f>IF(Devis!D232="","",Devis!D232)</f>
        <v/>
      </c>
      <c r="E233" s="166" t="str">
        <f>IF(Devis!E232="","",Devis!E232)</f>
        <v/>
      </c>
      <c r="F233" s="168" t="str">
        <f>IF(Devis!F232="","",Devis!F232)</f>
        <v/>
      </c>
      <c r="G233" s="168" t="str">
        <f>IF(Devis!G232="","",Devis!G232)</f>
        <v/>
      </c>
      <c r="H233" s="168" t="str">
        <f>IF(Devis!H232="","",Devis!H232)</f>
        <v/>
      </c>
      <c r="I233" s="126"/>
      <c r="J233" s="277" t="str">
        <f t="shared" si="13"/>
        <v/>
      </c>
      <c r="K233" s="169" t="str">
        <f t="shared" si="14"/>
        <v/>
      </c>
      <c r="L233" s="278" t="str">
        <f t="shared" si="15"/>
        <v/>
      </c>
      <c r="M233" s="284" t="str">
        <f t="shared" si="16"/>
        <v/>
      </c>
      <c r="N233" s="285"/>
    </row>
    <row r="234" spans="1:14" ht="20.100000000000001" customHeight="1" x14ac:dyDescent="0.25">
      <c r="A234" s="170">
        <v>228</v>
      </c>
      <c r="B234" s="166" t="str">
        <f>IF(Devis!B233="","",Devis!B233)</f>
        <v/>
      </c>
      <c r="C234" s="283" t="str">
        <f>IF(Devis!C233="","",Devis!C233)</f>
        <v/>
      </c>
      <c r="D234" s="283" t="str">
        <f>IF(Devis!D233="","",Devis!D233)</f>
        <v/>
      </c>
      <c r="E234" s="166" t="str">
        <f>IF(Devis!E233="","",Devis!E233)</f>
        <v/>
      </c>
      <c r="F234" s="168" t="str">
        <f>IF(Devis!F233="","",Devis!F233)</f>
        <v/>
      </c>
      <c r="G234" s="168" t="str">
        <f>IF(Devis!G233="","",Devis!G233)</f>
        <v/>
      </c>
      <c r="H234" s="168" t="str">
        <f>IF(Devis!H233="","",Devis!H233)</f>
        <v/>
      </c>
      <c r="I234" s="126"/>
      <c r="J234" s="277" t="str">
        <f t="shared" si="13"/>
        <v/>
      </c>
      <c r="K234" s="169" t="str">
        <f t="shared" si="14"/>
        <v/>
      </c>
      <c r="L234" s="278" t="str">
        <f t="shared" si="15"/>
        <v/>
      </c>
      <c r="M234" s="284" t="str">
        <f t="shared" si="16"/>
        <v/>
      </c>
      <c r="N234" s="285"/>
    </row>
    <row r="235" spans="1:14" ht="20.100000000000001" customHeight="1" x14ac:dyDescent="0.25">
      <c r="A235" s="170">
        <v>229</v>
      </c>
      <c r="B235" s="166" t="str">
        <f>IF(Devis!B234="","",Devis!B234)</f>
        <v/>
      </c>
      <c r="C235" s="283" t="str">
        <f>IF(Devis!C234="","",Devis!C234)</f>
        <v/>
      </c>
      <c r="D235" s="283" t="str">
        <f>IF(Devis!D234="","",Devis!D234)</f>
        <v/>
      </c>
      <c r="E235" s="166" t="str">
        <f>IF(Devis!E234="","",Devis!E234)</f>
        <v/>
      </c>
      <c r="F235" s="168" t="str">
        <f>IF(Devis!F234="","",Devis!F234)</f>
        <v/>
      </c>
      <c r="G235" s="168" t="str">
        <f>IF(Devis!G234="","",Devis!G234)</f>
        <v/>
      </c>
      <c r="H235" s="168" t="str">
        <f>IF(Devis!H234="","",Devis!H234)</f>
        <v/>
      </c>
      <c r="I235" s="126"/>
      <c r="J235" s="277" t="str">
        <f t="shared" si="13"/>
        <v/>
      </c>
      <c r="K235" s="169" t="str">
        <f t="shared" si="14"/>
        <v/>
      </c>
      <c r="L235" s="278" t="str">
        <f t="shared" si="15"/>
        <v/>
      </c>
      <c r="M235" s="284" t="str">
        <f t="shared" si="16"/>
        <v/>
      </c>
      <c r="N235" s="285"/>
    </row>
    <row r="236" spans="1:14" ht="20.100000000000001" customHeight="1" x14ac:dyDescent="0.25">
      <c r="A236" s="170">
        <v>230</v>
      </c>
      <c r="B236" s="166" t="str">
        <f>IF(Devis!B235="","",Devis!B235)</f>
        <v/>
      </c>
      <c r="C236" s="283" t="str">
        <f>IF(Devis!C235="","",Devis!C235)</f>
        <v/>
      </c>
      <c r="D236" s="283" t="str">
        <f>IF(Devis!D235="","",Devis!D235)</f>
        <v/>
      </c>
      <c r="E236" s="166" t="str">
        <f>IF(Devis!E235="","",Devis!E235)</f>
        <v/>
      </c>
      <c r="F236" s="168" t="str">
        <f>IF(Devis!F235="","",Devis!F235)</f>
        <v/>
      </c>
      <c r="G236" s="168" t="str">
        <f>IF(Devis!G235="","",Devis!G235)</f>
        <v/>
      </c>
      <c r="H236" s="168" t="str">
        <f>IF(Devis!H235="","",Devis!H235)</f>
        <v/>
      </c>
      <c r="I236" s="126"/>
      <c r="J236" s="277" t="str">
        <f t="shared" si="13"/>
        <v/>
      </c>
      <c r="K236" s="169" t="str">
        <f t="shared" si="14"/>
        <v/>
      </c>
      <c r="L236" s="278" t="str">
        <f t="shared" si="15"/>
        <v/>
      </c>
      <c r="M236" s="284" t="str">
        <f t="shared" si="16"/>
        <v/>
      </c>
      <c r="N236" s="285"/>
    </row>
    <row r="237" spans="1:14" ht="20.100000000000001" customHeight="1" x14ac:dyDescent="0.25">
      <c r="A237" s="170">
        <v>231</v>
      </c>
      <c r="B237" s="166" t="str">
        <f>IF(Devis!B236="","",Devis!B236)</f>
        <v/>
      </c>
      <c r="C237" s="283" t="str">
        <f>IF(Devis!C236="","",Devis!C236)</f>
        <v/>
      </c>
      <c r="D237" s="283" t="str">
        <f>IF(Devis!D236="","",Devis!D236)</f>
        <v/>
      </c>
      <c r="E237" s="166" t="str">
        <f>IF(Devis!E236="","",Devis!E236)</f>
        <v/>
      </c>
      <c r="F237" s="168" t="str">
        <f>IF(Devis!F236="","",Devis!F236)</f>
        <v/>
      </c>
      <c r="G237" s="168" t="str">
        <f>IF(Devis!G236="","",Devis!G236)</f>
        <v/>
      </c>
      <c r="H237" s="168" t="str">
        <f>IF(Devis!H236="","",Devis!H236)</f>
        <v/>
      </c>
      <c r="I237" s="126"/>
      <c r="J237" s="277" t="str">
        <f t="shared" si="13"/>
        <v/>
      </c>
      <c r="K237" s="169" t="str">
        <f t="shared" si="14"/>
        <v/>
      </c>
      <c r="L237" s="278" t="str">
        <f t="shared" si="15"/>
        <v/>
      </c>
      <c r="M237" s="284" t="str">
        <f t="shared" si="16"/>
        <v/>
      </c>
      <c r="N237" s="285"/>
    </row>
    <row r="238" spans="1:14" ht="20.100000000000001" customHeight="1" x14ac:dyDescent="0.25">
      <c r="A238" s="170">
        <v>232</v>
      </c>
      <c r="B238" s="166" t="str">
        <f>IF(Devis!B237="","",Devis!B237)</f>
        <v/>
      </c>
      <c r="C238" s="283" t="str">
        <f>IF(Devis!C237="","",Devis!C237)</f>
        <v/>
      </c>
      <c r="D238" s="283" t="str">
        <f>IF(Devis!D237="","",Devis!D237)</f>
        <v/>
      </c>
      <c r="E238" s="166" t="str">
        <f>IF(Devis!E237="","",Devis!E237)</f>
        <v/>
      </c>
      <c r="F238" s="168" t="str">
        <f>IF(Devis!F237="","",Devis!F237)</f>
        <v/>
      </c>
      <c r="G238" s="168" t="str">
        <f>IF(Devis!G237="","",Devis!G237)</f>
        <v/>
      </c>
      <c r="H238" s="168" t="str">
        <f>IF(Devis!H237="","",Devis!H237)</f>
        <v/>
      </c>
      <c r="I238" s="126"/>
      <c r="J238" s="277" t="str">
        <f t="shared" si="13"/>
        <v/>
      </c>
      <c r="K238" s="169" t="str">
        <f t="shared" si="14"/>
        <v/>
      </c>
      <c r="L238" s="278" t="str">
        <f t="shared" si="15"/>
        <v/>
      </c>
      <c r="M238" s="284" t="str">
        <f t="shared" si="16"/>
        <v/>
      </c>
      <c r="N238" s="285"/>
    </row>
    <row r="239" spans="1:14" ht="20.100000000000001" customHeight="1" x14ac:dyDescent="0.25">
      <c r="A239" s="170">
        <v>233</v>
      </c>
      <c r="B239" s="166" t="str">
        <f>IF(Devis!B238="","",Devis!B238)</f>
        <v/>
      </c>
      <c r="C239" s="283" t="str">
        <f>IF(Devis!C238="","",Devis!C238)</f>
        <v/>
      </c>
      <c r="D239" s="283" t="str">
        <f>IF(Devis!D238="","",Devis!D238)</f>
        <v/>
      </c>
      <c r="E239" s="166" t="str">
        <f>IF(Devis!E238="","",Devis!E238)</f>
        <v/>
      </c>
      <c r="F239" s="168" t="str">
        <f>IF(Devis!F238="","",Devis!F238)</f>
        <v/>
      </c>
      <c r="G239" s="168" t="str">
        <f>IF(Devis!G238="","",Devis!G238)</f>
        <v/>
      </c>
      <c r="H239" s="168" t="str">
        <f>IF(Devis!H238="","",Devis!H238)</f>
        <v/>
      </c>
      <c r="I239" s="126"/>
      <c r="J239" s="277" t="str">
        <f t="shared" si="13"/>
        <v/>
      </c>
      <c r="K239" s="169" t="str">
        <f t="shared" si="14"/>
        <v/>
      </c>
      <c r="L239" s="278" t="str">
        <f t="shared" si="15"/>
        <v/>
      </c>
      <c r="M239" s="284" t="str">
        <f t="shared" si="16"/>
        <v/>
      </c>
      <c r="N239" s="285"/>
    </row>
    <row r="240" spans="1:14" ht="20.100000000000001" customHeight="1" x14ac:dyDescent="0.25">
      <c r="A240" s="170">
        <v>234</v>
      </c>
      <c r="B240" s="166" t="str">
        <f>IF(Devis!B239="","",Devis!B239)</f>
        <v/>
      </c>
      <c r="C240" s="283" t="str">
        <f>IF(Devis!C239="","",Devis!C239)</f>
        <v/>
      </c>
      <c r="D240" s="283" t="str">
        <f>IF(Devis!D239="","",Devis!D239)</f>
        <v/>
      </c>
      <c r="E240" s="166" t="str">
        <f>IF(Devis!E239="","",Devis!E239)</f>
        <v/>
      </c>
      <c r="F240" s="168" t="str">
        <f>IF(Devis!F239="","",Devis!F239)</f>
        <v/>
      </c>
      <c r="G240" s="168" t="str">
        <f>IF(Devis!G239="","",Devis!G239)</f>
        <v/>
      </c>
      <c r="H240" s="168" t="str">
        <f>IF(Devis!H239="","",Devis!H239)</f>
        <v/>
      </c>
      <c r="I240" s="126"/>
      <c r="J240" s="277" t="str">
        <f t="shared" si="13"/>
        <v/>
      </c>
      <c r="K240" s="169" t="str">
        <f t="shared" si="14"/>
        <v/>
      </c>
      <c r="L240" s="278" t="str">
        <f t="shared" si="15"/>
        <v/>
      </c>
      <c r="M240" s="284" t="str">
        <f t="shared" si="16"/>
        <v/>
      </c>
      <c r="N240" s="285"/>
    </row>
    <row r="241" spans="1:14" ht="20.100000000000001" customHeight="1" x14ac:dyDescent="0.25">
      <c r="A241" s="170">
        <v>235</v>
      </c>
      <c r="B241" s="166" t="str">
        <f>IF(Devis!B240="","",Devis!B240)</f>
        <v/>
      </c>
      <c r="C241" s="283" t="str">
        <f>IF(Devis!C240="","",Devis!C240)</f>
        <v/>
      </c>
      <c r="D241" s="283" t="str">
        <f>IF(Devis!D240="","",Devis!D240)</f>
        <v/>
      </c>
      <c r="E241" s="166" t="str">
        <f>IF(Devis!E240="","",Devis!E240)</f>
        <v/>
      </c>
      <c r="F241" s="168" t="str">
        <f>IF(Devis!F240="","",Devis!F240)</f>
        <v/>
      </c>
      <c r="G241" s="168" t="str">
        <f>IF(Devis!G240="","",Devis!G240)</f>
        <v/>
      </c>
      <c r="H241" s="168" t="str">
        <f>IF(Devis!H240="","",Devis!H240)</f>
        <v/>
      </c>
      <c r="I241" s="126"/>
      <c r="J241" s="277" t="str">
        <f t="shared" si="13"/>
        <v/>
      </c>
      <c r="K241" s="169" t="str">
        <f t="shared" si="14"/>
        <v/>
      </c>
      <c r="L241" s="278" t="str">
        <f t="shared" si="15"/>
        <v/>
      </c>
      <c r="M241" s="284" t="str">
        <f t="shared" si="16"/>
        <v/>
      </c>
      <c r="N241" s="285"/>
    </row>
    <row r="242" spans="1:14" ht="20.100000000000001" customHeight="1" x14ac:dyDescent="0.25">
      <c r="A242" s="170">
        <v>236</v>
      </c>
      <c r="B242" s="166" t="str">
        <f>IF(Devis!B241="","",Devis!B241)</f>
        <v/>
      </c>
      <c r="C242" s="283" t="str">
        <f>IF(Devis!C241="","",Devis!C241)</f>
        <v/>
      </c>
      <c r="D242" s="283" t="str">
        <f>IF(Devis!D241="","",Devis!D241)</f>
        <v/>
      </c>
      <c r="E242" s="166" t="str">
        <f>IF(Devis!E241="","",Devis!E241)</f>
        <v/>
      </c>
      <c r="F242" s="168" t="str">
        <f>IF(Devis!F241="","",Devis!F241)</f>
        <v/>
      </c>
      <c r="G242" s="168" t="str">
        <f>IF(Devis!G241="","",Devis!G241)</f>
        <v/>
      </c>
      <c r="H242" s="168" t="str">
        <f>IF(Devis!H241="","",Devis!H241)</f>
        <v/>
      </c>
      <c r="I242" s="126"/>
      <c r="J242" s="277" t="str">
        <f t="shared" si="13"/>
        <v/>
      </c>
      <c r="K242" s="169" t="str">
        <f t="shared" si="14"/>
        <v/>
      </c>
      <c r="L242" s="278" t="str">
        <f t="shared" si="15"/>
        <v/>
      </c>
      <c r="M242" s="284" t="str">
        <f t="shared" si="16"/>
        <v/>
      </c>
      <c r="N242" s="285"/>
    </row>
    <row r="243" spans="1:14" ht="20.100000000000001" customHeight="1" x14ac:dyDescent="0.25">
      <c r="A243" s="170">
        <v>237</v>
      </c>
      <c r="B243" s="166" t="str">
        <f>IF(Devis!B242="","",Devis!B242)</f>
        <v/>
      </c>
      <c r="C243" s="283" t="str">
        <f>IF(Devis!C242="","",Devis!C242)</f>
        <v/>
      </c>
      <c r="D243" s="283" t="str">
        <f>IF(Devis!D242="","",Devis!D242)</f>
        <v/>
      </c>
      <c r="E243" s="166" t="str">
        <f>IF(Devis!E242="","",Devis!E242)</f>
        <v/>
      </c>
      <c r="F243" s="168" t="str">
        <f>IF(Devis!F242="","",Devis!F242)</f>
        <v/>
      </c>
      <c r="G243" s="168" t="str">
        <f>IF(Devis!G242="","",Devis!G242)</f>
        <v/>
      </c>
      <c r="H243" s="168" t="str">
        <f>IF(Devis!H242="","",Devis!H242)</f>
        <v/>
      </c>
      <c r="I243" s="126"/>
      <c r="J243" s="277" t="str">
        <f t="shared" si="13"/>
        <v/>
      </c>
      <c r="K243" s="169" t="str">
        <f t="shared" si="14"/>
        <v/>
      </c>
      <c r="L243" s="278" t="str">
        <f t="shared" si="15"/>
        <v/>
      </c>
      <c r="M243" s="284" t="str">
        <f t="shared" si="16"/>
        <v/>
      </c>
      <c r="N243" s="285"/>
    </row>
    <row r="244" spans="1:14" ht="20.100000000000001" customHeight="1" x14ac:dyDescent="0.25">
      <c r="A244" s="170">
        <v>238</v>
      </c>
      <c r="B244" s="166" t="str">
        <f>IF(Devis!B243="","",Devis!B243)</f>
        <v/>
      </c>
      <c r="C244" s="283" t="str">
        <f>IF(Devis!C243="","",Devis!C243)</f>
        <v/>
      </c>
      <c r="D244" s="283" t="str">
        <f>IF(Devis!D243="","",Devis!D243)</f>
        <v/>
      </c>
      <c r="E244" s="166" t="str">
        <f>IF(Devis!E243="","",Devis!E243)</f>
        <v/>
      </c>
      <c r="F244" s="168" t="str">
        <f>IF(Devis!F243="","",Devis!F243)</f>
        <v/>
      </c>
      <c r="G244" s="168" t="str">
        <f>IF(Devis!G243="","",Devis!G243)</f>
        <v/>
      </c>
      <c r="H244" s="168" t="str">
        <f>IF(Devis!H243="","",Devis!H243)</f>
        <v/>
      </c>
      <c r="I244" s="126"/>
      <c r="J244" s="277" t="str">
        <f t="shared" si="13"/>
        <v/>
      </c>
      <c r="K244" s="169" t="str">
        <f t="shared" si="14"/>
        <v/>
      </c>
      <c r="L244" s="278" t="str">
        <f t="shared" si="15"/>
        <v/>
      </c>
      <c r="M244" s="284" t="str">
        <f t="shared" si="16"/>
        <v/>
      </c>
      <c r="N244" s="285"/>
    </row>
    <row r="245" spans="1:14" ht="20.100000000000001" customHeight="1" x14ac:dyDescent="0.25">
      <c r="A245" s="170">
        <v>239</v>
      </c>
      <c r="B245" s="166" t="str">
        <f>IF(Devis!B244="","",Devis!B244)</f>
        <v/>
      </c>
      <c r="C245" s="283" t="str">
        <f>IF(Devis!C244="","",Devis!C244)</f>
        <v/>
      </c>
      <c r="D245" s="283" t="str">
        <f>IF(Devis!D244="","",Devis!D244)</f>
        <v/>
      </c>
      <c r="E245" s="166" t="str">
        <f>IF(Devis!E244="","",Devis!E244)</f>
        <v/>
      </c>
      <c r="F245" s="168" t="str">
        <f>IF(Devis!F244="","",Devis!F244)</f>
        <v/>
      </c>
      <c r="G245" s="168" t="str">
        <f>IF(Devis!G244="","",Devis!G244)</f>
        <v/>
      </c>
      <c r="H245" s="168" t="str">
        <f>IF(Devis!H244="","",Devis!H244)</f>
        <v/>
      </c>
      <c r="I245" s="126"/>
      <c r="J245" s="277" t="str">
        <f t="shared" si="13"/>
        <v/>
      </c>
      <c r="K245" s="169" t="str">
        <f t="shared" si="14"/>
        <v/>
      </c>
      <c r="L245" s="278" t="str">
        <f t="shared" si="15"/>
        <v/>
      </c>
      <c r="M245" s="284" t="str">
        <f t="shared" si="16"/>
        <v/>
      </c>
      <c r="N245" s="285"/>
    </row>
    <row r="246" spans="1:14" ht="20.100000000000001" customHeight="1" x14ac:dyDescent="0.25">
      <c r="A246" s="170">
        <v>240</v>
      </c>
      <c r="B246" s="166" t="str">
        <f>IF(Devis!B245="","",Devis!B245)</f>
        <v/>
      </c>
      <c r="C246" s="283" t="str">
        <f>IF(Devis!C245="","",Devis!C245)</f>
        <v/>
      </c>
      <c r="D246" s="283" t="str">
        <f>IF(Devis!D245="","",Devis!D245)</f>
        <v/>
      </c>
      <c r="E246" s="166" t="str">
        <f>IF(Devis!E245="","",Devis!E245)</f>
        <v/>
      </c>
      <c r="F246" s="168" t="str">
        <f>IF(Devis!F245="","",Devis!F245)</f>
        <v/>
      </c>
      <c r="G246" s="168" t="str">
        <f>IF(Devis!G245="","",Devis!G245)</f>
        <v/>
      </c>
      <c r="H246" s="168" t="str">
        <f>IF(Devis!H245="","",Devis!H245)</f>
        <v/>
      </c>
      <c r="I246" s="126"/>
      <c r="J246" s="277" t="str">
        <f t="shared" si="13"/>
        <v/>
      </c>
      <c r="K246" s="169" t="str">
        <f t="shared" si="14"/>
        <v/>
      </c>
      <c r="L246" s="278" t="str">
        <f t="shared" si="15"/>
        <v/>
      </c>
      <c r="M246" s="284" t="str">
        <f t="shared" si="16"/>
        <v/>
      </c>
      <c r="N246" s="285"/>
    </row>
    <row r="247" spans="1:14" ht="20.100000000000001" customHeight="1" x14ac:dyDescent="0.25">
      <c r="A247" s="170">
        <v>241</v>
      </c>
      <c r="B247" s="166" t="str">
        <f>IF(Devis!B246="","",Devis!B246)</f>
        <v/>
      </c>
      <c r="C247" s="283" t="str">
        <f>IF(Devis!C246="","",Devis!C246)</f>
        <v/>
      </c>
      <c r="D247" s="283" t="str">
        <f>IF(Devis!D246="","",Devis!D246)</f>
        <v/>
      </c>
      <c r="E247" s="166" t="str">
        <f>IF(Devis!E246="","",Devis!E246)</f>
        <v/>
      </c>
      <c r="F247" s="168" t="str">
        <f>IF(Devis!F246="","",Devis!F246)</f>
        <v/>
      </c>
      <c r="G247" s="168" t="str">
        <f>IF(Devis!G246="","",Devis!G246)</f>
        <v/>
      </c>
      <c r="H247" s="168" t="str">
        <f>IF(Devis!H246="","",Devis!H246)</f>
        <v/>
      </c>
      <c r="I247" s="126"/>
      <c r="J247" s="277" t="str">
        <f t="shared" si="13"/>
        <v/>
      </c>
      <c r="K247" s="169" t="str">
        <f t="shared" si="14"/>
        <v/>
      </c>
      <c r="L247" s="278" t="str">
        <f t="shared" si="15"/>
        <v/>
      </c>
      <c r="M247" s="284" t="str">
        <f t="shared" si="16"/>
        <v/>
      </c>
      <c r="N247" s="285"/>
    </row>
    <row r="248" spans="1:14" ht="20.100000000000001" customHeight="1" x14ac:dyDescent="0.25">
      <c r="A248" s="170">
        <v>242</v>
      </c>
      <c r="B248" s="166" t="str">
        <f>IF(Devis!B247="","",Devis!B247)</f>
        <v/>
      </c>
      <c r="C248" s="283" t="str">
        <f>IF(Devis!C247="","",Devis!C247)</f>
        <v/>
      </c>
      <c r="D248" s="283" t="str">
        <f>IF(Devis!D247="","",Devis!D247)</f>
        <v/>
      </c>
      <c r="E248" s="166" t="str">
        <f>IF(Devis!E247="","",Devis!E247)</f>
        <v/>
      </c>
      <c r="F248" s="168" t="str">
        <f>IF(Devis!F247="","",Devis!F247)</f>
        <v/>
      </c>
      <c r="G248" s="168" t="str">
        <f>IF(Devis!G247="","",Devis!G247)</f>
        <v/>
      </c>
      <c r="H248" s="168" t="str">
        <f>IF(Devis!H247="","",Devis!H247)</f>
        <v/>
      </c>
      <c r="I248" s="126"/>
      <c r="J248" s="277" t="str">
        <f t="shared" si="13"/>
        <v/>
      </c>
      <c r="K248" s="169" t="str">
        <f t="shared" si="14"/>
        <v/>
      </c>
      <c r="L248" s="278" t="str">
        <f t="shared" si="15"/>
        <v/>
      </c>
      <c r="M248" s="284" t="str">
        <f t="shared" si="16"/>
        <v/>
      </c>
      <c r="N248" s="285"/>
    </row>
    <row r="249" spans="1:14" ht="20.100000000000001" customHeight="1" x14ac:dyDescent="0.25">
      <c r="A249" s="170">
        <v>243</v>
      </c>
      <c r="B249" s="166" t="str">
        <f>IF(Devis!B248="","",Devis!B248)</f>
        <v/>
      </c>
      <c r="C249" s="283" t="str">
        <f>IF(Devis!C248="","",Devis!C248)</f>
        <v/>
      </c>
      <c r="D249" s="283" t="str">
        <f>IF(Devis!D248="","",Devis!D248)</f>
        <v/>
      </c>
      <c r="E249" s="166" t="str">
        <f>IF(Devis!E248="","",Devis!E248)</f>
        <v/>
      </c>
      <c r="F249" s="168" t="str">
        <f>IF(Devis!F248="","",Devis!F248)</f>
        <v/>
      </c>
      <c r="G249" s="168" t="str">
        <f>IF(Devis!G248="","",Devis!G248)</f>
        <v/>
      </c>
      <c r="H249" s="168" t="str">
        <f>IF(Devis!H248="","",Devis!H248)</f>
        <v/>
      </c>
      <c r="I249" s="126"/>
      <c r="J249" s="277" t="str">
        <f t="shared" si="13"/>
        <v/>
      </c>
      <c r="K249" s="169" t="str">
        <f t="shared" si="14"/>
        <v/>
      </c>
      <c r="L249" s="278" t="str">
        <f t="shared" si="15"/>
        <v/>
      </c>
      <c r="M249" s="284" t="str">
        <f t="shared" si="16"/>
        <v/>
      </c>
      <c r="N249" s="285"/>
    </row>
    <row r="250" spans="1:14" ht="20.100000000000001" customHeight="1" x14ac:dyDescent="0.25">
      <c r="A250" s="170">
        <v>244</v>
      </c>
      <c r="B250" s="166" t="str">
        <f>IF(Devis!B249="","",Devis!B249)</f>
        <v/>
      </c>
      <c r="C250" s="283" t="str">
        <f>IF(Devis!C249="","",Devis!C249)</f>
        <v/>
      </c>
      <c r="D250" s="283" t="str">
        <f>IF(Devis!D249="","",Devis!D249)</f>
        <v/>
      </c>
      <c r="E250" s="166" t="str">
        <f>IF(Devis!E249="","",Devis!E249)</f>
        <v/>
      </c>
      <c r="F250" s="168" t="str">
        <f>IF(Devis!F249="","",Devis!F249)</f>
        <v/>
      </c>
      <c r="G250" s="168" t="str">
        <f>IF(Devis!G249="","",Devis!G249)</f>
        <v/>
      </c>
      <c r="H250" s="168" t="str">
        <f>IF(Devis!H249="","",Devis!H249)</f>
        <v/>
      </c>
      <c r="I250" s="126"/>
      <c r="J250" s="277" t="str">
        <f t="shared" si="13"/>
        <v/>
      </c>
      <c r="K250" s="169" t="str">
        <f t="shared" si="14"/>
        <v/>
      </c>
      <c r="L250" s="278" t="str">
        <f t="shared" si="15"/>
        <v/>
      </c>
      <c r="M250" s="284" t="str">
        <f t="shared" si="16"/>
        <v/>
      </c>
      <c r="N250" s="285"/>
    </row>
    <row r="251" spans="1:14" ht="20.100000000000001" customHeight="1" x14ac:dyDescent="0.25">
      <c r="A251" s="170">
        <v>245</v>
      </c>
      <c r="B251" s="166" t="str">
        <f>IF(Devis!B250="","",Devis!B250)</f>
        <v/>
      </c>
      <c r="C251" s="283" t="str">
        <f>IF(Devis!C250="","",Devis!C250)</f>
        <v/>
      </c>
      <c r="D251" s="283" t="str">
        <f>IF(Devis!D250="","",Devis!D250)</f>
        <v/>
      </c>
      <c r="E251" s="166" t="str">
        <f>IF(Devis!E250="","",Devis!E250)</f>
        <v/>
      </c>
      <c r="F251" s="168" t="str">
        <f>IF(Devis!F250="","",Devis!F250)</f>
        <v/>
      </c>
      <c r="G251" s="168" t="str">
        <f>IF(Devis!G250="","",Devis!G250)</f>
        <v/>
      </c>
      <c r="H251" s="168" t="str">
        <f>IF(Devis!H250="","",Devis!H250)</f>
        <v/>
      </c>
      <c r="I251" s="126"/>
      <c r="J251" s="277" t="str">
        <f t="shared" si="13"/>
        <v/>
      </c>
      <c r="K251" s="169" t="str">
        <f t="shared" si="14"/>
        <v/>
      </c>
      <c r="L251" s="278" t="str">
        <f t="shared" si="15"/>
        <v/>
      </c>
      <c r="M251" s="284" t="str">
        <f t="shared" si="16"/>
        <v/>
      </c>
      <c r="N251" s="285"/>
    </row>
    <row r="252" spans="1:14" ht="20.100000000000001" customHeight="1" x14ac:dyDescent="0.25">
      <c r="A252" s="170">
        <v>246</v>
      </c>
      <c r="B252" s="166" t="str">
        <f>IF(Devis!B251="","",Devis!B251)</f>
        <v/>
      </c>
      <c r="C252" s="283" t="str">
        <f>IF(Devis!C251="","",Devis!C251)</f>
        <v/>
      </c>
      <c r="D252" s="283" t="str">
        <f>IF(Devis!D251="","",Devis!D251)</f>
        <v/>
      </c>
      <c r="E252" s="166" t="str">
        <f>IF(Devis!E251="","",Devis!E251)</f>
        <v/>
      </c>
      <c r="F252" s="168" t="str">
        <f>IF(Devis!F251="","",Devis!F251)</f>
        <v/>
      </c>
      <c r="G252" s="168" t="str">
        <f>IF(Devis!G251="","",Devis!G251)</f>
        <v/>
      </c>
      <c r="H252" s="168" t="str">
        <f>IF(Devis!H251="","",Devis!H251)</f>
        <v/>
      </c>
      <c r="I252" s="126"/>
      <c r="J252" s="277" t="str">
        <f t="shared" si="13"/>
        <v/>
      </c>
      <c r="K252" s="169" t="str">
        <f t="shared" si="14"/>
        <v/>
      </c>
      <c r="L252" s="278" t="str">
        <f t="shared" si="15"/>
        <v/>
      </c>
      <c r="M252" s="284" t="str">
        <f t="shared" si="16"/>
        <v/>
      </c>
      <c r="N252" s="285"/>
    </row>
    <row r="253" spans="1:14" ht="20.100000000000001" customHeight="1" x14ac:dyDescent="0.25">
      <c r="A253" s="170">
        <v>247</v>
      </c>
      <c r="B253" s="166" t="str">
        <f>IF(Devis!B252="","",Devis!B252)</f>
        <v/>
      </c>
      <c r="C253" s="283" t="str">
        <f>IF(Devis!C252="","",Devis!C252)</f>
        <v/>
      </c>
      <c r="D253" s="283" t="str">
        <f>IF(Devis!D252="","",Devis!D252)</f>
        <v/>
      </c>
      <c r="E253" s="166" t="str">
        <f>IF(Devis!E252="","",Devis!E252)</f>
        <v/>
      </c>
      <c r="F253" s="168" t="str">
        <f>IF(Devis!F252="","",Devis!F252)</f>
        <v/>
      </c>
      <c r="G253" s="168" t="str">
        <f>IF(Devis!G252="","",Devis!G252)</f>
        <v/>
      </c>
      <c r="H253" s="168" t="str">
        <f>IF(Devis!H252="","",Devis!H252)</f>
        <v/>
      </c>
      <c r="I253" s="126"/>
      <c r="J253" s="277" t="str">
        <f t="shared" si="13"/>
        <v/>
      </c>
      <c r="K253" s="169" t="str">
        <f t="shared" si="14"/>
        <v/>
      </c>
      <c r="L253" s="278" t="str">
        <f t="shared" si="15"/>
        <v/>
      </c>
      <c r="M253" s="284" t="str">
        <f t="shared" si="16"/>
        <v/>
      </c>
      <c r="N253" s="285"/>
    </row>
    <row r="254" spans="1:14" ht="20.100000000000001" customHeight="1" x14ac:dyDescent="0.25">
      <c r="A254" s="170">
        <v>248</v>
      </c>
      <c r="B254" s="166" t="str">
        <f>IF(Devis!B253="","",Devis!B253)</f>
        <v/>
      </c>
      <c r="C254" s="283" t="str">
        <f>IF(Devis!C253="","",Devis!C253)</f>
        <v/>
      </c>
      <c r="D254" s="283" t="str">
        <f>IF(Devis!D253="","",Devis!D253)</f>
        <v/>
      </c>
      <c r="E254" s="166" t="str">
        <f>IF(Devis!E253="","",Devis!E253)</f>
        <v/>
      </c>
      <c r="F254" s="168" t="str">
        <f>IF(Devis!F253="","",Devis!F253)</f>
        <v/>
      </c>
      <c r="G254" s="168" t="str">
        <f>IF(Devis!G253="","",Devis!G253)</f>
        <v/>
      </c>
      <c r="H254" s="168" t="str">
        <f>IF(Devis!H253="","",Devis!H253)</f>
        <v/>
      </c>
      <c r="I254" s="126"/>
      <c r="J254" s="277" t="str">
        <f t="shared" si="13"/>
        <v/>
      </c>
      <c r="K254" s="169" t="str">
        <f t="shared" si="14"/>
        <v/>
      </c>
      <c r="L254" s="278" t="str">
        <f t="shared" si="15"/>
        <v/>
      </c>
      <c r="M254" s="284" t="str">
        <f t="shared" si="16"/>
        <v/>
      </c>
      <c r="N254" s="285"/>
    </row>
    <row r="255" spans="1:14" ht="20.100000000000001" customHeight="1" x14ac:dyDescent="0.25">
      <c r="A255" s="170">
        <v>249</v>
      </c>
      <c r="B255" s="166" t="str">
        <f>IF(Devis!B254="","",Devis!B254)</f>
        <v/>
      </c>
      <c r="C255" s="283" t="str">
        <f>IF(Devis!C254="","",Devis!C254)</f>
        <v/>
      </c>
      <c r="D255" s="283" t="str">
        <f>IF(Devis!D254="","",Devis!D254)</f>
        <v/>
      </c>
      <c r="E255" s="166" t="str">
        <f>IF(Devis!E254="","",Devis!E254)</f>
        <v/>
      </c>
      <c r="F255" s="168" t="str">
        <f>IF(Devis!F254="","",Devis!F254)</f>
        <v/>
      </c>
      <c r="G255" s="168" t="str">
        <f>IF(Devis!G254="","",Devis!G254)</f>
        <v/>
      </c>
      <c r="H255" s="168" t="str">
        <f>IF(Devis!H254="","",Devis!H254)</f>
        <v/>
      </c>
      <c r="I255" s="126"/>
      <c r="J255" s="277" t="str">
        <f t="shared" si="13"/>
        <v/>
      </c>
      <c r="K255" s="169" t="str">
        <f t="shared" si="14"/>
        <v/>
      </c>
      <c r="L255" s="278" t="str">
        <f t="shared" si="15"/>
        <v/>
      </c>
      <c r="M255" s="284" t="str">
        <f t="shared" si="16"/>
        <v/>
      </c>
      <c r="N255" s="285"/>
    </row>
    <row r="256" spans="1:14" ht="20.100000000000001" customHeight="1" x14ac:dyDescent="0.25">
      <c r="A256" s="170">
        <v>250</v>
      </c>
      <c r="B256" s="166" t="str">
        <f>IF(Devis!B255="","",Devis!B255)</f>
        <v/>
      </c>
      <c r="C256" s="283" t="str">
        <f>IF(Devis!C255="","",Devis!C255)</f>
        <v/>
      </c>
      <c r="D256" s="283" t="str">
        <f>IF(Devis!D255="","",Devis!D255)</f>
        <v/>
      </c>
      <c r="E256" s="166" t="str">
        <f>IF(Devis!E255="","",Devis!E255)</f>
        <v/>
      </c>
      <c r="F256" s="168" t="str">
        <f>IF(Devis!F255="","",Devis!F255)</f>
        <v/>
      </c>
      <c r="G256" s="168" t="str">
        <f>IF(Devis!G255="","",Devis!G255)</f>
        <v/>
      </c>
      <c r="H256" s="168" t="str">
        <f>IF(Devis!H255="","",Devis!H255)</f>
        <v/>
      </c>
      <c r="I256" s="126"/>
      <c r="J256" s="277" t="str">
        <f t="shared" si="13"/>
        <v/>
      </c>
      <c r="K256" s="169" t="str">
        <f t="shared" si="14"/>
        <v/>
      </c>
      <c r="L256" s="278" t="str">
        <f t="shared" si="15"/>
        <v/>
      </c>
      <c r="M256" s="284" t="str">
        <f t="shared" si="16"/>
        <v/>
      </c>
      <c r="N256" s="285"/>
    </row>
    <row r="257" spans="1:14" ht="20.100000000000001" customHeight="1" x14ac:dyDescent="0.25">
      <c r="A257" s="170">
        <v>251</v>
      </c>
      <c r="B257" s="166" t="str">
        <f>IF(Devis!B256="","",Devis!B256)</f>
        <v/>
      </c>
      <c r="C257" s="283" t="str">
        <f>IF(Devis!C256="","",Devis!C256)</f>
        <v/>
      </c>
      <c r="D257" s="283" t="str">
        <f>IF(Devis!D256="","",Devis!D256)</f>
        <v/>
      </c>
      <c r="E257" s="166" t="str">
        <f>IF(Devis!E256="","",Devis!E256)</f>
        <v/>
      </c>
      <c r="F257" s="168" t="str">
        <f>IF(Devis!F256="","",Devis!F256)</f>
        <v/>
      </c>
      <c r="G257" s="168" t="str">
        <f>IF(Devis!G256="","",Devis!G256)</f>
        <v/>
      </c>
      <c r="H257" s="168" t="str">
        <f>IF(Devis!H256="","",Devis!H256)</f>
        <v/>
      </c>
      <c r="I257" s="126"/>
      <c r="J257" s="277" t="str">
        <f t="shared" si="13"/>
        <v/>
      </c>
      <c r="K257" s="169" t="str">
        <f t="shared" si="14"/>
        <v/>
      </c>
      <c r="L257" s="278" t="str">
        <f t="shared" si="15"/>
        <v/>
      </c>
      <c r="M257" s="284" t="str">
        <f t="shared" si="16"/>
        <v/>
      </c>
      <c r="N257" s="285"/>
    </row>
    <row r="258" spans="1:14" ht="20.100000000000001" customHeight="1" x14ac:dyDescent="0.25">
      <c r="A258" s="170">
        <v>252</v>
      </c>
      <c r="B258" s="166" t="str">
        <f>IF(Devis!B257="","",Devis!B257)</f>
        <v/>
      </c>
      <c r="C258" s="283" t="str">
        <f>IF(Devis!C257="","",Devis!C257)</f>
        <v/>
      </c>
      <c r="D258" s="283" t="str">
        <f>IF(Devis!D257="","",Devis!D257)</f>
        <v/>
      </c>
      <c r="E258" s="166" t="str">
        <f>IF(Devis!E257="","",Devis!E257)</f>
        <v/>
      </c>
      <c r="F258" s="168" t="str">
        <f>IF(Devis!F257="","",Devis!F257)</f>
        <v/>
      </c>
      <c r="G258" s="168" t="str">
        <f>IF(Devis!G257="","",Devis!G257)</f>
        <v/>
      </c>
      <c r="H258" s="168" t="str">
        <f>IF(Devis!H257="","",Devis!H257)</f>
        <v/>
      </c>
      <c r="I258" s="126"/>
      <c r="J258" s="277" t="str">
        <f t="shared" si="13"/>
        <v/>
      </c>
      <c r="K258" s="169" t="str">
        <f t="shared" si="14"/>
        <v/>
      </c>
      <c r="L258" s="278" t="str">
        <f t="shared" si="15"/>
        <v/>
      </c>
      <c r="M258" s="284" t="str">
        <f t="shared" si="16"/>
        <v/>
      </c>
      <c r="N258" s="285"/>
    </row>
    <row r="259" spans="1:14" ht="20.100000000000001" customHeight="1" x14ac:dyDescent="0.25">
      <c r="A259" s="170">
        <v>253</v>
      </c>
      <c r="B259" s="166" t="str">
        <f>IF(Devis!B258="","",Devis!B258)</f>
        <v/>
      </c>
      <c r="C259" s="283" t="str">
        <f>IF(Devis!C258="","",Devis!C258)</f>
        <v/>
      </c>
      <c r="D259" s="283" t="str">
        <f>IF(Devis!D258="","",Devis!D258)</f>
        <v/>
      </c>
      <c r="E259" s="166" t="str">
        <f>IF(Devis!E258="","",Devis!E258)</f>
        <v/>
      </c>
      <c r="F259" s="168" t="str">
        <f>IF(Devis!F258="","",Devis!F258)</f>
        <v/>
      </c>
      <c r="G259" s="168" t="str">
        <f>IF(Devis!G258="","",Devis!G258)</f>
        <v/>
      </c>
      <c r="H259" s="168" t="str">
        <f>IF(Devis!H258="","",Devis!H258)</f>
        <v/>
      </c>
      <c r="I259" s="126"/>
      <c r="J259" s="277" t="str">
        <f t="shared" si="13"/>
        <v/>
      </c>
      <c r="K259" s="169" t="str">
        <f t="shared" si="14"/>
        <v/>
      </c>
      <c r="L259" s="278" t="str">
        <f t="shared" si="15"/>
        <v/>
      </c>
      <c r="M259" s="284" t="str">
        <f t="shared" si="16"/>
        <v/>
      </c>
      <c r="N259" s="285"/>
    </row>
    <row r="260" spans="1:14" ht="20.100000000000001" customHeight="1" x14ac:dyDescent="0.25">
      <c r="A260" s="170">
        <v>254</v>
      </c>
      <c r="B260" s="166" t="str">
        <f>IF(Devis!B259="","",Devis!B259)</f>
        <v/>
      </c>
      <c r="C260" s="283" t="str">
        <f>IF(Devis!C259="","",Devis!C259)</f>
        <v/>
      </c>
      <c r="D260" s="283" t="str">
        <f>IF(Devis!D259="","",Devis!D259)</f>
        <v/>
      </c>
      <c r="E260" s="166" t="str">
        <f>IF(Devis!E259="","",Devis!E259)</f>
        <v/>
      </c>
      <c r="F260" s="168" t="str">
        <f>IF(Devis!F259="","",Devis!F259)</f>
        <v/>
      </c>
      <c r="G260" s="168" t="str">
        <f>IF(Devis!G259="","",Devis!G259)</f>
        <v/>
      </c>
      <c r="H260" s="168" t="str">
        <f>IF(Devis!H259="","",Devis!H259)</f>
        <v/>
      </c>
      <c r="I260" s="126"/>
      <c r="J260" s="277" t="str">
        <f t="shared" si="13"/>
        <v/>
      </c>
      <c r="K260" s="169" t="str">
        <f t="shared" si="14"/>
        <v/>
      </c>
      <c r="L260" s="278" t="str">
        <f t="shared" si="15"/>
        <v/>
      </c>
      <c r="M260" s="284" t="str">
        <f t="shared" si="16"/>
        <v/>
      </c>
      <c r="N260" s="285"/>
    </row>
    <row r="261" spans="1:14" ht="20.100000000000001" customHeight="1" x14ac:dyDescent="0.25">
      <c r="A261" s="170">
        <v>255</v>
      </c>
      <c r="B261" s="166" t="str">
        <f>IF(Devis!B260="","",Devis!B260)</f>
        <v/>
      </c>
      <c r="C261" s="283" t="str">
        <f>IF(Devis!C260="","",Devis!C260)</f>
        <v/>
      </c>
      <c r="D261" s="283" t="str">
        <f>IF(Devis!D260="","",Devis!D260)</f>
        <v/>
      </c>
      <c r="E261" s="166" t="str">
        <f>IF(Devis!E260="","",Devis!E260)</f>
        <v/>
      </c>
      <c r="F261" s="168" t="str">
        <f>IF(Devis!F260="","",Devis!F260)</f>
        <v/>
      </c>
      <c r="G261" s="168" t="str">
        <f>IF(Devis!G260="","",Devis!G260)</f>
        <v/>
      </c>
      <c r="H261" s="168" t="str">
        <f>IF(Devis!H260="","",Devis!H260)</f>
        <v/>
      </c>
      <c r="I261" s="126"/>
      <c r="J261" s="277" t="str">
        <f t="shared" si="13"/>
        <v/>
      </c>
      <c r="K261" s="169" t="str">
        <f t="shared" si="14"/>
        <v/>
      </c>
      <c r="L261" s="278" t="str">
        <f t="shared" si="15"/>
        <v/>
      </c>
      <c r="M261" s="284" t="str">
        <f t="shared" si="16"/>
        <v/>
      </c>
      <c r="N261" s="285"/>
    </row>
    <row r="262" spans="1:14" ht="20.100000000000001" customHeight="1" x14ac:dyDescent="0.25">
      <c r="A262" s="170">
        <v>256</v>
      </c>
      <c r="B262" s="166" t="str">
        <f>IF(Devis!B261="","",Devis!B261)</f>
        <v/>
      </c>
      <c r="C262" s="283" t="str">
        <f>IF(Devis!C261="","",Devis!C261)</f>
        <v/>
      </c>
      <c r="D262" s="283" t="str">
        <f>IF(Devis!D261="","",Devis!D261)</f>
        <v/>
      </c>
      <c r="E262" s="166" t="str">
        <f>IF(Devis!E261="","",Devis!E261)</f>
        <v/>
      </c>
      <c r="F262" s="168" t="str">
        <f>IF(Devis!F261="","",Devis!F261)</f>
        <v/>
      </c>
      <c r="G262" s="168" t="str">
        <f>IF(Devis!G261="","",Devis!G261)</f>
        <v/>
      </c>
      <c r="H262" s="168" t="str">
        <f>IF(Devis!H261="","",Devis!H261)</f>
        <v/>
      </c>
      <c r="I262" s="126"/>
      <c r="J262" s="277" t="str">
        <f t="shared" si="13"/>
        <v/>
      </c>
      <c r="K262" s="169" t="str">
        <f t="shared" si="14"/>
        <v/>
      </c>
      <c r="L262" s="278" t="str">
        <f t="shared" si="15"/>
        <v/>
      </c>
      <c r="M262" s="284" t="str">
        <f t="shared" si="16"/>
        <v/>
      </c>
      <c r="N262" s="285"/>
    </row>
    <row r="263" spans="1:14" ht="20.100000000000001" customHeight="1" x14ac:dyDescent="0.25">
      <c r="A263" s="170">
        <v>257</v>
      </c>
      <c r="B263" s="166" t="str">
        <f>IF(Devis!B262="","",Devis!B262)</f>
        <v/>
      </c>
      <c r="C263" s="283" t="str">
        <f>IF(Devis!C262="","",Devis!C262)</f>
        <v/>
      </c>
      <c r="D263" s="283" t="str">
        <f>IF(Devis!D262="","",Devis!D262)</f>
        <v/>
      </c>
      <c r="E263" s="166" t="str">
        <f>IF(Devis!E262="","",Devis!E262)</f>
        <v/>
      </c>
      <c r="F263" s="168" t="str">
        <f>IF(Devis!F262="","",Devis!F262)</f>
        <v/>
      </c>
      <c r="G263" s="168" t="str">
        <f>IF(Devis!G262="","",Devis!G262)</f>
        <v/>
      </c>
      <c r="H263" s="168" t="str">
        <f>IF(Devis!H262="","",Devis!H262)</f>
        <v/>
      </c>
      <c r="I263" s="126"/>
      <c r="J263" s="277" t="str">
        <f t="shared" si="13"/>
        <v/>
      </c>
      <c r="K263" s="169" t="str">
        <f t="shared" si="14"/>
        <v/>
      </c>
      <c r="L263" s="278" t="str">
        <f t="shared" si="15"/>
        <v/>
      </c>
      <c r="M263" s="284" t="str">
        <f t="shared" si="16"/>
        <v/>
      </c>
      <c r="N263" s="285"/>
    </row>
    <row r="264" spans="1:14" ht="20.100000000000001" customHeight="1" x14ac:dyDescent="0.25">
      <c r="A264" s="170">
        <v>258</v>
      </c>
      <c r="B264" s="166" t="str">
        <f>IF(Devis!B263="","",Devis!B263)</f>
        <v/>
      </c>
      <c r="C264" s="283" t="str">
        <f>IF(Devis!C263="","",Devis!C263)</f>
        <v/>
      </c>
      <c r="D264" s="283" t="str">
        <f>IF(Devis!D263="","",Devis!D263)</f>
        <v/>
      </c>
      <c r="E264" s="166" t="str">
        <f>IF(Devis!E263="","",Devis!E263)</f>
        <v/>
      </c>
      <c r="F264" s="168" t="str">
        <f>IF(Devis!F263="","",Devis!F263)</f>
        <v/>
      </c>
      <c r="G264" s="168" t="str">
        <f>IF(Devis!G263="","",Devis!G263)</f>
        <v/>
      </c>
      <c r="H264" s="168" t="str">
        <f>IF(Devis!H263="","",Devis!H263)</f>
        <v/>
      </c>
      <c r="I264" s="126"/>
      <c r="J264" s="277" t="str">
        <f t="shared" ref="J264:J327" si="17">IF($I264="","",IF($I264&gt;MAX($F264:$H264),"Le montant éligible ne peut etre supérieur au montant présenté",""))</f>
        <v/>
      </c>
      <c r="K264" s="169" t="str">
        <f t="shared" ref="K264:K327" si="18">IF(I264="","",MIN(F264,G264,H264)*1.15)</f>
        <v/>
      </c>
      <c r="L264" s="278" t="str">
        <f t="shared" ref="L264:L327" si="19">IF(I264="","",MIN($I264,$K264))</f>
        <v/>
      </c>
      <c r="M264" s="284" t="str">
        <f t="shared" ref="M264:M327" si="20">IF($L264&gt;$I264,"Le montant raisonnable ne peux pas etre supérieur au montant éligible","")</f>
        <v/>
      </c>
      <c r="N264" s="285"/>
    </row>
    <row r="265" spans="1:14" ht="20.100000000000001" customHeight="1" x14ac:dyDescent="0.25">
      <c r="A265" s="170">
        <v>259</v>
      </c>
      <c r="B265" s="166" t="str">
        <f>IF(Devis!B264="","",Devis!B264)</f>
        <v/>
      </c>
      <c r="C265" s="283" t="str">
        <f>IF(Devis!C264="","",Devis!C264)</f>
        <v/>
      </c>
      <c r="D265" s="283" t="str">
        <f>IF(Devis!D264="","",Devis!D264)</f>
        <v/>
      </c>
      <c r="E265" s="166" t="str">
        <f>IF(Devis!E264="","",Devis!E264)</f>
        <v/>
      </c>
      <c r="F265" s="168" t="str">
        <f>IF(Devis!F264="","",Devis!F264)</f>
        <v/>
      </c>
      <c r="G265" s="168" t="str">
        <f>IF(Devis!G264="","",Devis!G264)</f>
        <v/>
      </c>
      <c r="H265" s="168" t="str">
        <f>IF(Devis!H264="","",Devis!H264)</f>
        <v/>
      </c>
      <c r="I265" s="126"/>
      <c r="J265" s="277" t="str">
        <f t="shared" si="17"/>
        <v/>
      </c>
      <c r="K265" s="169" t="str">
        <f t="shared" si="18"/>
        <v/>
      </c>
      <c r="L265" s="278" t="str">
        <f t="shared" si="19"/>
        <v/>
      </c>
      <c r="M265" s="284" t="str">
        <f t="shared" si="20"/>
        <v/>
      </c>
      <c r="N265" s="285"/>
    </row>
    <row r="266" spans="1:14" ht="20.100000000000001" customHeight="1" x14ac:dyDescent="0.25">
      <c r="A266" s="170">
        <v>260</v>
      </c>
      <c r="B266" s="166" t="str">
        <f>IF(Devis!B265="","",Devis!B265)</f>
        <v/>
      </c>
      <c r="C266" s="283" t="str">
        <f>IF(Devis!C265="","",Devis!C265)</f>
        <v/>
      </c>
      <c r="D266" s="283" t="str">
        <f>IF(Devis!D265="","",Devis!D265)</f>
        <v/>
      </c>
      <c r="E266" s="166" t="str">
        <f>IF(Devis!E265="","",Devis!E265)</f>
        <v/>
      </c>
      <c r="F266" s="168" t="str">
        <f>IF(Devis!F265="","",Devis!F265)</f>
        <v/>
      </c>
      <c r="G266" s="168" t="str">
        <f>IF(Devis!G265="","",Devis!G265)</f>
        <v/>
      </c>
      <c r="H266" s="168" t="str">
        <f>IF(Devis!H265="","",Devis!H265)</f>
        <v/>
      </c>
      <c r="I266" s="126"/>
      <c r="J266" s="277" t="str">
        <f t="shared" si="17"/>
        <v/>
      </c>
      <c r="K266" s="169" t="str">
        <f t="shared" si="18"/>
        <v/>
      </c>
      <c r="L266" s="278" t="str">
        <f t="shared" si="19"/>
        <v/>
      </c>
      <c r="M266" s="284" t="str">
        <f t="shared" si="20"/>
        <v/>
      </c>
      <c r="N266" s="285"/>
    </row>
    <row r="267" spans="1:14" ht="20.100000000000001" customHeight="1" x14ac:dyDescent="0.25">
      <c r="A267" s="170">
        <v>261</v>
      </c>
      <c r="B267" s="166" t="str">
        <f>IF(Devis!B266="","",Devis!B266)</f>
        <v/>
      </c>
      <c r="C267" s="283" t="str">
        <f>IF(Devis!C266="","",Devis!C266)</f>
        <v/>
      </c>
      <c r="D267" s="283" t="str">
        <f>IF(Devis!D266="","",Devis!D266)</f>
        <v/>
      </c>
      <c r="E267" s="166" t="str">
        <f>IF(Devis!E266="","",Devis!E266)</f>
        <v/>
      </c>
      <c r="F267" s="168" t="str">
        <f>IF(Devis!F266="","",Devis!F266)</f>
        <v/>
      </c>
      <c r="G267" s="168" t="str">
        <f>IF(Devis!G266="","",Devis!G266)</f>
        <v/>
      </c>
      <c r="H267" s="168" t="str">
        <f>IF(Devis!H266="","",Devis!H266)</f>
        <v/>
      </c>
      <c r="I267" s="126"/>
      <c r="J267" s="277" t="str">
        <f t="shared" si="17"/>
        <v/>
      </c>
      <c r="K267" s="169" t="str">
        <f t="shared" si="18"/>
        <v/>
      </c>
      <c r="L267" s="278" t="str">
        <f t="shared" si="19"/>
        <v/>
      </c>
      <c r="M267" s="284" t="str">
        <f t="shared" si="20"/>
        <v/>
      </c>
      <c r="N267" s="285"/>
    </row>
    <row r="268" spans="1:14" ht="20.100000000000001" customHeight="1" x14ac:dyDescent="0.25">
      <c r="A268" s="170">
        <v>262</v>
      </c>
      <c r="B268" s="166" t="str">
        <f>IF(Devis!B267="","",Devis!B267)</f>
        <v/>
      </c>
      <c r="C268" s="283" t="str">
        <f>IF(Devis!C267="","",Devis!C267)</f>
        <v/>
      </c>
      <c r="D268" s="283" t="str">
        <f>IF(Devis!D267="","",Devis!D267)</f>
        <v/>
      </c>
      <c r="E268" s="166" t="str">
        <f>IF(Devis!E267="","",Devis!E267)</f>
        <v/>
      </c>
      <c r="F268" s="168" t="str">
        <f>IF(Devis!F267="","",Devis!F267)</f>
        <v/>
      </c>
      <c r="G268" s="168" t="str">
        <f>IF(Devis!G267="","",Devis!G267)</f>
        <v/>
      </c>
      <c r="H268" s="168" t="str">
        <f>IF(Devis!H267="","",Devis!H267)</f>
        <v/>
      </c>
      <c r="I268" s="126"/>
      <c r="J268" s="277" t="str">
        <f t="shared" si="17"/>
        <v/>
      </c>
      <c r="K268" s="169" t="str">
        <f t="shared" si="18"/>
        <v/>
      </c>
      <c r="L268" s="278" t="str">
        <f t="shared" si="19"/>
        <v/>
      </c>
      <c r="M268" s="284" t="str">
        <f t="shared" si="20"/>
        <v/>
      </c>
      <c r="N268" s="285"/>
    </row>
    <row r="269" spans="1:14" ht="20.100000000000001" customHeight="1" x14ac:dyDescent="0.25">
      <c r="A269" s="170">
        <v>263</v>
      </c>
      <c r="B269" s="166" t="str">
        <f>IF(Devis!B268="","",Devis!B268)</f>
        <v/>
      </c>
      <c r="C269" s="283" t="str">
        <f>IF(Devis!C268="","",Devis!C268)</f>
        <v/>
      </c>
      <c r="D269" s="283" t="str">
        <f>IF(Devis!D268="","",Devis!D268)</f>
        <v/>
      </c>
      <c r="E269" s="166" t="str">
        <f>IF(Devis!E268="","",Devis!E268)</f>
        <v/>
      </c>
      <c r="F269" s="168" t="str">
        <f>IF(Devis!F268="","",Devis!F268)</f>
        <v/>
      </c>
      <c r="G269" s="168" t="str">
        <f>IF(Devis!G268="","",Devis!G268)</f>
        <v/>
      </c>
      <c r="H269" s="168" t="str">
        <f>IF(Devis!H268="","",Devis!H268)</f>
        <v/>
      </c>
      <c r="I269" s="126"/>
      <c r="J269" s="277" t="str">
        <f t="shared" si="17"/>
        <v/>
      </c>
      <c r="K269" s="169" t="str">
        <f t="shared" si="18"/>
        <v/>
      </c>
      <c r="L269" s="278" t="str">
        <f t="shared" si="19"/>
        <v/>
      </c>
      <c r="M269" s="284" t="str">
        <f t="shared" si="20"/>
        <v/>
      </c>
      <c r="N269" s="285"/>
    </row>
    <row r="270" spans="1:14" ht="20.100000000000001" customHeight="1" x14ac:dyDescent="0.25">
      <c r="A270" s="170">
        <v>264</v>
      </c>
      <c r="B270" s="166" t="str">
        <f>IF(Devis!B269="","",Devis!B269)</f>
        <v/>
      </c>
      <c r="C270" s="283" t="str">
        <f>IF(Devis!C269="","",Devis!C269)</f>
        <v/>
      </c>
      <c r="D270" s="283" t="str">
        <f>IF(Devis!D269="","",Devis!D269)</f>
        <v/>
      </c>
      <c r="E270" s="166" t="str">
        <f>IF(Devis!E269="","",Devis!E269)</f>
        <v/>
      </c>
      <c r="F270" s="168" t="str">
        <f>IF(Devis!F269="","",Devis!F269)</f>
        <v/>
      </c>
      <c r="G270" s="168" t="str">
        <f>IF(Devis!G269="","",Devis!G269)</f>
        <v/>
      </c>
      <c r="H270" s="168" t="str">
        <f>IF(Devis!H269="","",Devis!H269)</f>
        <v/>
      </c>
      <c r="I270" s="126"/>
      <c r="J270" s="277" t="str">
        <f t="shared" si="17"/>
        <v/>
      </c>
      <c r="K270" s="169" t="str">
        <f t="shared" si="18"/>
        <v/>
      </c>
      <c r="L270" s="278" t="str">
        <f t="shared" si="19"/>
        <v/>
      </c>
      <c r="M270" s="284" t="str">
        <f t="shared" si="20"/>
        <v/>
      </c>
      <c r="N270" s="285"/>
    </row>
    <row r="271" spans="1:14" ht="20.100000000000001" customHeight="1" x14ac:dyDescent="0.25">
      <c r="A271" s="170">
        <v>265</v>
      </c>
      <c r="B271" s="166" t="str">
        <f>IF(Devis!B270="","",Devis!B270)</f>
        <v/>
      </c>
      <c r="C271" s="283" t="str">
        <f>IF(Devis!C270="","",Devis!C270)</f>
        <v/>
      </c>
      <c r="D271" s="283" t="str">
        <f>IF(Devis!D270="","",Devis!D270)</f>
        <v/>
      </c>
      <c r="E271" s="166" t="str">
        <f>IF(Devis!E270="","",Devis!E270)</f>
        <v/>
      </c>
      <c r="F271" s="168" t="str">
        <f>IF(Devis!F270="","",Devis!F270)</f>
        <v/>
      </c>
      <c r="G271" s="168" t="str">
        <f>IF(Devis!G270="","",Devis!G270)</f>
        <v/>
      </c>
      <c r="H271" s="168" t="str">
        <f>IF(Devis!H270="","",Devis!H270)</f>
        <v/>
      </c>
      <c r="I271" s="126"/>
      <c r="J271" s="277" t="str">
        <f t="shared" si="17"/>
        <v/>
      </c>
      <c r="K271" s="169" t="str">
        <f t="shared" si="18"/>
        <v/>
      </c>
      <c r="L271" s="278" t="str">
        <f t="shared" si="19"/>
        <v/>
      </c>
      <c r="M271" s="284" t="str">
        <f t="shared" si="20"/>
        <v/>
      </c>
      <c r="N271" s="285"/>
    </row>
    <row r="272" spans="1:14" ht="20.100000000000001" customHeight="1" x14ac:dyDescent="0.25">
      <c r="A272" s="170">
        <v>266</v>
      </c>
      <c r="B272" s="166" t="str">
        <f>IF(Devis!B271="","",Devis!B271)</f>
        <v/>
      </c>
      <c r="C272" s="283" t="str">
        <f>IF(Devis!C271="","",Devis!C271)</f>
        <v/>
      </c>
      <c r="D272" s="283" t="str">
        <f>IF(Devis!D271="","",Devis!D271)</f>
        <v/>
      </c>
      <c r="E272" s="166" t="str">
        <f>IF(Devis!E271="","",Devis!E271)</f>
        <v/>
      </c>
      <c r="F272" s="168" t="str">
        <f>IF(Devis!F271="","",Devis!F271)</f>
        <v/>
      </c>
      <c r="G272" s="168" t="str">
        <f>IF(Devis!G271="","",Devis!G271)</f>
        <v/>
      </c>
      <c r="H272" s="168" t="str">
        <f>IF(Devis!H271="","",Devis!H271)</f>
        <v/>
      </c>
      <c r="I272" s="126"/>
      <c r="J272" s="277" t="str">
        <f t="shared" si="17"/>
        <v/>
      </c>
      <c r="K272" s="169" t="str">
        <f t="shared" si="18"/>
        <v/>
      </c>
      <c r="L272" s="278" t="str">
        <f t="shared" si="19"/>
        <v/>
      </c>
      <c r="M272" s="284" t="str">
        <f t="shared" si="20"/>
        <v/>
      </c>
      <c r="N272" s="285"/>
    </row>
    <row r="273" spans="1:14" ht="20.100000000000001" customHeight="1" x14ac:dyDescent="0.25">
      <c r="A273" s="170">
        <v>267</v>
      </c>
      <c r="B273" s="166" t="str">
        <f>IF(Devis!B272="","",Devis!B272)</f>
        <v/>
      </c>
      <c r="C273" s="283" t="str">
        <f>IF(Devis!C272="","",Devis!C272)</f>
        <v/>
      </c>
      <c r="D273" s="283" t="str">
        <f>IF(Devis!D272="","",Devis!D272)</f>
        <v/>
      </c>
      <c r="E273" s="166" t="str">
        <f>IF(Devis!E272="","",Devis!E272)</f>
        <v/>
      </c>
      <c r="F273" s="168" t="str">
        <f>IF(Devis!F272="","",Devis!F272)</f>
        <v/>
      </c>
      <c r="G273" s="168" t="str">
        <f>IF(Devis!G272="","",Devis!G272)</f>
        <v/>
      </c>
      <c r="H273" s="168" t="str">
        <f>IF(Devis!H272="","",Devis!H272)</f>
        <v/>
      </c>
      <c r="I273" s="126"/>
      <c r="J273" s="277" t="str">
        <f t="shared" si="17"/>
        <v/>
      </c>
      <c r="K273" s="169" t="str">
        <f t="shared" si="18"/>
        <v/>
      </c>
      <c r="L273" s="278" t="str">
        <f t="shared" si="19"/>
        <v/>
      </c>
      <c r="M273" s="284" t="str">
        <f t="shared" si="20"/>
        <v/>
      </c>
      <c r="N273" s="285"/>
    </row>
    <row r="274" spans="1:14" ht="20.100000000000001" customHeight="1" x14ac:dyDescent="0.25">
      <c r="A274" s="170">
        <v>268</v>
      </c>
      <c r="B274" s="166" t="str">
        <f>IF(Devis!B273="","",Devis!B273)</f>
        <v/>
      </c>
      <c r="C274" s="283" t="str">
        <f>IF(Devis!C273="","",Devis!C273)</f>
        <v/>
      </c>
      <c r="D274" s="283" t="str">
        <f>IF(Devis!D273="","",Devis!D273)</f>
        <v/>
      </c>
      <c r="E274" s="166" t="str">
        <f>IF(Devis!E273="","",Devis!E273)</f>
        <v/>
      </c>
      <c r="F274" s="168" t="str">
        <f>IF(Devis!F273="","",Devis!F273)</f>
        <v/>
      </c>
      <c r="G274" s="168" t="str">
        <f>IF(Devis!G273="","",Devis!G273)</f>
        <v/>
      </c>
      <c r="H274" s="168" t="str">
        <f>IF(Devis!H273="","",Devis!H273)</f>
        <v/>
      </c>
      <c r="I274" s="126"/>
      <c r="J274" s="277" t="str">
        <f t="shared" si="17"/>
        <v/>
      </c>
      <c r="K274" s="169" t="str">
        <f t="shared" si="18"/>
        <v/>
      </c>
      <c r="L274" s="278" t="str">
        <f t="shared" si="19"/>
        <v/>
      </c>
      <c r="M274" s="284" t="str">
        <f t="shared" si="20"/>
        <v/>
      </c>
      <c r="N274" s="285"/>
    </row>
    <row r="275" spans="1:14" ht="20.100000000000001" customHeight="1" x14ac:dyDescent="0.25">
      <c r="A275" s="170">
        <v>269</v>
      </c>
      <c r="B275" s="166" t="str">
        <f>IF(Devis!B274="","",Devis!B274)</f>
        <v/>
      </c>
      <c r="C275" s="283" t="str">
        <f>IF(Devis!C274="","",Devis!C274)</f>
        <v/>
      </c>
      <c r="D275" s="283" t="str">
        <f>IF(Devis!D274="","",Devis!D274)</f>
        <v/>
      </c>
      <c r="E275" s="166" t="str">
        <f>IF(Devis!E274="","",Devis!E274)</f>
        <v/>
      </c>
      <c r="F275" s="168" t="str">
        <f>IF(Devis!F274="","",Devis!F274)</f>
        <v/>
      </c>
      <c r="G275" s="168" t="str">
        <f>IF(Devis!G274="","",Devis!G274)</f>
        <v/>
      </c>
      <c r="H275" s="168" t="str">
        <f>IF(Devis!H274="","",Devis!H274)</f>
        <v/>
      </c>
      <c r="I275" s="126"/>
      <c r="J275" s="277" t="str">
        <f t="shared" si="17"/>
        <v/>
      </c>
      <c r="K275" s="169" t="str">
        <f t="shared" si="18"/>
        <v/>
      </c>
      <c r="L275" s="278" t="str">
        <f t="shared" si="19"/>
        <v/>
      </c>
      <c r="M275" s="284" t="str">
        <f t="shared" si="20"/>
        <v/>
      </c>
      <c r="N275" s="285"/>
    </row>
    <row r="276" spans="1:14" ht="20.100000000000001" customHeight="1" x14ac:dyDescent="0.25">
      <c r="A276" s="170">
        <v>270</v>
      </c>
      <c r="B276" s="166" t="str">
        <f>IF(Devis!B275="","",Devis!B275)</f>
        <v/>
      </c>
      <c r="C276" s="283" t="str">
        <f>IF(Devis!C275="","",Devis!C275)</f>
        <v/>
      </c>
      <c r="D276" s="283" t="str">
        <f>IF(Devis!D275="","",Devis!D275)</f>
        <v/>
      </c>
      <c r="E276" s="166" t="str">
        <f>IF(Devis!E275="","",Devis!E275)</f>
        <v/>
      </c>
      <c r="F276" s="168" t="str">
        <f>IF(Devis!F275="","",Devis!F275)</f>
        <v/>
      </c>
      <c r="G276" s="168" t="str">
        <f>IF(Devis!G275="","",Devis!G275)</f>
        <v/>
      </c>
      <c r="H276" s="168" t="str">
        <f>IF(Devis!H275="","",Devis!H275)</f>
        <v/>
      </c>
      <c r="I276" s="126"/>
      <c r="J276" s="277" t="str">
        <f t="shared" si="17"/>
        <v/>
      </c>
      <c r="K276" s="169" t="str">
        <f t="shared" si="18"/>
        <v/>
      </c>
      <c r="L276" s="278" t="str">
        <f t="shared" si="19"/>
        <v/>
      </c>
      <c r="M276" s="284" t="str">
        <f t="shared" si="20"/>
        <v/>
      </c>
      <c r="N276" s="285"/>
    </row>
    <row r="277" spans="1:14" ht="20.100000000000001" customHeight="1" x14ac:dyDescent="0.25">
      <c r="A277" s="170">
        <v>271</v>
      </c>
      <c r="B277" s="166" t="str">
        <f>IF(Devis!B276="","",Devis!B276)</f>
        <v/>
      </c>
      <c r="C277" s="283" t="str">
        <f>IF(Devis!C276="","",Devis!C276)</f>
        <v/>
      </c>
      <c r="D277" s="283" t="str">
        <f>IF(Devis!D276="","",Devis!D276)</f>
        <v/>
      </c>
      <c r="E277" s="166" t="str">
        <f>IF(Devis!E276="","",Devis!E276)</f>
        <v/>
      </c>
      <c r="F277" s="168" t="str">
        <f>IF(Devis!F276="","",Devis!F276)</f>
        <v/>
      </c>
      <c r="G277" s="168" t="str">
        <f>IF(Devis!G276="","",Devis!G276)</f>
        <v/>
      </c>
      <c r="H277" s="168" t="str">
        <f>IF(Devis!H276="","",Devis!H276)</f>
        <v/>
      </c>
      <c r="I277" s="126"/>
      <c r="J277" s="277" t="str">
        <f t="shared" si="17"/>
        <v/>
      </c>
      <c r="K277" s="169" t="str">
        <f t="shared" si="18"/>
        <v/>
      </c>
      <c r="L277" s="278" t="str">
        <f t="shared" si="19"/>
        <v/>
      </c>
      <c r="M277" s="284" t="str">
        <f t="shared" si="20"/>
        <v/>
      </c>
      <c r="N277" s="285"/>
    </row>
    <row r="278" spans="1:14" ht="20.100000000000001" customHeight="1" x14ac:dyDescent="0.25">
      <c r="A278" s="170">
        <v>272</v>
      </c>
      <c r="B278" s="166" t="str">
        <f>IF(Devis!B277="","",Devis!B277)</f>
        <v/>
      </c>
      <c r="C278" s="283" t="str">
        <f>IF(Devis!C277="","",Devis!C277)</f>
        <v/>
      </c>
      <c r="D278" s="283" t="str">
        <f>IF(Devis!D277="","",Devis!D277)</f>
        <v/>
      </c>
      <c r="E278" s="166" t="str">
        <f>IF(Devis!E277="","",Devis!E277)</f>
        <v/>
      </c>
      <c r="F278" s="168" t="str">
        <f>IF(Devis!F277="","",Devis!F277)</f>
        <v/>
      </c>
      <c r="G278" s="168" t="str">
        <f>IF(Devis!G277="","",Devis!G277)</f>
        <v/>
      </c>
      <c r="H278" s="168" t="str">
        <f>IF(Devis!H277="","",Devis!H277)</f>
        <v/>
      </c>
      <c r="I278" s="126"/>
      <c r="J278" s="277" t="str">
        <f t="shared" si="17"/>
        <v/>
      </c>
      <c r="K278" s="169" t="str">
        <f t="shared" si="18"/>
        <v/>
      </c>
      <c r="L278" s="278" t="str">
        <f t="shared" si="19"/>
        <v/>
      </c>
      <c r="M278" s="284" t="str">
        <f t="shared" si="20"/>
        <v/>
      </c>
      <c r="N278" s="285"/>
    </row>
    <row r="279" spans="1:14" ht="20.100000000000001" customHeight="1" x14ac:dyDescent="0.25">
      <c r="A279" s="170">
        <v>273</v>
      </c>
      <c r="B279" s="166" t="str">
        <f>IF(Devis!B278="","",Devis!B278)</f>
        <v/>
      </c>
      <c r="C279" s="283" t="str">
        <f>IF(Devis!C278="","",Devis!C278)</f>
        <v/>
      </c>
      <c r="D279" s="283" t="str">
        <f>IF(Devis!D278="","",Devis!D278)</f>
        <v/>
      </c>
      <c r="E279" s="166" t="str">
        <f>IF(Devis!E278="","",Devis!E278)</f>
        <v/>
      </c>
      <c r="F279" s="168" t="str">
        <f>IF(Devis!F278="","",Devis!F278)</f>
        <v/>
      </c>
      <c r="G279" s="168" t="str">
        <f>IF(Devis!G278="","",Devis!G278)</f>
        <v/>
      </c>
      <c r="H279" s="168" t="str">
        <f>IF(Devis!H278="","",Devis!H278)</f>
        <v/>
      </c>
      <c r="I279" s="126"/>
      <c r="J279" s="277" t="str">
        <f t="shared" si="17"/>
        <v/>
      </c>
      <c r="K279" s="169" t="str">
        <f t="shared" si="18"/>
        <v/>
      </c>
      <c r="L279" s="278" t="str">
        <f t="shared" si="19"/>
        <v/>
      </c>
      <c r="M279" s="284" t="str">
        <f t="shared" si="20"/>
        <v/>
      </c>
      <c r="N279" s="285"/>
    </row>
    <row r="280" spans="1:14" ht="20.100000000000001" customHeight="1" x14ac:dyDescent="0.25">
      <c r="A280" s="170">
        <v>274</v>
      </c>
      <c r="B280" s="166" t="str">
        <f>IF(Devis!B279="","",Devis!B279)</f>
        <v/>
      </c>
      <c r="C280" s="283" t="str">
        <f>IF(Devis!C279="","",Devis!C279)</f>
        <v/>
      </c>
      <c r="D280" s="283" t="str">
        <f>IF(Devis!D279="","",Devis!D279)</f>
        <v/>
      </c>
      <c r="E280" s="166" t="str">
        <f>IF(Devis!E279="","",Devis!E279)</f>
        <v/>
      </c>
      <c r="F280" s="168" t="str">
        <f>IF(Devis!F279="","",Devis!F279)</f>
        <v/>
      </c>
      <c r="G280" s="168" t="str">
        <f>IF(Devis!G279="","",Devis!G279)</f>
        <v/>
      </c>
      <c r="H280" s="168" t="str">
        <f>IF(Devis!H279="","",Devis!H279)</f>
        <v/>
      </c>
      <c r="I280" s="126"/>
      <c r="J280" s="277" t="str">
        <f t="shared" si="17"/>
        <v/>
      </c>
      <c r="K280" s="169" t="str">
        <f t="shared" si="18"/>
        <v/>
      </c>
      <c r="L280" s="278" t="str">
        <f t="shared" si="19"/>
        <v/>
      </c>
      <c r="M280" s="284" t="str">
        <f t="shared" si="20"/>
        <v/>
      </c>
      <c r="N280" s="285"/>
    </row>
    <row r="281" spans="1:14" ht="20.100000000000001" customHeight="1" x14ac:dyDescent="0.25">
      <c r="A281" s="170">
        <v>275</v>
      </c>
      <c r="B281" s="166" t="str">
        <f>IF(Devis!B280="","",Devis!B280)</f>
        <v/>
      </c>
      <c r="C281" s="283" t="str">
        <f>IF(Devis!C280="","",Devis!C280)</f>
        <v/>
      </c>
      <c r="D281" s="283" t="str">
        <f>IF(Devis!D280="","",Devis!D280)</f>
        <v/>
      </c>
      <c r="E281" s="166" t="str">
        <f>IF(Devis!E280="","",Devis!E280)</f>
        <v/>
      </c>
      <c r="F281" s="168" t="str">
        <f>IF(Devis!F280="","",Devis!F280)</f>
        <v/>
      </c>
      <c r="G281" s="168" t="str">
        <f>IF(Devis!G280="","",Devis!G280)</f>
        <v/>
      </c>
      <c r="H281" s="168" t="str">
        <f>IF(Devis!H280="","",Devis!H280)</f>
        <v/>
      </c>
      <c r="I281" s="126"/>
      <c r="J281" s="277" t="str">
        <f t="shared" si="17"/>
        <v/>
      </c>
      <c r="K281" s="169" t="str">
        <f t="shared" si="18"/>
        <v/>
      </c>
      <c r="L281" s="278" t="str">
        <f t="shared" si="19"/>
        <v/>
      </c>
      <c r="M281" s="284" t="str">
        <f t="shared" si="20"/>
        <v/>
      </c>
      <c r="N281" s="285"/>
    </row>
    <row r="282" spans="1:14" ht="20.100000000000001" customHeight="1" x14ac:dyDescent="0.25">
      <c r="A282" s="170">
        <v>276</v>
      </c>
      <c r="B282" s="166" t="str">
        <f>IF(Devis!B281="","",Devis!B281)</f>
        <v/>
      </c>
      <c r="C282" s="283" t="str">
        <f>IF(Devis!C281="","",Devis!C281)</f>
        <v/>
      </c>
      <c r="D282" s="283" t="str">
        <f>IF(Devis!D281="","",Devis!D281)</f>
        <v/>
      </c>
      <c r="E282" s="166" t="str">
        <f>IF(Devis!E281="","",Devis!E281)</f>
        <v/>
      </c>
      <c r="F282" s="168" t="str">
        <f>IF(Devis!F281="","",Devis!F281)</f>
        <v/>
      </c>
      <c r="G282" s="168" t="str">
        <f>IF(Devis!G281="","",Devis!G281)</f>
        <v/>
      </c>
      <c r="H282" s="168" t="str">
        <f>IF(Devis!H281="","",Devis!H281)</f>
        <v/>
      </c>
      <c r="I282" s="126"/>
      <c r="J282" s="277" t="str">
        <f t="shared" si="17"/>
        <v/>
      </c>
      <c r="K282" s="169" t="str">
        <f t="shared" si="18"/>
        <v/>
      </c>
      <c r="L282" s="278" t="str">
        <f t="shared" si="19"/>
        <v/>
      </c>
      <c r="M282" s="284" t="str">
        <f t="shared" si="20"/>
        <v/>
      </c>
      <c r="N282" s="285"/>
    </row>
    <row r="283" spans="1:14" ht="20.100000000000001" customHeight="1" x14ac:dyDescent="0.25">
      <c r="A283" s="170">
        <v>277</v>
      </c>
      <c r="B283" s="166" t="str">
        <f>IF(Devis!B282="","",Devis!B282)</f>
        <v/>
      </c>
      <c r="C283" s="283" t="str">
        <f>IF(Devis!C282="","",Devis!C282)</f>
        <v/>
      </c>
      <c r="D283" s="283" t="str">
        <f>IF(Devis!D282="","",Devis!D282)</f>
        <v/>
      </c>
      <c r="E283" s="166" t="str">
        <f>IF(Devis!E282="","",Devis!E282)</f>
        <v/>
      </c>
      <c r="F283" s="168" t="str">
        <f>IF(Devis!F282="","",Devis!F282)</f>
        <v/>
      </c>
      <c r="G283" s="168" t="str">
        <f>IF(Devis!G282="","",Devis!G282)</f>
        <v/>
      </c>
      <c r="H283" s="168" t="str">
        <f>IF(Devis!H282="","",Devis!H282)</f>
        <v/>
      </c>
      <c r="I283" s="126"/>
      <c r="J283" s="277" t="str">
        <f t="shared" si="17"/>
        <v/>
      </c>
      <c r="K283" s="169" t="str">
        <f t="shared" si="18"/>
        <v/>
      </c>
      <c r="L283" s="278" t="str">
        <f t="shared" si="19"/>
        <v/>
      </c>
      <c r="M283" s="284" t="str">
        <f t="shared" si="20"/>
        <v/>
      </c>
      <c r="N283" s="285"/>
    </row>
    <row r="284" spans="1:14" ht="20.100000000000001" customHeight="1" x14ac:dyDescent="0.25">
      <c r="A284" s="170">
        <v>278</v>
      </c>
      <c r="B284" s="166" t="str">
        <f>IF(Devis!B283="","",Devis!B283)</f>
        <v/>
      </c>
      <c r="C284" s="283" t="str">
        <f>IF(Devis!C283="","",Devis!C283)</f>
        <v/>
      </c>
      <c r="D284" s="283" t="str">
        <f>IF(Devis!D283="","",Devis!D283)</f>
        <v/>
      </c>
      <c r="E284" s="166" t="str">
        <f>IF(Devis!E283="","",Devis!E283)</f>
        <v/>
      </c>
      <c r="F284" s="168" t="str">
        <f>IF(Devis!F283="","",Devis!F283)</f>
        <v/>
      </c>
      <c r="G284" s="168" t="str">
        <f>IF(Devis!G283="","",Devis!G283)</f>
        <v/>
      </c>
      <c r="H284" s="168" t="str">
        <f>IF(Devis!H283="","",Devis!H283)</f>
        <v/>
      </c>
      <c r="I284" s="126"/>
      <c r="J284" s="277" t="str">
        <f t="shared" si="17"/>
        <v/>
      </c>
      <c r="K284" s="169" t="str">
        <f t="shared" si="18"/>
        <v/>
      </c>
      <c r="L284" s="278" t="str">
        <f t="shared" si="19"/>
        <v/>
      </c>
      <c r="M284" s="284" t="str">
        <f t="shared" si="20"/>
        <v/>
      </c>
      <c r="N284" s="285"/>
    </row>
    <row r="285" spans="1:14" ht="20.100000000000001" customHeight="1" x14ac:dyDescent="0.25">
      <c r="A285" s="170">
        <v>279</v>
      </c>
      <c r="B285" s="166" t="str">
        <f>IF(Devis!B284="","",Devis!B284)</f>
        <v/>
      </c>
      <c r="C285" s="283" t="str">
        <f>IF(Devis!C284="","",Devis!C284)</f>
        <v/>
      </c>
      <c r="D285" s="283" t="str">
        <f>IF(Devis!D284="","",Devis!D284)</f>
        <v/>
      </c>
      <c r="E285" s="166" t="str">
        <f>IF(Devis!E284="","",Devis!E284)</f>
        <v/>
      </c>
      <c r="F285" s="168" t="str">
        <f>IF(Devis!F284="","",Devis!F284)</f>
        <v/>
      </c>
      <c r="G285" s="168" t="str">
        <f>IF(Devis!G284="","",Devis!G284)</f>
        <v/>
      </c>
      <c r="H285" s="168" t="str">
        <f>IF(Devis!H284="","",Devis!H284)</f>
        <v/>
      </c>
      <c r="I285" s="126"/>
      <c r="J285" s="277" t="str">
        <f t="shared" si="17"/>
        <v/>
      </c>
      <c r="K285" s="169" t="str">
        <f t="shared" si="18"/>
        <v/>
      </c>
      <c r="L285" s="278" t="str">
        <f t="shared" si="19"/>
        <v/>
      </c>
      <c r="M285" s="284" t="str">
        <f t="shared" si="20"/>
        <v/>
      </c>
      <c r="N285" s="285"/>
    </row>
    <row r="286" spans="1:14" ht="20.100000000000001" customHeight="1" x14ac:dyDescent="0.25">
      <c r="A286" s="170">
        <v>280</v>
      </c>
      <c r="B286" s="166" t="str">
        <f>IF(Devis!B285="","",Devis!B285)</f>
        <v/>
      </c>
      <c r="C286" s="283" t="str">
        <f>IF(Devis!C285="","",Devis!C285)</f>
        <v/>
      </c>
      <c r="D286" s="283" t="str">
        <f>IF(Devis!D285="","",Devis!D285)</f>
        <v/>
      </c>
      <c r="E286" s="166" t="str">
        <f>IF(Devis!E285="","",Devis!E285)</f>
        <v/>
      </c>
      <c r="F286" s="168" t="str">
        <f>IF(Devis!F285="","",Devis!F285)</f>
        <v/>
      </c>
      <c r="G286" s="168" t="str">
        <f>IF(Devis!G285="","",Devis!G285)</f>
        <v/>
      </c>
      <c r="H286" s="168" t="str">
        <f>IF(Devis!H285="","",Devis!H285)</f>
        <v/>
      </c>
      <c r="I286" s="126"/>
      <c r="J286" s="277" t="str">
        <f t="shared" si="17"/>
        <v/>
      </c>
      <c r="K286" s="169" t="str">
        <f t="shared" si="18"/>
        <v/>
      </c>
      <c r="L286" s="278" t="str">
        <f t="shared" si="19"/>
        <v/>
      </c>
      <c r="M286" s="284" t="str">
        <f t="shared" si="20"/>
        <v/>
      </c>
      <c r="N286" s="285"/>
    </row>
    <row r="287" spans="1:14" ht="20.100000000000001" customHeight="1" x14ac:dyDescent="0.25">
      <c r="A287" s="170">
        <v>281</v>
      </c>
      <c r="B287" s="166" t="str">
        <f>IF(Devis!B286="","",Devis!B286)</f>
        <v/>
      </c>
      <c r="C287" s="283" t="str">
        <f>IF(Devis!C286="","",Devis!C286)</f>
        <v/>
      </c>
      <c r="D287" s="283" t="str">
        <f>IF(Devis!D286="","",Devis!D286)</f>
        <v/>
      </c>
      <c r="E287" s="166" t="str">
        <f>IF(Devis!E286="","",Devis!E286)</f>
        <v/>
      </c>
      <c r="F287" s="168" t="str">
        <f>IF(Devis!F286="","",Devis!F286)</f>
        <v/>
      </c>
      <c r="G287" s="168" t="str">
        <f>IF(Devis!G286="","",Devis!G286)</f>
        <v/>
      </c>
      <c r="H287" s="168" t="str">
        <f>IF(Devis!H286="","",Devis!H286)</f>
        <v/>
      </c>
      <c r="I287" s="126"/>
      <c r="J287" s="277" t="str">
        <f t="shared" si="17"/>
        <v/>
      </c>
      <c r="K287" s="169" t="str">
        <f t="shared" si="18"/>
        <v/>
      </c>
      <c r="L287" s="278" t="str">
        <f t="shared" si="19"/>
        <v/>
      </c>
      <c r="M287" s="284" t="str">
        <f t="shared" si="20"/>
        <v/>
      </c>
      <c r="N287" s="285"/>
    </row>
    <row r="288" spans="1:14" ht="20.100000000000001" customHeight="1" x14ac:dyDescent="0.25">
      <c r="A288" s="170">
        <v>282</v>
      </c>
      <c r="B288" s="166" t="str">
        <f>IF(Devis!B287="","",Devis!B287)</f>
        <v/>
      </c>
      <c r="C288" s="283" t="str">
        <f>IF(Devis!C287="","",Devis!C287)</f>
        <v/>
      </c>
      <c r="D288" s="283" t="str">
        <f>IF(Devis!D287="","",Devis!D287)</f>
        <v/>
      </c>
      <c r="E288" s="166" t="str">
        <f>IF(Devis!E287="","",Devis!E287)</f>
        <v/>
      </c>
      <c r="F288" s="168" t="str">
        <f>IF(Devis!F287="","",Devis!F287)</f>
        <v/>
      </c>
      <c r="G288" s="168" t="str">
        <f>IF(Devis!G287="","",Devis!G287)</f>
        <v/>
      </c>
      <c r="H288" s="168" t="str">
        <f>IF(Devis!H287="","",Devis!H287)</f>
        <v/>
      </c>
      <c r="I288" s="126"/>
      <c r="J288" s="277" t="str">
        <f t="shared" si="17"/>
        <v/>
      </c>
      <c r="K288" s="169" t="str">
        <f t="shared" si="18"/>
        <v/>
      </c>
      <c r="L288" s="278" t="str">
        <f t="shared" si="19"/>
        <v/>
      </c>
      <c r="M288" s="284" t="str">
        <f t="shared" si="20"/>
        <v/>
      </c>
      <c r="N288" s="285"/>
    </row>
    <row r="289" spans="1:14" ht="20.100000000000001" customHeight="1" x14ac:dyDescent="0.25">
      <c r="A289" s="170">
        <v>283</v>
      </c>
      <c r="B289" s="166" t="str">
        <f>IF(Devis!B288="","",Devis!B288)</f>
        <v/>
      </c>
      <c r="C289" s="283" t="str">
        <f>IF(Devis!C288="","",Devis!C288)</f>
        <v/>
      </c>
      <c r="D289" s="283" t="str">
        <f>IF(Devis!D288="","",Devis!D288)</f>
        <v/>
      </c>
      <c r="E289" s="166" t="str">
        <f>IF(Devis!E288="","",Devis!E288)</f>
        <v/>
      </c>
      <c r="F289" s="168" t="str">
        <f>IF(Devis!F288="","",Devis!F288)</f>
        <v/>
      </c>
      <c r="G289" s="168" t="str">
        <f>IF(Devis!G288="","",Devis!G288)</f>
        <v/>
      </c>
      <c r="H289" s="168" t="str">
        <f>IF(Devis!H288="","",Devis!H288)</f>
        <v/>
      </c>
      <c r="I289" s="126"/>
      <c r="J289" s="277" t="str">
        <f t="shared" si="17"/>
        <v/>
      </c>
      <c r="K289" s="169" t="str">
        <f t="shared" si="18"/>
        <v/>
      </c>
      <c r="L289" s="278" t="str">
        <f t="shared" si="19"/>
        <v/>
      </c>
      <c r="M289" s="284" t="str">
        <f t="shared" si="20"/>
        <v/>
      </c>
      <c r="N289" s="285"/>
    </row>
    <row r="290" spans="1:14" ht="20.100000000000001" customHeight="1" x14ac:dyDescent="0.25">
      <c r="A290" s="170">
        <v>284</v>
      </c>
      <c r="B290" s="166" t="str">
        <f>IF(Devis!B289="","",Devis!B289)</f>
        <v/>
      </c>
      <c r="C290" s="283" t="str">
        <f>IF(Devis!C289="","",Devis!C289)</f>
        <v/>
      </c>
      <c r="D290" s="283" t="str">
        <f>IF(Devis!D289="","",Devis!D289)</f>
        <v/>
      </c>
      <c r="E290" s="166" t="str">
        <f>IF(Devis!E289="","",Devis!E289)</f>
        <v/>
      </c>
      <c r="F290" s="168" t="str">
        <f>IF(Devis!F289="","",Devis!F289)</f>
        <v/>
      </c>
      <c r="G290" s="168" t="str">
        <f>IF(Devis!G289="","",Devis!G289)</f>
        <v/>
      </c>
      <c r="H290" s="168" t="str">
        <f>IF(Devis!H289="","",Devis!H289)</f>
        <v/>
      </c>
      <c r="I290" s="126"/>
      <c r="J290" s="277" t="str">
        <f t="shared" si="17"/>
        <v/>
      </c>
      <c r="K290" s="169" t="str">
        <f t="shared" si="18"/>
        <v/>
      </c>
      <c r="L290" s="278" t="str">
        <f t="shared" si="19"/>
        <v/>
      </c>
      <c r="M290" s="284" t="str">
        <f t="shared" si="20"/>
        <v/>
      </c>
      <c r="N290" s="285"/>
    </row>
    <row r="291" spans="1:14" ht="20.100000000000001" customHeight="1" x14ac:dyDescent="0.25">
      <c r="A291" s="170">
        <v>285</v>
      </c>
      <c r="B291" s="166" t="str">
        <f>IF(Devis!B290="","",Devis!B290)</f>
        <v/>
      </c>
      <c r="C291" s="283" t="str">
        <f>IF(Devis!C290="","",Devis!C290)</f>
        <v/>
      </c>
      <c r="D291" s="283" t="str">
        <f>IF(Devis!D290="","",Devis!D290)</f>
        <v/>
      </c>
      <c r="E291" s="166" t="str">
        <f>IF(Devis!E290="","",Devis!E290)</f>
        <v/>
      </c>
      <c r="F291" s="168" t="str">
        <f>IF(Devis!F290="","",Devis!F290)</f>
        <v/>
      </c>
      <c r="G291" s="168" t="str">
        <f>IF(Devis!G290="","",Devis!G290)</f>
        <v/>
      </c>
      <c r="H291" s="168" t="str">
        <f>IF(Devis!H290="","",Devis!H290)</f>
        <v/>
      </c>
      <c r="I291" s="126"/>
      <c r="J291" s="277" t="str">
        <f t="shared" si="17"/>
        <v/>
      </c>
      <c r="K291" s="169" t="str">
        <f t="shared" si="18"/>
        <v/>
      </c>
      <c r="L291" s="278" t="str">
        <f t="shared" si="19"/>
        <v/>
      </c>
      <c r="M291" s="284" t="str">
        <f t="shared" si="20"/>
        <v/>
      </c>
      <c r="N291" s="285"/>
    </row>
    <row r="292" spans="1:14" ht="20.100000000000001" customHeight="1" x14ac:dyDescent="0.25">
      <c r="A292" s="170">
        <v>286</v>
      </c>
      <c r="B292" s="166" t="str">
        <f>IF(Devis!B291="","",Devis!B291)</f>
        <v/>
      </c>
      <c r="C292" s="283" t="str">
        <f>IF(Devis!C291="","",Devis!C291)</f>
        <v/>
      </c>
      <c r="D292" s="283" t="str">
        <f>IF(Devis!D291="","",Devis!D291)</f>
        <v/>
      </c>
      <c r="E292" s="166" t="str">
        <f>IF(Devis!E291="","",Devis!E291)</f>
        <v/>
      </c>
      <c r="F292" s="168" t="str">
        <f>IF(Devis!F291="","",Devis!F291)</f>
        <v/>
      </c>
      <c r="G292" s="168" t="str">
        <f>IF(Devis!G291="","",Devis!G291)</f>
        <v/>
      </c>
      <c r="H292" s="168" t="str">
        <f>IF(Devis!H291="","",Devis!H291)</f>
        <v/>
      </c>
      <c r="I292" s="126"/>
      <c r="J292" s="277" t="str">
        <f t="shared" si="17"/>
        <v/>
      </c>
      <c r="K292" s="169" t="str">
        <f t="shared" si="18"/>
        <v/>
      </c>
      <c r="L292" s="278" t="str">
        <f t="shared" si="19"/>
        <v/>
      </c>
      <c r="M292" s="284" t="str">
        <f t="shared" si="20"/>
        <v/>
      </c>
      <c r="N292" s="285"/>
    </row>
    <row r="293" spans="1:14" ht="20.100000000000001" customHeight="1" x14ac:dyDescent="0.25">
      <c r="A293" s="170">
        <v>287</v>
      </c>
      <c r="B293" s="166" t="str">
        <f>IF(Devis!B292="","",Devis!B292)</f>
        <v/>
      </c>
      <c r="C293" s="283" t="str">
        <f>IF(Devis!C292="","",Devis!C292)</f>
        <v/>
      </c>
      <c r="D293" s="283" t="str">
        <f>IF(Devis!D292="","",Devis!D292)</f>
        <v/>
      </c>
      <c r="E293" s="166" t="str">
        <f>IF(Devis!E292="","",Devis!E292)</f>
        <v/>
      </c>
      <c r="F293" s="168" t="str">
        <f>IF(Devis!F292="","",Devis!F292)</f>
        <v/>
      </c>
      <c r="G293" s="168" t="str">
        <f>IF(Devis!G292="","",Devis!G292)</f>
        <v/>
      </c>
      <c r="H293" s="168" t="str">
        <f>IF(Devis!H292="","",Devis!H292)</f>
        <v/>
      </c>
      <c r="I293" s="126"/>
      <c r="J293" s="277" t="str">
        <f t="shared" si="17"/>
        <v/>
      </c>
      <c r="K293" s="169" t="str">
        <f t="shared" si="18"/>
        <v/>
      </c>
      <c r="L293" s="278" t="str">
        <f t="shared" si="19"/>
        <v/>
      </c>
      <c r="M293" s="284" t="str">
        <f t="shared" si="20"/>
        <v/>
      </c>
      <c r="N293" s="285"/>
    </row>
    <row r="294" spans="1:14" ht="20.100000000000001" customHeight="1" x14ac:dyDescent="0.25">
      <c r="A294" s="170">
        <v>288</v>
      </c>
      <c r="B294" s="166" t="str">
        <f>IF(Devis!B293="","",Devis!B293)</f>
        <v/>
      </c>
      <c r="C294" s="283" t="str">
        <f>IF(Devis!C293="","",Devis!C293)</f>
        <v/>
      </c>
      <c r="D294" s="283" t="str">
        <f>IF(Devis!D293="","",Devis!D293)</f>
        <v/>
      </c>
      <c r="E294" s="166" t="str">
        <f>IF(Devis!E293="","",Devis!E293)</f>
        <v/>
      </c>
      <c r="F294" s="168" t="str">
        <f>IF(Devis!F293="","",Devis!F293)</f>
        <v/>
      </c>
      <c r="G294" s="168" t="str">
        <f>IF(Devis!G293="","",Devis!G293)</f>
        <v/>
      </c>
      <c r="H294" s="168" t="str">
        <f>IF(Devis!H293="","",Devis!H293)</f>
        <v/>
      </c>
      <c r="I294" s="126"/>
      <c r="J294" s="277" t="str">
        <f t="shared" si="17"/>
        <v/>
      </c>
      <c r="K294" s="169" t="str">
        <f t="shared" si="18"/>
        <v/>
      </c>
      <c r="L294" s="278" t="str">
        <f t="shared" si="19"/>
        <v/>
      </c>
      <c r="M294" s="284" t="str">
        <f t="shared" si="20"/>
        <v/>
      </c>
      <c r="N294" s="285"/>
    </row>
    <row r="295" spans="1:14" ht="20.100000000000001" customHeight="1" x14ac:dyDescent="0.25">
      <c r="A295" s="170">
        <v>289</v>
      </c>
      <c r="B295" s="166" t="str">
        <f>IF(Devis!B294="","",Devis!B294)</f>
        <v/>
      </c>
      <c r="C295" s="283" t="str">
        <f>IF(Devis!C294="","",Devis!C294)</f>
        <v/>
      </c>
      <c r="D295" s="283" t="str">
        <f>IF(Devis!D294="","",Devis!D294)</f>
        <v/>
      </c>
      <c r="E295" s="166" t="str">
        <f>IF(Devis!E294="","",Devis!E294)</f>
        <v/>
      </c>
      <c r="F295" s="168" t="str">
        <f>IF(Devis!F294="","",Devis!F294)</f>
        <v/>
      </c>
      <c r="G295" s="168" t="str">
        <f>IF(Devis!G294="","",Devis!G294)</f>
        <v/>
      </c>
      <c r="H295" s="168" t="str">
        <f>IF(Devis!H294="","",Devis!H294)</f>
        <v/>
      </c>
      <c r="I295" s="126"/>
      <c r="J295" s="277" t="str">
        <f t="shared" si="17"/>
        <v/>
      </c>
      <c r="K295" s="169" t="str">
        <f t="shared" si="18"/>
        <v/>
      </c>
      <c r="L295" s="278" t="str">
        <f t="shared" si="19"/>
        <v/>
      </c>
      <c r="M295" s="284" t="str">
        <f t="shared" si="20"/>
        <v/>
      </c>
      <c r="N295" s="285"/>
    </row>
    <row r="296" spans="1:14" ht="20.100000000000001" customHeight="1" x14ac:dyDescent="0.25">
      <c r="A296" s="170">
        <v>290</v>
      </c>
      <c r="B296" s="166" t="str">
        <f>IF(Devis!B295="","",Devis!B295)</f>
        <v/>
      </c>
      <c r="C296" s="283" t="str">
        <f>IF(Devis!C295="","",Devis!C295)</f>
        <v/>
      </c>
      <c r="D296" s="283" t="str">
        <f>IF(Devis!D295="","",Devis!D295)</f>
        <v/>
      </c>
      <c r="E296" s="166" t="str">
        <f>IF(Devis!E295="","",Devis!E295)</f>
        <v/>
      </c>
      <c r="F296" s="168" t="str">
        <f>IF(Devis!F295="","",Devis!F295)</f>
        <v/>
      </c>
      <c r="G296" s="168" t="str">
        <f>IF(Devis!G295="","",Devis!G295)</f>
        <v/>
      </c>
      <c r="H296" s="168" t="str">
        <f>IF(Devis!H295="","",Devis!H295)</f>
        <v/>
      </c>
      <c r="I296" s="126"/>
      <c r="J296" s="277" t="str">
        <f t="shared" si="17"/>
        <v/>
      </c>
      <c r="K296" s="169" t="str">
        <f t="shared" si="18"/>
        <v/>
      </c>
      <c r="L296" s="278" t="str">
        <f t="shared" si="19"/>
        <v/>
      </c>
      <c r="M296" s="284" t="str">
        <f t="shared" si="20"/>
        <v/>
      </c>
      <c r="N296" s="285"/>
    </row>
    <row r="297" spans="1:14" ht="20.100000000000001" customHeight="1" x14ac:dyDescent="0.25">
      <c r="A297" s="170">
        <v>291</v>
      </c>
      <c r="B297" s="166" t="str">
        <f>IF(Devis!B296="","",Devis!B296)</f>
        <v/>
      </c>
      <c r="C297" s="283" t="str">
        <f>IF(Devis!C296="","",Devis!C296)</f>
        <v/>
      </c>
      <c r="D297" s="283" t="str">
        <f>IF(Devis!D296="","",Devis!D296)</f>
        <v/>
      </c>
      <c r="E297" s="166" t="str">
        <f>IF(Devis!E296="","",Devis!E296)</f>
        <v/>
      </c>
      <c r="F297" s="168" t="str">
        <f>IF(Devis!F296="","",Devis!F296)</f>
        <v/>
      </c>
      <c r="G297" s="168" t="str">
        <f>IF(Devis!G296="","",Devis!G296)</f>
        <v/>
      </c>
      <c r="H297" s="168" t="str">
        <f>IF(Devis!H296="","",Devis!H296)</f>
        <v/>
      </c>
      <c r="I297" s="126"/>
      <c r="J297" s="277" t="str">
        <f t="shared" si="17"/>
        <v/>
      </c>
      <c r="K297" s="169" t="str">
        <f t="shared" si="18"/>
        <v/>
      </c>
      <c r="L297" s="278" t="str">
        <f t="shared" si="19"/>
        <v/>
      </c>
      <c r="M297" s="284" t="str">
        <f t="shared" si="20"/>
        <v/>
      </c>
      <c r="N297" s="285"/>
    </row>
    <row r="298" spans="1:14" ht="20.100000000000001" customHeight="1" x14ac:dyDescent="0.25">
      <c r="A298" s="170">
        <v>292</v>
      </c>
      <c r="B298" s="166" t="str">
        <f>IF(Devis!B297="","",Devis!B297)</f>
        <v/>
      </c>
      <c r="C298" s="283" t="str">
        <f>IF(Devis!C297="","",Devis!C297)</f>
        <v/>
      </c>
      <c r="D298" s="283" t="str">
        <f>IF(Devis!D297="","",Devis!D297)</f>
        <v/>
      </c>
      <c r="E298" s="166" t="str">
        <f>IF(Devis!E297="","",Devis!E297)</f>
        <v/>
      </c>
      <c r="F298" s="168" t="str">
        <f>IF(Devis!F297="","",Devis!F297)</f>
        <v/>
      </c>
      <c r="G298" s="168" t="str">
        <f>IF(Devis!G297="","",Devis!G297)</f>
        <v/>
      </c>
      <c r="H298" s="168" t="str">
        <f>IF(Devis!H297="","",Devis!H297)</f>
        <v/>
      </c>
      <c r="I298" s="126"/>
      <c r="J298" s="277" t="str">
        <f t="shared" si="17"/>
        <v/>
      </c>
      <c r="K298" s="169" t="str">
        <f t="shared" si="18"/>
        <v/>
      </c>
      <c r="L298" s="278" t="str">
        <f t="shared" si="19"/>
        <v/>
      </c>
      <c r="M298" s="284" t="str">
        <f t="shared" si="20"/>
        <v/>
      </c>
      <c r="N298" s="285"/>
    </row>
    <row r="299" spans="1:14" ht="20.100000000000001" customHeight="1" x14ac:dyDescent="0.25">
      <c r="A299" s="170">
        <v>293</v>
      </c>
      <c r="B299" s="166" t="str">
        <f>IF(Devis!B298="","",Devis!B298)</f>
        <v/>
      </c>
      <c r="C299" s="283" t="str">
        <f>IF(Devis!C298="","",Devis!C298)</f>
        <v/>
      </c>
      <c r="D299" s="283" t="str">
        <f>IF(Devis!D298="","",Devis!D298)</f>
        <v/>
      </c>
      <c r="E299" s="166" t="str">
        <f>IF(Devis!E298="","",Devis!E298)</f>
        <v/>
      </c>
      <c r="F299" s="168" t="str">
        <f>IF(Devis!F298="","",Devis!F298)</f>
        <v/>
      </c>
      <c r="G299" s="168" t="str">
        <f>IF(Devis!G298="","",Devis!G298)</f>
        <v/>
      </c>
      <c r="H299" s="168" t="str">
        <f>IF(Devis!H298="","",Devis!H298)</f>
        <v/>
      </c>
      <c r="I299" s="126"/>
      <c r="J299" s="277" t="str">
        <f t="shared" si="17"/>
        <v/>
      </c>
      <c r="K299" s="169" t="str">
        <f t="shared" si="18"/>
        <v/>
      </c>
      <c r="L299" s="278" t="str">
        <f t="shared" si="19"/>
        <v/>
      </c>
      <c r="M299" s="284" t="str">
        <f t="shared" si="20"/>
        <v/>
      </c>
      <c r="N299" s="285"/>
    </row>
    <row r="300" spans="1:14" ht="20.100000000000001" customHeight="1" x14ac:dyDescent="0.25">
      <c r="A300" s="170">
        <v>294</v>
      </c>
      <c r="B300" s="166" t="str">
        <f>IF(Devis!B299="","",Devis!B299)</f>
        <v/>
      </c>
      <c r="C300" s="283" t="str">
        <f>IF(Devis!C299="","",Devis!C299)</f>
        <v/>
      </c>
      <c r="D300" s="283" t="str">
        <f>IF(Devis!D299="","",Devis!D299)</f>
        <v/>
      </c>
      <c r="E300" s="166" t="str">
        <f>IF(Devis!E299="","",Devis!E299)</f>
        <v/>
      </c>
      <c r="F300" s="168" t="str">
        <f>IF(Devis!F299="","",Devis!F299)</f>
        <v/>
      </c>
      <c r="G300" s="168" t="str">
        <f>IF(Devis!G299="","",Devis!G299)</f>
        <v/>
      </c>
      <c r="H300" s="168" t="str">
        <f>IF(Devis!H299="","",Devis!H299)</f>
        <v/>
      </c>
      <c r="I300" s="126"/>
      <c r="J300" s="277" t="str">
        <f t="shared" si="17"/>
        <v/>
      </c>
      <c r="K300" s="169" t="str">
        <f t="shared" si="18"/>
        <v/>
      </c>
      <c r="L300" s="278" t="str">
        <f t="shared" si="19"/>
        <v/>
      </c>
      <c r="M300" s="284" t="str">
        <f t="shared" si="20"/>
        <v/>
      </c>
      <c r="N300" s="285"/>
    </row>
    <row r="301" spans="1:14" ht="20.100000000000001" customHeight="1" x14ac:dyDescent="0.25">
      <c r="A301" s="170">
        <v>295</v>
      </c>
      <c r="B301" s="166" t="str">
        <f>IF(Devis!B300="","",Devis!B300)</f>
        <v/>
      </c>
      <c r="C301" s="283" t="str">
        <f>IF(Devis!C300="","",Devis!C300)</f>
        <v/>
      </c>
      <c r="D301" s="283" t="str">
        <f>IF(Devis!D300="","",Devis!D300)</f>
        <v/>
      </c>
      <c r="E301" s="166" t="str">
        <f>IF(Devis!E300="","",Devis!E300)</f>
        <v/>
      </c>
      <c r="F301" s="168" t="str">
        <f>IF(Devis!F300="","",Devis!F300)</f>
        <v/>
      </c>
      <c r="G301" s="168" t="str">
        <f>IF(Devis!G300="","",Devis!G300)</f>
        <v/>
      </c>
      <c r="H301" s="168" t="str">
        <f>IF(Devis!H300="","",Devis!H300)</f>
        <v/>
      </c>
      <c r="I301" s="126"/>
      <c r="J301" s="277" t="str">
        <f t="shared" si="17"/>
        <v/>
      </c>
      <c r="K301" s="169" t="str">
        <f t="shared" si="18"/>
        <v/>
      </c>
      <c r="L301" s="278" t="str">
        <f t="shared" si="19"/>
        <v/>
      </c>
      <c r="M301" s="284" t="str">
        <f t="shared" si="20"/>
        <v/>
      </c>
      <c r="N301" s="285"/>
    </row>
    <row r="302" spans="1:14" ht="20.100000000000001" customHeight="1" x14ac:dyDescent="0.25">
      <c r="A302" s="170">
        <v>296</v>
      </c>
      <c r="B302" s="166" t="str">
        <f>IF(Devis!B301="","",Devis!B301)</f>
        <v/>
      </c>
      <c r="C302" s="283" t="str">
        <f>IF(Devis!C301="","",Devis!C301)</f>
        <v/>
      </c>
      <c r="D302" s="283" t="str">
        <f>IF(Devis!D301="","",Devis!D301)</f>
        <v/>
      </c>
      <c r="E302" s="166" t="str">
        <f>IF(Devis!E301="","",Devis!E301)</f>
        <v/>
      </c>
      <c r="F302" s="168" t="str">
        <f>IF(Devis!F301="","",Devis!F301)</f>
        <v/>
      </c>
      <c r="G302" s="168" t="str">
        <f>IF(Devis!G301="","",Devis!G301)</f>
        <v/>
      </c>
      <c r="H302" s="168" t="str">
        <f>IF(Devis!H301="","",Devis!H301)</f>
        <v/>
      </c>
      <c r="I302" s="126"/>
      <c r="J302" s="277" t="str">
        <f t="shared" si="17"/>
        <v/>
      </c>
      <c r="K302" s="169" t="str">
        <f t="shared" si="18"/>
        <v/>
      </c>
      <c r="L302" s="278" t="str">
        <f t="shared" si="19"/>
        <v/>
      </c>
      <c r="M302" s="284" t="str">
        <f t="shared" si="20"/>
        <v/>
      </c>
      <c r="N302" s="285"/>
    </row>
    <row r="303" spans="1:14" ht="20.100000000000001" customHeight="1" x14ac:dyDescent="0.25">
      <c r="A303" s="170">
        <v>297</v>
      </c>
      <c r="B303" s="166" t="str">
        <f>IF(Devis!B302="","",Devis!B302)</f>
        <v/>
      </c>
      <c r="C303" s="283" t="str">
        <f>IF(Devis!C302="","",Devis!C302)</f>
        <v/>
      </c>
      <c r="D303" s="283" t="str">
        <f>IF(Devis!D302="","",Devis!D302)</f>
        <v/>
      </c>
      <c r="E303" s="166" t="str">
        <f>IF(Devis!E302="","",Devis!E302)</f>
        <v/>
      </c>
      <c r="F303" s="168" t="str">
        <f>IF(Devis!F302="","",Devis!F302)</f>
        <v/>
      </c>
      <c r="G303" s="168" t="str">
        <f>IF(Devis!G302="","",Devis!G302)</f>
        <v/>
      </c>
      <c r="H303" s="168" t="str">
        <f>IF(Devis!H302="","",Devis!H302)</f>
        <v/>
      </c>
      <c r="I303" s="126"/>
      <c r="J303" s="277" t="str">
        <f t="shared" si="17"/>
        <v/>
      </c>
      <c r="K303" s="169" t="str">
        <f t="shared" si="18"/>
        <v/>
      </c>
      <c r="L303" s="278" t="str">
        <f t="shared" si="19"/>
        <v/>
      </c>
      <c r="M303" s="284" t="str">
        <f t="shared" si="20"/>
        <v/>
      </c>
      <c r="N303" s="285"/>
    </row>
    <row r="304" spans="1:14" ht="20.100000000000001" customHeight="1" x14ac:dyDescent="0.25">
      <c r="A304" s="170">
        <v>298</v>
      </c>
      <c r="B304" s="166" t="str">
        <f>IF(Devis!B303="","",Devis!B303)</f>
        <v/>
      </c>
      <c r="C304" s="283" t="str">
        <f>IF(Devis!C303="","",Devis!C303)</f>
        <v/>
      </c>
      <c r="D304" s="283" t="str">
        <f>IF(Devis!D303="","",Devis!D303)</f>
        <v/>
      </c>
      <c r="E304" s="166" t="str">
        <f>IF(Devis!E303="","",Devis!E303)</f>
        <v/>
      </c>
      <c r="F304" s="168" t="str">
        <f>IF(Devis!F303="","",Devis!F303)</f>
        <v/>
      </c>
      <c r="G304" s="168" t="str">
        <f>IF(Devis!G303="","",Devis!G303)</f>
        <v/>
      </c>
      <c r="H304" s="168" t="str">
        <f>IF(Devis!H303="","",Devis!H303)</f>
        <v/>
      </c>
      <c r="I304" s="126"/>
      <c r="J304" s="277" t="str">
        <f t="shared" si="17"/>
        <v/>
      </c>
      <c r="K304" s="169" t="str">
        <f t="shared" si="18"/>
        <v/>
      </c>
      <c r="L304" s="278" t="str">
        <f t="shared" si="19"/>
        <v/>
      </c>
      <c r="M304" s="284" t="str">
        <f t="shared" si="20"/>
        <v/>
      </c>
      <c r="N304" s="285"/>
    </row>
    <row r="305" spans="1:14" ht="20.100000000000001" customHeight="1" x14ac:dyDescent="0.25">
      <c r="A305" s="170">
        <v>299</v>
      </c>
      <c r="B305" s="166" t="str">
        <f>IF(Devis!B304="","",Devis!B304)</f>
        <v/>
      </c>
      <c r="C305" s="283" t="str">
        <f>IF(Devis!C304="","",Devis!C304)</f>
        <v/>
      </c>
      <c r="D305" s="283" t="str">
        <f>IF(Devis!D304="","",Devis!D304)</f>
        <v/>
      </c>
      <c r="E305" s="166" t="str">
        <f>IF(Devis!E304="","",Devis!E304)</f>
        <v/>
      </c>
      <c r="F305" s="168" t="str">
        <f>IF(Devis!F304="","",Devis!F304)</f>
        <v/>
      </c>
      <c r="G305" s="168" t="str">
        <f>IF(Devis!G304="","",Devis!G304)</f>
        <v/>
      </c>
      <c r="H305" s="168" t="str">
        <f>IF(Devis!H304="","",Devis!H304)</f>
        <v/>
      </c>
      <c r="I305" s="126"/>
      <c r="J305" s="277" t="str">
        <f t="shared" si="17"/>
        <v/>
      </c>
      <c r="K305" s="169" t="str">
        <f t="shared" si="18"/>
        <v/>
      </c>
      <c r="L305" s="278" t="str">
        <f t="shared" si="19"/>
        <v/>
      </c>
      <c r="M305" s="284" t="str">
        <f t="shared" si="20"/>
        <v/>
      </c>
      <c r="N305" s="285"/>
    </row>
    <row r="306" spans="1:14" ht="20.100000000000001" customHeight="1" x14ac:dyDescent="0.25">
      <c r="A306" s="170">
        <v>300</v>
      </c>
      <c r="B306" s="166" t="str">
        <f>IF(Devis!B305="","",Devis!B305)</f>
        <v/>
      </c>
      <c r="C306" s="283" t="str">
        <f>IF(Devis!C305="","",Devis!C305)</f>
        <v/>
      </c>
      <c r="D306" s="283" t="str">
        <f>IF(Devis!D305="","",Devis!D305)</f>
        <v/>
      </c>
      <c r="E306" s="166" t="str">
        <f>IF(Devis!E305="","",Devis!E305)</f>
        <v/>
      </c>
      <c r="F306" s="168" t="str">
        <f>IF(Devis!F305="","",Devis!F305)</f>
        <v/>
      </c>
      <c r="G306" s="168" t="str">
        <f>IF(Devis!G305="","",Devis!G305)</f>
        <v/>
      </c>
      <c r="H306" s="168" t="str">
        <f>IF(Devis!H305="","",Devis!H305)</f>
        <v/>
      </c>
      <c r="I306" s="126"/>
      <c r="J306" s="277" t="str">
        <f t="shared" si="17"/>
        <v/>
      </c>
      <c r="K306" s="169" t="str">
        <f t="shared" si="18"/>
        <v/>
      </c>
      <c r="L306" s="278" t="str">
        <f t="shared" si="19"/>
        <v/>
      </c>
      <c r="M306" s="284" t="str">
        <f t="shared" si="20"/>
        <v/>
      </c>
      <c r="N306" s="285"/>
    </row>
    <row r="307" spans="1:14" ht="20.100000000000001" customHeight="1" x14ac:dyDescent="0.25">
      <c r="A307" s="170">
        <v>301</v>
      </c>
      <c r="B307" s="166" t="str">
        <f>IF(Devis!B306="","",Devis!B306)</f>
        <v/>
      </c>
      <c r="C307" s="283" t="str">
        <f>IF(Devis!C306="","",Devis!C306)</f>
        <v/>
      </c>
      <c r="D307" s="283" t="str">
        <f>IF(Devis!D306="","",Devis!D306)</f>
        <v/>
      </c>
      <c r="E307" s="166" t="str">
        <f>IF(Devis!E306="","",Devis!E306)</f>
        <v/>
      </c>
      <c r="F307" s="168" t="str">
        <f>IF(Devis!F306="","",Devis!F306)</f>
        <v/>
      </c>
      <c r="G307" s="168" t="str">
        <f>IF(Devis!G306="","",Devis!G306)</f>
        <v/>
      </c>
      <c r="H307" s="168" t="str">
        <f>IF(Devis!H306="","",Devis!H306)</f>
        <v/>
      </c>
      <c r="I307" s="126"/>
      <c r="J307" s="277" t="str">
        <f t="shared" si="17"/>
        <v/>
      </c>
      <c r="K307" s="169" t="str">
        <f t="shared" si="18"/>
        <v/>
      </c>
      <c r="L307" s="278" t="str">
        <f t="shared" si="19"/>
        <v/>
      </c>
      <c r="M307" s="284" t="str">
        <f t="shared" si="20"/>
        <v/>
      </c>
      <c r="N307" s="285"/>
    </row>
    <row r="308" spans="1:14" ht="20.100000000000001" customHeight="1" x14ac:dyDescent="0.25">
      <c r="A308" s="170">
        <v>302</v>
      </c>
      <c r="B308" s="166" t="str">
        <f>IF(Devis!B307="","",Devis!B307)</f>
        <v/>
      </c>
      <c r="C308" s="283" t="str">
        <f>IF(Devis!C307="","",Devis!C307)</f>
        <v/>
      </c>
      <c r="D308" s="283" t="str">
        <f>IF(Devis!D307="","",Devis!D307)</f>
        <v/>
      </c>
      <c r="E308" s="166" t="str">
        <f>IF(Devis!E307="","",Devis!E307)</f>
        <v/>
      </c>
      <c r="F308" s="168" t="str">
        <f>IF(Devis!F307="","",Devis!F307)</f>
        <v/>
      </c>
      <c r="G308" s="168" t="str">
        <f>IF(Devis!G307="","",Devis!G307)</f>
        <v/>
      </c>
      <c r="H308" s="168" t="str">
        <f>IF(Devis!H307="","",Devis!H307)</f>
        <v/>
      </c>
      <c r="I308" s="126"/>
      <c r="J308" s="277" t="str">
        <f t="shared" si="17"/>
        <v/>
      </c>
      <c r="K308" s="169" t="str">
        <f t="shared" si="18"/>
        <v/>
      </c>
      <c r="L308" s="278" t="str">
        <f t="shared" si="19"/>
        <v/>
      </c>
      <c r="M308" s="284" t="str">
        <f t="shared" si="20"/>
        <v/>
      </c>
      <c r="N308" s="285"/>
    </row>
    <row r="309" spans="1:14" ht="20.100000000000001" customHeight="1" x14ac:dyDescent="0.25">
      <c r="A309" s="170">
        <v>303</v>
      </c>
      <c r="B309" s="166" t="str">
        <f>IF(Devis!B308="","",Devis!B308)</f>
        <v/>
      </c>
      <c r="C309" s="283" t="str">
        <f>IF(Devis!C308="","",Devis!C308)</f>
        <v/>
      </c>
      <c r="D309" s="283" t="str">
        <f>IF(Devis!D308="","",Devis!D308)</f>
        <v/>
      </c>
      <c r="E309" s="166" t="str">
        <f>IF(Devis!E308="","",Devis!E308)</f>
        <v/>
      </c>
      <c r="F309" s="168" t="str">
        <f>IF(Devis!F308="","",Devis!F308)</f>
        <v/>
      </c>
      <c r="G309" s="168" t="str">
        <f>IF(Devis!G308="","",Devis!G308)</f>
        <v/>
      </c>
      <c r="H309" s="168" t="str">
        <f>IF(Devis!H308="","",Devis!H308)</f>
        <v/>
      </c>
      <c r="I309" s="126"/>
      <c r="J309" s="277" t="str">
        <f t="shared" si="17"/>
        <v/>
      </c>
      <c r="K309" s="169" t="str">
        <f t="shared" si="18"/>
        <v/>
      </c>
      <c r="L309" s="278" t="str">
        <f t="shared" si="19"/>
        <v/>
      </c>
      <c r="M309" s="284" t="str">
        <f t="shared" si="20"/>
        <v/>
      </c>
      <c r="N309" s="285"/>
    </row>
    <row r="310" spans="1:14" ht="20.100000000000001" customHeight="1" x14ac:dyDescent="0.25">
      <c r="A310" s="170">
        <v>304</v>
      </c>
      <c r="B310" s="166" t="str">
        <f>IF(Devis!B309="","",Devis!B309)</f>
        <v/>
      </c>
      <c r="C310" s="283" t="str">
        <f>IF(Devis!C309="","",Devis!C309)</f>
        <v/>
      </c>
      <c r="D310" s="283" t="str">
        <f>IF(Devis!D309="","",Devis!D309)</f>
        <v/>
      </c>
      <c r="E310" s="166" t="str">
        <f>IF(Devis!E309="","",Devis!E309)</f>
        <v/>
      </c>
      <c r="F310" s="168" t="str">
        <f>IF(Devis!F309="","",Devis!F309)</f>
        <v/>
      </c>
      <c r="G310" s="168" t="str">
        <f>IF(Devis!G309="","",Devis!G309)</f>
        <v/>
      </c>
      <c r="H310" s="168" t="str">
        <f>IF(Devis!H309="","",Devis!H309)</f>
        <v/>
      </c>
      <c r="I310" s="126"/>
      <c r="J310" s="277" t="str">
        <f t="shared" si="17"/>
        <v/>
      </c>
      <c r="K310" s="169" t="str">
        <f t="shared" si="18"/>
        <v/>
      </c>
      <c r="L310" s="278" t="str">
        <f t="shared" si="19"/>
        <v/>
      </c>
      <c r="M310" s="284" t="str">
        <f t="shared" si="20"/>
        <v/>
      </c>
      <c r="N310" s="285"/>
    </row>
    <row r="311" spans="1:14" ht="20.100000000000001" customHeight="1" x14ac:dyDescent="0.25">
      <c r="A311" s="170">
        <v>305</v>
      </c>
      <c r="B311" s="166" t="str">
        <f>IF(Devis!B310="","",Devis!B310)</f>
        <v/>
      </c>
      <c r="C311" s="283" t="str">
        <f>IF(Devis!C310="","",Devis!C310)</f>
        <v/>
      </c>
      <c r="D311" s="283" t="str">
        <f>IF(Devis!D310="","",Devis!D310)</f>
        <v/>
      </c>
      <c r="E311" s="166" t="str">
        <f>IF(Devis!E310="","",Devis!E310)</f>
        <v/>
      </c>
      <c r="F311" s="168" t="str">
        <f>IF(Devis!F310="","",Devis!F310)</f>
        <v/>
      </c>
      <c r="G311" s="168" t="str">
        <f>IF(Devis!G310="","",Devis!G310)</f>
        <v/>
      </c>
      <c r="H311" s="168" t="str">
        <f>IF(Devis!H310="","",Devis!H310)</f>
        <v/>
      </c>
      <c r="I311" s="126"/>
      <c r="J311" s="277" t="str">
        <f t="shared" si="17"/>
        <v/>
      </c>
      <c r="K311" s="169" t="str">
        <f t="shared" si="18"/>
        <v/>
      </c>
      <c r="L311" s="278" t="str">
        <f t="shared" si="19"/>
        <v/>
      </c>
      <c r="M311" s="284" t="str">
        <f t="shared" si="20"/>
        <v/>
      </c>
      <c r="N311" s="285"/>
    </row>
    <row r="312" spans="1:14" ht="20.100000000000001" customHeight="1" x14ac:dyDescent="0.25">
      <c r="A312" s="170">
        <v>306</v>
      </c>
      <c r="B312" s="166" t="str">
        <f>IF(Devis!B311="","",Devis!B311)</f>
        <v/>
      </c>
      <c r="C312" s="283" t="str">
        <f>IF(Devis!C311="","",Devis!C311)</f>
        <v/>
      </c>
      <c r="D312" s="283" t="str">
        <f>IF(Devis!D311="","",Devis!D311)</f>
        <v/>
      </c>
      <c r="E312" s="166" t="str">
        <f>IF(Devis!E311="","",Devis!E311)</f>
        <v/>
      </c>
      <c r="F312" s="168" t="str">
        <f>IF(Devis!F311="","",Devis!F311)</f>
        <v/>
      </c>
      <c r="G312" s="168" t="str">
        <f>IF(Devis!G311="","",Devis!G311)</f>
        <v/>
      </c>
      <c r="H312" s="168" t="str">
        <f>IF(Devis!H311="","",Devis!H311)</f>
        <v/>
      </c>
      <c r="I312" s="126"/>
      <c r="J312" s="277" t="str">
        <f t="shared" si="17"/>
        <v/>
      </c>
      <c r="K312" s="169" t="str">
        <f t="shared" si="18"/>
        <v/>
      </c>
      <c r="L312" s="278" t="str">
        <f t="shared" si="19"/>
        <v/>
      </c>
      <c r="M312" s="284" t="str">
        <f t="shared" si="20"/>
        <v/>
      </c>
      <c r="N312" s="285"/>
    </row>
    <row r="313" spans="1:14" ht="20.100000000000001" customHeight="1" x14ac:dyDescent="0.25">
      <c r="A313" s="170">
        <v>307</v>
      </c>
      <c r="B313" s="166" t="str">
        <f>IF(Devis!B312="","",Devis!B312)</f>
        <v/>
      </c>
      <c r="C313" s="283" t="str">
        <f>IF(Devis!C312="","",Devis!C312)</f>
        <v/>
      </c>
      <c r="D313" s="283" t="str">
        <f>IF(Devis!D312="","",Devis!D312)</f>
        <v/>
      </c>
      <c r="E313" s="166" t="str">
        <f>IF(Devis!E312="","",Devis!E312)</f>
        <v/>
      </c>
      <c r="F313" s="168" t="str">
        <f>IF(Devis!F312="","",Devis!F312)</f>
        <v/>
      </c>
      <c r="G313" s="168" t="str">
        <f>IF(Devis!G312="","",Devis!G312)</f>
        <v/>
      </c>
      <c r="H313" s="168" t="str">
        <f>IF(Devis!H312="","",Devis!H312)</f>
        <v/>
      </c>
      <c r="I313" s="126"/>
      <c r="J313" s="277" t="str">
        <f t="shared" si="17"/>
        <v/>
      </c>
      <c r="K313" s="169" t="str">
        <f t="shared" si="18"/>
        <v/>
      </c>
      <c r="L313" s="278" t="str">
        <f t="shared" si="19"/>
        <v/>
      </c>
      <c r="M313" s="284" t="str">
        <f t="shared" si="20"/>
        <v/>
      </c>
      <c r="N313" s="285"/>
    </row>
    <row r="314" spans="1:14" ht="20.100000000000001" customHeight="1" x14ac:dyDescent="0.25">
      <c r="A314" s="170">
        <v>308</v>
      </c>
      <c r="B314" s="166" t="str">
        <f>IF(Devis!B313="","",Devis!B313)</f>
        <v/>
      </c>
      <c r="C314" s="283" t="str">
        <f>IF(Devis!C313="","",Devis!C313)</f>
        <v/>
      </c>
      <c r="D314" s="283" t="str">
        <f>IF(Devis!D313="","",Devis!D313)</f>
        <v/>
      </c>
      <c r="E314" s="166" t="str">
        <f>IF(Devis!E313="","",Devis!E313)</f>
        <v/>
      </c>
      <c r="F314" s="168" t="str">
        <f>IF(Devis!F313="","",Devis!F313)</f>
        <v/>
      </c>
      <c r="G314" s="168" t="str">
        <f>IF(Devis!G313="","",Devis!G313)</f>
        <v/>
      </c>
      <c r="H314" s="168" t="str">
        <f>IF(Devis!H313="","",Devis!H313)</f>
        <v/>
      </c>
      <c r="I314" s="126"/>
      <c r="J314" s="277" t="str">
        <f t="shared" si="17"/>
        <v/>
      </c>
      <c r="K314" s="169" t="str">
        <f t="shared" si="18"/>
        <v/>
      </c>
      <c r="L314" s="278" t="str">
        <f t="shared" si="19"/>
        <v/>
      </c>
      <c r="M314" s="284" t="str">
        <f t="shared" si="20"/>
        <v/>
      </c>
      <c r="N314" s="285"/>
    </row>
    <row r="315" spans="1:14" ht="20.100000000000001" customHeight="1" x14ac:dyDescent="0.25">
      <c r="A315" s="170">
        <v>309</v>
      </c>
      <c r="B315" s="166" t="str">
        <f>IF(Devis!B314="","",Devis!B314)</f>
        <v/>
      </c>
      <c r="C315" s="283" t="str">
        <f>IF(Devis!C314="","",Devis!C314)</f>
        <v/>
      </c>
      <c r="D315" s="283" t="str">
        <f>IF(Devis!D314="","",Devis!D314)</f>
        <v/>
      </c>
      <c r="E315" s="166" t="str">
        <f>IF(Devis!E314="","",Devis!E314)</f>
        <v/>
      </c>
      <c r="F315" s="168" t="str">
        <f>IF(Devis!F314="","",Devis!F314)</f>
        <v/>
      </c>
      <c r="G315" s="168" t="str">
        <f>IF(Devis!G314="","",Devis!G314)</f>
        <v/>
      </c>
      <c r="H315" s="168" t="str">
        <f>IF(Devis!H314="","",Devis!H314)</f>
        <v/>
      </c>
      <c r="I315" s="126"/>
      <c r="J315" s="277" t="str">
        <f t="shared" si="17"/>
        <v/>
      </c>
      <c r="K315" s="169" t="str">
        <f t="shared" si="18"/>
        <v/>
      </c>
      <c r="L315" s="278" t="str">
        <f t="shared" si="19"/>
        <v/>
      </c>
      <c r="M315" s="284" t="str">
        <f t="shared" si="20"/>
        <v/>
      </c>
      <c r="N315" s="285"/>
    </row>
    <row r="316" spans="1:14" ht="20.100000000000001" customHeight="1" x14ac:dyDescent="0.25">
      <c r="A316" s="170">
        <v>310</v>
      </c>
      <c r="B316" s="166" t="str">
        <f>IF(Devis!B315="","",Devis!B315)</f>
        <v/>
      </c>
      <c r="C316" s="283" t="str">
        <f>IF(Devis!C315="","",Devis!C315)</f>
        <v/>
      </c>
      <c r="D316" s="283" t="str">
        <f>IF(Devis!D315="","",Devis!D315)</f>
        <v/>
      </c>
      <c r="E316" s="166" t="str">
        <f>IF(Devis!E315="","",Devis!E315)</f>
        <v/>
      </c>
      <c r="F316" s="168" t="str">
        <f>IF(Devis!F315="","",Devis!F315)</f>
        <v/>
      </c>
      <c r="G316" s="168" t="str">
        <f>IF(Devis!G315="","",Devis!G315)</f>
        <v/>
      </c>
      <c r="H316" s="168" t="str">
        <f>IF(Devis!H315="","",Devis!H315)</f>
        <v/>
      </c>
      <c r="I316" s="126"/>
      <c r="J316" s="277" t="str">
        <f t="shared" si="17"/>
        <v/>
      </c>
      <c r="K316" s="169" t="str">
        <f t="shared" si="18"/>
        <v/>
      </c>
      <c r="L316" s="278" t="str">
        <f t="shared" si="19"/>
        <v/>
      </c>
      <c r="M316" s="284" t="str">
        <f t="shared" si="20"/>
        <v/>
      </c>
      <c r="N316" s="285"/>
    </row>
    <row r="317" spans="1:14" ht="20.100000000000001" customHeight="1" x14ac:dyDescent="0.25">
      <c r="A317" s="170">
        <v>311</v>
      </c>
      <c r="B317" s="166" t="str">
        <f>IF(Devis!B316="","",Devis!B316)</f>
        <v/>
      </c>
      <c r="C317" s="283" t="str">
        <f>IF(Devis!C316="","",Devis!C316)</f>
        <v/>
      </c>
      <c r="D317" s="283" t="str">
        <f>IF(Devis!D316="","",Devis!D316)</f>
        <v/>
      </c>
      <c r="E317" s="166" t="str">
        <f>IF(Devis!E316="","",Devis!E316)</f>
        <v/>
      </c>
      <c r="F317" s="168" t="str">
        <f>IF(Devis!F316="","",Devis!F316)</f>
        <v/>
      </c>
      <c r="G317" s="168" t="str">
        <f>IF(Devis!G316="","",Devis!G316)</f>
        <v/>
      </c>
      <c r="H317" s="168" t="str">
        <f>IF(Devis!H316="","",Devis!H316)</f>
        <v/>
      </c>
      <c r="I317" s="126"/>
      <c r="J317" s="277" t="str">
        <f t="shared" si="17"/>
        <v/>
      </c>
      <c r="K317" s="169" t="str">
        <f t="shared" si="18"/>
        <v/>
      </c>
      <c r="L317" s="278" t="str">
        <f t="shared" si="19"/>
        <v/>
      </c>
      <c r="M317" s="284" t="str">
        <f t="shared" si="20"/>
        <v/>
      </c>
      <c r="N317" s="285"/>
    </row>
    <row r="318" spans="1:14" ht="20.100000000000001" customHeight="1" x14ac:dyDescent="0.25">
      <c r="A318" s="170">
        <v>312</v>
      </c>
      <c r="B318" s="166" t="str">
        <f>IF(Devis!B317="","",Devis!B317)</f>
        <v/>
      </c>
      <c r="C318" s="283" t="str">
        <f>IF(Devis!C317="","",Devis!C317)</f>
        <v/>
      </c>
      <c r="D318" s="283" t="str">
        <f>IF(Devis!D317="","",Devis!D317)</f>
        <v/>
      </c>
      <c r="E318" s="166" t="str">
        <f>IF(Devis!E317="","",Devis!E317)</f>
        <v/>
      </c>
      <c r="F318" s="168" t="str">
        <f>IF(Devis!F317="","",Devis!F317)</f>
        <v/>
      </c>
      <c r="G318" s="168" t="str">
        <f>IF(Devis!G317="","",Devis!G317)</f>
        <v/>
      </c>
      <c r="H318" s="168" t="str">
        <f>IF(Devis!H317="","",Devis!H317)</f>
        <v/>
      </c>
      <c r="I318" s="126"/>
      <c r="J318" s="277" t="str">
        <f t="shared" si="17"/>
        <v/>
      </c>
      <c r="K318" s="169" t="str">
        <f t="shared" si="18"/>
        <v/>
      </c>
      <c r="L318" s="278" t="str">
        <f t="shared" si="19"/>
        <v/>
      </c>
      <c r="M318" s="284" t="str">
        <f t="shared" si="20"/>
        <v/>
      </c>
      <c r="N318" s="285"/>
    </row>
    <row r="319" spans="1:14" ht="20.100000000000001" customHeight="1" x14ac:dyDescent="0.25">
      <c r="A319" s="170">
        <v>313</v>
      </c>
      <c r="B319" s="166" t="str">
        <f>IF(Devis!B318="","",Devis!B318)</f>
        <v/>
      </c>
      <c r="C319" s="283" t="str">
        <f>IF(Devis!C318="","",Devis!C318)</f>
        <v/>
      </c>
      <c r="D319" s="283" t="str">
        <f>IF(Devis!D318="","",Devis!D318)</f>
        <v/>
      </c>
      <c r="E319" s="166" t="str">
        <f>IF(Devis!E318="","",Devis!E318)</f>
        <v/>
      </c>
      <c r="F319" s="168" t="str">
        <f>IF(Devis!F318="","",Devis!F318)</f>
        <v/>
      </c>
      <c r="G319" s="168" t="str">
        <f>IF(Devis!G318="","",Devis!G318)</f>
        <v/>
      </c>
      <c r="H319" s="168" t="str">
        <f>IF(Devis!H318="","",Devis!H318)</f>
        <v/>
      </c>
      <c r="I319" s="126"/>
      <c r="J319" s="277" t="str">
        <f t="shared" si="17"/>
        <v/>
      </c>
      <c r="K319" s="169" t="str">
        <f t="shared" si="18"/>
        <v/>
      </c>
      <c r="L319" s="278" t="str">
        <f t="shared" si="19"/>
        <v/>
      </c>
      <c r="M319" s="284" t="str">
        <f t="shared" si="20"/>
        <v/>
      </c>
      <c r="N319" s="285"/>
    </row>
    <row r="320" spans="1:14" ht="20.100000000000001" customHeight="1" x14ac:dyDescent="0.25">
      <c r="A320" s="170">
        <v>314</v>
      </c>
      <c r="B320" s="166" t="str">
        <f>IF(Devis!B319="","",Devis!B319)</f>
        <v/>
      </c>
      <c r="C320" s="283" t="str">
        <f>IF(Devis!C319="","",Devis!C319)</f>
        <v/>
      </c>
      <c r="D320" s="283" t="str">
        <f>IF(Devis!D319="","",Devis!D319)</f>
        <v/>
      </c>
      <c r="E320" s="166" t="str">
        <f>IF(Devis!E319="","",Devis!E319)</f>
        <v/>
      </c>
      <c r="F320" s="168" t="str">
        <f>IF(Devis!F319="","",Devis!F319)</f>
        <v/>
      </c>
      <c r="G320" s="168" t="str">
        <f>IF(Devis!G319="","",Devis!G319)</f>
        <v/>
      </c>
      <c r="H320" s="168" t="str">
        <f>IF(Devis!H319="","",Devis!H319)</f>
        <v/>
      </c>
      <c r="I320" s="126"/>
      <c r="J320" s="277" t="str">
        <f t="shared" si="17"/>
        <v/>
      </c>
      <c r="K320" s="169" t="str">
        <f t="shared" si="18"/>
        <v/>
      </c>
      <c r="L320" s="278" t="str">
        <f t="shared" si="19"/>
        <v/>
      </c>
      <c r="M320" s="284" t="str">
        <f t="shared" si="20"/>
        <v/>
      </c>
      <c r="N320" s="285"/>
    </row>
    <row r="321" spans="1:14" ht="20.100000000000001" customHeight="1" x14ac:dyDescent="0.25">
      <c r="A321" s="170">
        <v>315</v>
      </c>
      <c r="B321" s="166" t="str">
        <f>IF(Devis!B320="","",Devis!B320)</f>
        <v/>
      </c>
      <c r="C321" s="283" t="str">
        <f>IF(Devis!C320="","",Devis!C320)</f>
        <v/>
      </c>
      <c r="D321" s="283" t="str">
        <f>IF(Devis!D320="","",Devis!D320)</f>
        <v/>
      </c>
      <c r="E321" s="166" t="str">
        <f>IF(Devis!E320="","",Devis!E320)</f>
        <v/>
      </c>
      <c r="F321" s="168" t="str">
        <f>IF(Devis!F320="","",Devis!F320)</f>
        <v/>
      </c>
      <c r="G321" s="168" t="str">
        <f>IF(Devis!G320="","",Devis!G320)</f>
        <v/>
      </c>
      <c r="H321" s="168" t="str">
        <f>IF(Devis!H320="","",Devis!H320)</f>
        <v/>
      </c>
      <c r="I321" s="126"/>
      <c r="J321" s="277" t="str">
        <f t="shared" si="17"/>
        <v/>
      </c>
      <c r="K321" s="169" t="str">
        <f t="shared" si="18"/>
        <v/>
      </c>
      <c r="L321" s="278" t="str">
        <f t="shared" si="19"/>
        <v/>
      </c>
      <c r="M321" s="284" t="str">
        <f t="shared" si="20"/>
        <v/>
      </c>
      <c r="N321" s="285"/>
    </row>
    <row r="322" spans="1:14" ht="20.100000000000001" customHeight="1" x14ac:dyDescent="0.25">
      <c r="A322" s="170">
        <v>316</v>
      </c>
      <c r="B322" s="166" t="str">
        <f>IF(Devis!B321="","",Devis!B321)</f>
        <v/>
      </c>
      <c r="C322" s="283" t="str">
        <f>IF(Devis!C321="","",Devis!C321)</f>
        <v/>
      </c>
      <c r="D322" s="283" t="str">
        <f>IF(Devis!D321="","",Devis!D321)</f>
        <v/>
      </c>
      <c r="E322" s="166" t="str">
        <f>IF(Devis!E321="","",Devis!E321)</f>
        <v/>
      </c>
      <c r="F322" s="168" t="str">
        <f>IF(Devis!F321="","",Devis!F321)</f>
        <v/>
      </c>
      <c r="G322" s="168" t="str">
        <f>IF(Devis!G321="","",Devis!G321)</f>
        <v/>
      </c>
      <c r="H322" s="168" t="str">
        <f>IF(Devis!H321="","",Devis!H321)</f>
        <v/>
      </c>
      <c r="I322" s="126"/>
      <c r="J322" s="277" t="str">
        <f t="shared" si="17"/>
        <v/>
      </c>
      <c r="K322" s="169" t="str">
        <f t="shared" si="18"/>
        <v/>
      </c>
      <c r="L322" s="278" t="str">
        <f t="shared" si="19"/>
        <v/>
      </c>
      <c r="M322" s="284" t="str">
        <f t="shared" si="20"/>
        <v/>
      </c>
      <c r="N322" s="285"/>
    </row>
    <row r="323" spans="1:14" ht="20.100000000000001" customHeight="1" x14ac:dyDescent="0.25">
      <c r="A323" s="170">
        <v>317</v>
      </c>
      <c r="B323" s="166" t="str">
        <f>IF(Devis!B322="","",Devis!B322)</f>
        <v/>
      </c>
      <c r="C323" s="283" t="str">
        <f>IF(Devis!C322="","",Devis!C322)</f>
        <v/>
      </c>
      <c r="D323" s="283" t="str">
        <f>IF(Devis!D322="","",Devis!D322)</f>
        <v/>
      </c>
      <c r="E323" s="166" t="str">
        <f>IF(Devis!E322="","",Devis!E322)</f>
        <v/>
      </c>
      <c r="F323" s="168" t="str">
        <f>IF(Devis!F322="","",Devis!F322)</f>
        <v/>
      </c>
      <c r="G323" s="168" t="str">
        <f>IF(Devis!G322="","",Devis!G322)</f>
        <v/>
      </c>
      <c r="H323" s="168" t="str">
        <f>IF(Devis!H322="","",Devis!H322)</f>
        <v/>
      </c>
      <c r="I323" s="126"/>
      <c r="J323" s="277" t="str">
        <f t="shared" si="17"/>
        <v/>
      </c>
      <c r="K323" s="169" t="str">
        <f t="shared" si="18"/>
        <v/>
      </c>
      <c r="L323" s="278" t="str">
        <f t="shared" si="19"/>
        <v/>
      </c>
      <c r="M323" s="284" t="str">
        <f t="shared" si="20"/>
        <v/>
      </c>
      <c r="N323" s="285"/>
    </row>
    <row r="324" spans="1:14" ht="20.100000000000001" customHeight="1" x14ac:dyDescent="0.25">
      <c r="A324" s="170">
        <v>318</v>
      </c>
      <c r="B324" s="166" t="str">
        <f>IF(Devis!B323="","",Devis!B323)</f>
        <v/>
      </c>
      <c r="C324" s="283" t="str">
        <f>IF(Devis!C323="","",Devis!C323)</f>
        <v/>
      </c>
      <c r="D324" s="283" t="str">
        <f>IF(Devis!D323="","",Devis!D323)</f>
        <v/>
      </c>
      <c r="E324" s="166" t="str">
        <f>IF(Devis!E323="","",Devis!E323)</f>
        <v/>
      </c>
      <c r="F324" s="168" t="str">
        <f>IF(Devis!F323="","",Devis!F323)</f>
        <v/>
      </c>
      <c r="G324" s="168" t="str">
        <f>IF(Devis!G323="","",Devis!G323)</f>
        <v/>
      </c>
      <c r="H324" s="168" t="str">
        <f>IF(Devis!H323="","",Devis!H323)</f>
        <v/>
      </c>
      <c r="I324" s="126"/>
      <c r="J324" s="277" t="str">
        <f t="shared" si="17"/>
        <v/>
      </c>
      <c r="K324" s="169" t="str">
        <f t="shared" si="18"/>
        <v/>
      </c>
      <c r="L324" s="278" t="str">
        <f t="shared" si="19"/>
        <v/>
      </c>
      <c r="M324" s="284" t="str">
        <f t="shared" si="20"/>
        <v/>
      </c>
      <c r="N324" s="285"/>
    </row>
    <row r="325" spans="1:14" ht="20.100000000000001" customHeight="1" x14ac:dyDescent="0.25">
      <c r="A325" s="170">
        <v>319</v>
      </c>
      <c r="B325" s="166" t="str">
        <f>IF(Devis!B324="","",Devis!B324)</f>
        <v/>
      </c>
      <c r="C325" s="283" t="str">
        <f>IF(Devis!C324="","",Devis!C324)</f>
        <v/>
      </c>
      <c r="D325" s="283" t="str">
        <f>IF(Devis!D324="","",Devis!D324)</f>
        <v/>
      </c>
      <c r="E325" s="166" t="str">
        <f>IF(Devis!E324="","",Devis!E324)</f>
        <v/>
      </c>
      <c r="F325" s="168" t="str">
        <f>IF(Devis!F324="","",Devis!F324)</f>
        <v/>
      </c>
      <c r="G325" s="168" t="str">
        <f>IF(Devis!G324="","",Devis!G324)</f>
        <v/>
      </c>
      <c r="H325" s="168" t="str">
        <f>IF(Devis!H324="","",Devis!H324)</f>
        <v/>
      </c>
      <c r="I325" s="126"/>
      <c r="J325" s="277" t="str">
        <f t="shared" si="17"/>
        <v/>
      </c>
      <c r="K325" s="169" t="str">
        <f t="shared" si="18"/>
        <v/>
      </c>
      <c r="L325" s="278" t="str">
        <f t="shared" si="19"/>
        <v/>
      </c>
      <c r="M325" s="284" t="str">
        <f t="shared" si="20"/>
        <v/>
      </c>
      <c r="N325" s="285"/>
    </row>
    <row r="326" spans="1:14" ht="20.100000000000001" customHeight="1" x14ac:dyDescent="0.25">
      <c r="A326" s="170">
        <v>320</v>
      </c>
      <c r="B326" s="166" t="str">
        <f>IF(Devis!B325="","",Devis!B325)</f>
        <v/>
      </c>
      <c r="C326" s="283" t="str">
        <f>IF(Devis!C325="","",Devis!C325)</f>
        <v/>
      </c>
      <c r="D326" s="283" t="str">
        <f>IF(Devis!D325="","",Devis!D325)</f>
        <v/>
      </c>
      <c r="E326" s="166" t="str">
        <f>IF(Devis!E325="","",Devis!E325)</f>
        <v/>
      </c>
      <c r="F326" s="168" t="str">
        <f>IF(Devis!F325="","",Devis!F325)</f>
        <v/>
      </c>
      <c r="G326" s="168" t="str">
        <f>IF(Devis!G325="","",Devis!G325)</f>
        <v/>
      </c>
      <c r="H326" s="168" t="str">
        <f>IF(Devis!H325="","",Devis!H325)</f>
        <v/>
      </c>
      <c r="I326" s="126"/>
      <c r="J326" s="277" t="str">
        <f t="shared" si="17"/>
        <v/>
      </c>
      <c r="K326" s="169" t="str">
        <f t="shared" si="18"/>
        <v/>
      </c>
      <c r="L326" s="278" t="str">
        <f t="shared" si="19"/>
        <v/>
      </c>
      <c r="M326" s="284" t="str">
        <f t="shared" si="20"/>
        <v/>
      </c>
      <c r="N326" s="285"/>
    </row>
    <row r="327" spans="1:14" ht="20.100000000000001" customHeight="1" x14ac:dyDescent="0.25">
      <c r="A327" s="170">
        <v>321</v>
      </c>
      <c r="B327" s="166" t="str">
        <f>IF(Devis!B326="","",Devis!B326)</f>
        <v/>
      </c>
      <c r="C327" s="283" t="str">
        <f>IF(Devis!C326="","",Devis!C326)</f>
        <v/>
      </c>
      <c r="D327" s="283" t="str">
        <f>IF(Devis!D326="","",Devis!D326)</f>
        <v/>
      </c>
      <c r="E327" s="166" t="str">
        <f>IF(Devis!E326="","",Devis!E326)</f>
        <v/>
      </c>
      <c r="F327" s="168" t="str">
        <f>IF(Devis!F326="","",Devis!F326)</f>
        <v/>
      </c>
      <c r="G327" s="168" t="str">
        <f>IF(Devis!G326="","",Devis!G326)</f>
        <v/>
      </c>
      <c r="H327" s="168" t="str">
        <f>IF(Devis!H326="","",Devis!H326)</f>
        <v/>
      </c>
      <c r="I327" s="126"/>
      <c r="J327" s="277" t="str">
        <f t="shared" si="17"/>
        <v/>
      </c>
      <c r="K327" s="169" t="str">
        <f t="shared" si="18"/>
        <v/>
      </c>
      <c r="L327" s="278" t="str">
        <f t="shared" si="19"/>
        <v/>
      </c>
      <c r="M327" s="284" t="str">
        <f t="shared" si="20"/>
        <v/>
      </c>
      <c r="N327" s="285"/>
    </row>
    <row r="328" spans="1:14" ht="20.100000000000001" customHeight="1" x14ac:dyDescent="0.25">
      <c r="A328" s="170">
        <v>322</v>
      </c>
      <c r="B328" s="166" t="str">
        <f>IF(Devis!B327="","",Devis!B327)</f>
        <v/>
      </c>
      <c r="C328" s="283" t="str">
        <f>IF(Devis!C327="","",Devis!C327)</f>
        <v/>
      </c>
      <c r="D328" s="283" t="str">
        <f>IF(Devis!D327="","",Devis!D327)</f>
        <v/>
      </c>
      <c r="E328" s="166" t="str">
        <f>IF(Devis!E327="","",Devis!E327)</f>
        <v/>
      </c>
      <c r="F328" s="168" t="str">
        <f>IF(Devis!F327="","",Devis!F327)</f>
        <v/>
      </c>
      <c r="G328" s="168" t="str">
        <f>IF(Devis!G327="","",Devis!G327)</f>
        <v/>
      </c>
      <c r="H328" s="168" t="str">
        <f>IF(Devis!H327="","",Devis!H327)</f>
        <v/>
      </c>
      <c r="I328" s="126"/>
      <c r="J328" s="277" t="str">
        <f t="shared" ref="J328:J391" si="21">IF($I328="","",IF($I328&gt;MAX($F328:$H328),"Le montant éligible ne peut etre supérieur au montant présenté",""))</f>
        <v/>
      </c>
      <c r="K328" s="169" t="str">
        <f t="shared" ref="K328:K391" si="22">IF(I328="","",MIN(F328,G328,H328)*1.15)</f>
        <v/>
      </c>
      <c r="L328" s="278" t="str">
        <f t="shared" ref="L328:L391" si="23">IF(I328="","",MIN($I328,$K328))</f>
        <v/>
      </c>
      <c r="M328" s="284" t="str">
        <f t="shared" ref="M328:M391" si="24">IF($L328&gt;$I328,"Le montant raisonnable ne peux pas etre supérieur au montant éligible","")</f>
        <v/>
      </c>
      <c r="N328" s="285"/>
    </row>
    <row r="329" spans="1:14" ht="20.100000000000001" customHeight="1" x14ac:dyDescent="0.25">
      <c r="A329" s="170">
        <v>323</v>
      </c>
      <c r="B329" s="166" t="str">
        <f>IF(Devis!B328="","",Devis!B328)</f>
        <v/>
      </c>
      <c r="C329" s="283" t="str">
        <f>IF(Devis!C328="","",Devis!C328)</f>
        <v/>
      </c>
      <c r="D329" s="283" t="str">
        <f>IF(Devis!D328="","",Devis!D328)</f>
        <v/>
      </c>
      <c r="E329" s="166" t="str">
        <f>IF(Devis!E328="","",Devis!E328)</f>
        <v/>
      </c>
      <c r="F329" s="168" t="str">
        <f>IF(Devis!F328="","",Devis!F328)</f>
        <v/>
      </c>
      <c r="G329" s="168" t="str">
        <f>IF(Devis!G328="","",Devis!G328)</f>
        <v/>
      </c>
      <c r="H329" s="168" t="str">
        <f>IF(Devis!H328="","",Devis!H328)</f>
        <v/>
      </c>
      <c r="I329" s="126"/>
      <c r="J329" s="277" t="str">
        <f t="shared" si="21"/>
        <v/>
      </c>
      <c r="K329" s="169" t="str">
        <f t="shared" si="22"/>
        <v/>
      </c>
      <c r="L329" s="278" t="str">
        <f t="shared" si="23"/>
        <v/>
      </c>
      <c r="M329" s="284" t="str">
        <f t="shared" si="24"/>
        <v/>
      </c>
      <c r="N329" s="285"/>
    </row>
    <row r="330" spans="1:14" ht="20.100000000000001" customHeight="1" x14ac:dyDescent="0.25">
      <c r="A330" s="170">
        <v>324</v>
      </c>
      <c r="B330" s="166" t="str">
        <f>IF(Devis!B329="","",Devis!B329)</f>
        <v/>
      </c>
      <c r="C330" s="283" t="str">
        <f>IF(Devis!C329="","",Devis!C329)</f>
        <v/>
      </c>
      <c r="D330" s="283" t="str">
        <f>IF(Devis!D329="","",Devis!D329)</f>
        <v/>
      </c>
      <c r="E330" s="166" t="str">
        <f>IF(Devis!E329="","",Devis!E329)</f>
        <v/>
      </c>
      <c r="F330" s="168" t="str">
        <f>IF(Devis!F329="","",Devis!F329)</f>
        <v/>
      </c>
      <c r="G330" s="168" t="str">
        <f>IF(Devis!G329="","",Devis!G329)</f>
        <v/>
      </c>
      <c r="H330" s="168" t="str">
        <f>IF(Devis!H329="","",Devis!H329)</f>
        <v/>
      </c>
      <c r="I330" s="126"/>
      <c r="J330" s="277" t="str">
        <f t="shared" si="21"/>
        <v/>
      </c>
      <c r="K330" s="169" t="str">
        <f t="shared" si="22"/>
        <v/>
      </c>
      <c r="L330" s="278" t="str">
        <f t="shared" si="23"/>
        <v/>
      </c>
      <c r="M330" s="284" t="str">
        <f t="shared" si="24"/>
        <v/>
      </c>
      <c r="N330" s="285"/>
    </row>
    <row r="331" spans="1:14" ht="20.100000000000001" customHeight="1" x14ac:dyDescent="0.25">
      <c r="A331" s="170">
        <v>325</v>
      </c>
      <c r="B331" s="166" t="str">
        <f>IF(Devis!B330="","",Devis!B330)</f>
        <v/>
      </c>
      <c r="C331" s="283" t="str">
        <f>IF(Devis!C330="","",Devis!C330)</f>
        <v/>
      </c>
      <c r="D331" s="283" t="str">
        <f>IF(Devis!D330="","",Devis!D330)</f>
        <v/>
      </c>
      <c r="E331" s="166" t="str">
        <f>IF(Devis!E330="","",Devis!E330)</f>
        <v/>
      </c>
      <c r="F331" s="168" t="str">
        <f>IF(Devis!F330="","",Devis!F330)</f>
        <v/>
      </c>
      <c r="G331" s="168" t="str">
        <f>IF(Devis!G330="","",Devis!G330)</f>
        <v/>
      </c>
      <c r="H331" s="168" t="str">
        <f>IF(Devis!H330="","",Devis!H330)</f>
        <v/>
      </c>
      <c r="I331" s="126"/>
      <c r="J331" s="277" t="str">
        <f t="shared" si="21"/>
        <v/>
      </c>
      <c r="K331" s="169" t="str">
        <f t="shared" si="22"/>
        <v/>
      </c>
      <c r="L331" s="278" t="str">
        <f t="shared" si="23"/>
        <v/>
      </c>
      <c r="M331" s="284" t="str">
        <f t="shared" si="24"/>
        <v/>
      </c>
      <c r="N331" s="285"/>
    </row>
    <row r="332" spans="1:14" ht="20.100000000000001" customHeight="1" x14ac:dyDescent="0.25">
      <c r="A332" s="170">
        <v>326</v>
      </c>
      <c r="B332" s="166" t="str">
        <f>IF(Devis!B331="","",Devis!B331)</f>
        <v/>
      </c>
      <c r="C332" s="283" t="str">
        <f>IF(Devis!C331="","",Devis!C331)</f>
        <v/>
      </c>
      <c r="D332" s="283" t="str">
        <f>IF(Devis!D331="","",Devis!D331)</f>
        <v/>
      </c>
      <c r="E332" s="166" t="str">
        <f>IF(Devis!E331="","",Devis!E331)</f>
        <v/>
      </c>
      <c r="F332" s="168" t="str">
        <f>IF(Devis!F331="","",Devis!F331)</f>
        <v/>
      </c>
      <c r="G332" s="168" t="str">
        <f>IF(Devis!G331="","",Devis!G331)</f>
        <v/>
      </c>
      <c r="H332" s="168" t="str">
        <f>IF(Devis!H331="","",Devis!H331)</f>
        <v/>
      </c>
      <c r="I332" s="126"/>
      <c r="J332" s="277" t="str">
        <f t="shared" si="21"/>
        <v/>
      </c>
      <c r="K332" s="169" t="str">
        <f t="shared" si="22"/>
        <v/>
      </c>
      <c r="L332" s="278" t="str">
        <f t="shared" si="23"/>
        <v/>
      </c>
      <c r="M332" s="284" t="str">
        <f t="shared" si="24"/>
        <v/>
      </c>
      <c r="N332" s="285"/>
    </row>
    <row r="333" spans="1:14" ht="20.100000000000001" customHeight="1" x14ac:dyDescent="0.25">
      <c r="A333" s="170">
        <v>327</v>
      </c>
      <c r="B333" s="166" t="str">
        <f>IF(Devis!B332="","",Devis!B332)</f>
        <v/>
      </c>
      <c r="C333" s="283" t="str">
        <f>IF(Devis!C332="","",Devis!C332)</f>
        <v/>
      </c>
      <c r="D333" s="283" t="str">
        <f>IF(Devis!D332="","",Devis!D332)</f>
        <v/>
      </c>
      <c r="E333" s="166" t="str">
        <f>IF(Devis!E332="","",Devis!E332)</f>
        <v/>
      </c>
      <c r="F333" s="168" t="str">
        <f>IF(Devis!F332="","",Devis!F332)</f>
        <v/>
      </c>
      <c r="G333" s="168" t="str">
        <f>IF(Devis!G332="","",Devis!G332)</f>
        <v/>
      </c>
      <c r="H333" s="168" t="str">
        <f>IF(Devis!H332="","",Devis!H332)</f>
        <v/>
      </c>
      <c r="I333" s="126"/>
      <c r="J333" s="277" t="str">
        <f t="shared" si="21"/>
        <v/>
      </c>
      <c r="K333" s="169" t="str">
        <f t="shared" si="22"/>
        <v/>
      </c>
      <c r="L333" s="278" t="str">
        <f t="shared" si="23"/>
        <v/>
      </c>
      <c r="M333" s="284" t="str">
        <f t="shared" si="24"/>
        <v/>
      </c>
      <c r="N333" s="285"/>
    </row>
    <row r="334" spans="1:14" ht="20.100000000000001" customHeight="1" x14ac:dyDescent="0.25">
      <c r="A334" s="170">
        <v>328</v>
      </c>
      <c r="B334" s="166" t="str">
        <f>IF(Devis!B333="","",Devis!B333)</f>
        <v/>
      </c>
      <c r="C334" s="283" t="str">
        <f>IF(Devis!C333="","",Devis!C333)</f>
        <v/>
      </c>
      <c r="D334" s="283" t="str">
        <f>IF(Devis!D333="","",Devis!D333)</f>
        <v/>
      </c>
      <c r="E334" s="166" t="str">
        <f>IF(Devis!E333="","",Devis!E333)</f>
        <v/>
      </c>
      <c r="F334" s="168" t="str">
        <f>IF(Devis!F333="","",Devis!F333)</f>
        <v/>
      </c>
      <c r="G334" s="168" t="str">
        <f>IF(Devis!G333="","",Devis!G333)</f>
        <v/>
      </c>
      <c r="H334" s="168" t="str">
        <f>IF(Devis!H333="","",Devis!H333)</f>
        <v/>
      </c>
      <c r="I334" s="126"/>
      <c r="J334" s="277" t="str">
        <f t="shared" si="21"/>
        <v/>
      </c>
      <c r="K334" s="169" t="str">
        <f t="shared" si="22"/>
        <v/>
      </c>
      <c r="L334" s="278" t="str">
        <f t="shared" si="23"/>
        <v/>
      </c>
      <c r="M334" s="284" t="str">
        <f t="shared" si="24"/>
        <v/>
      </c>
      <c r="N334" s="285"/>
    </row>
    <row r="335" spans="1:14" ht="20.100000000000001" customHeight="1" x14ac:dyDescent="0.25">
      <c r="A335" s="170">
        <v>329</v>
      </c>
      <c r="B335" s="166" t="str">
        <f>IF(Devis!B334="","",Devis!B334)</f>
        <v/>
      </c>
      <c r="C335" s="283" t="str">
        <f>IF(Devis!C334="","",Devis!C334)</f>
        <v/>
      </c>
      <c r="D335" s="283" t="str">
        <f>IF(Devis!D334="","",Devis!D334)</f>
        <v/>
      </c>
      <c r="E335" s="166" t="str">
        <f>IF(Devis!E334="","",Devis!E334)</f>
        <v/>
      </c>
      <c r="F335" s="168" t="str">
        <f>IF(Devis!F334="","",Devis!F334)</f>
        <v/>
      </c>
      <c r="G335" s="168" t="str">
        <f>IF(Devis!G334="","",Devis!G334)</f>
        <v/>
      </c>
      <c r="H335" s="168" t="str">
        <f>IF(Devis!H334="","",Devis!H334)</f>
        <v/>
      </c>
      <c r="I335" s="126"/>
      <c r="J335" s="277" t="str">
        <f t="shared" si="21"/>
        <v/>
      </c>
      <c r="K335" s="169" t="str">
        <f t="shared" si="22"/>
        <v/>
      </c>
      <c r="L335" s="278" t="str">
        <f t="shared" si="23"/>
        <v/>
      </c>
      <c r="M335" s="284" t="str">
        <f t="shared" si="24"/>
        <v/>
      </c>
      <c r="N335" s="285"/>
    </row>
    <row r="336" spans="1:14" ht="20.100000000000001" customHeight="1" x14ac:dyDescent="0.25">
      <c r="A336" s="170">
        <v>330</v>
      </c>
      <c r="B336" s="166" t="str">
        <f>IF(Devis!B335="","",Devis!B335)</f>
        <v/>
      </c>
      <c r="C336" s="283" t="str">
        <f>IF(Devis!C335="","",Devis!C335)</f>
        <v/>
      </c>
      <c r="D336" s="283" t="str">
        <f>IF(Devis!D335="","",Devis!D335)</f>
        <v/>
      </c>
      <c r="E336" s="166" t="str">
        <f>IF(Devis!E335="","",Devis!E335)</f>
        <v/>
      </c>
      <c r="F336" s="168" t="str">
        <f>IF(Devis!F335="","",Devis!F335)</f>
        <v/>
      </c>
      <c r="G336" s="168" t="str">
        <f>IF(Devis!G335="","",Devis!G335)</f>
        <v/>
      </c>
      <c r="H336" s="168" t="str">
        <f>IF(Devis!H335="","",Devis!H335)</f>
        <v/>
      </c>
      <c r="I336" s="126"/>
      <c r="J336" s="277" t="str">
        <f t="shared" si="21"/>
        <v/>
      </c>
      <c r="K336" s="169" t="str">
        <f t="shared" si="22"/>
        <v/>
      </c>
      <c r="L336" s="278" t="str">
        <f t="shared" si="23"/>
        <v/>
      </c>
      <c r="M336" s="284" t="str">
        <f t="shared" si="24"/>
        <v/>
      </c>
      <c r="N336" s="285"/>
    </row>
    <row r="337" spans="1:14" ht="20.100000000000001" customHeight="1" x14ac:dyDescent="0.25">
      <c r="A337" s="170">
        <v>331</v>
      </c>
      <c r="B337" s="166" t="str">
        <f>IF(Devis!B336="","",Devis!B336)</f>
        <v/>
      </c>
      <c r="C337" s="283" t="str">
        <f>IF(Devis!C336="","",Devis!C336)</f>
        <v/>
      </c>
      <c r="D337" s="283" t="str">
        <f>IF(Devis!D336="","",Devis!D336)</f>
        <v/>
      </c>
      <c r="E337" s="166" t="str">
        <f>IF(Devis!E336="","",Devis!E336)</f>
        <v/>
      </c>
      <c r="F337" s="168" t="str">
        <f>IF(Devis!F336="","",Devis!F336)</f>
        <v/>
      </c>
      <c r="G337" s="168" t="str">
        <f>IF(Devis!G336="","",Devis!G336)</f>
        <v/>
      </c>
      <c r="H337" s="168" t="str">
        <f>IF(Devis!H336="","",Devis!H336)</f>
        <v/>
      </c>
      <c r="I337" s="126"/>
      <c r="J337" s="277" t="str">
        <f t="shared" si="21"/>
        <v/>
      </c>
      <c r="K337" s="169" t="str">
        <f t="shared" si="22"/>
        <v/>
      </c>
      <c r="L337" s="278" t="str">
        <f t="shared" si="23"/>
        <v/>
      </c>
      <c r="M337" s="284" t="str">
        <f t="shared" si="24"/>
        <v/>
      </c>
      <c r="N337" s="285"/>
    </row>
    <row r="338" spans="1:14" ht="20.100000000000001" customHeight="1" x14ac:dyDescent="0.25">
      <c r="A338" s="170">
        <v>332</v>
      </c>
      <c r="B338" s="166" t="str">
        <f>IF(Devis!B337="","",Devis!B337)</f>
        <v/>
      </c>
      <c r="C338" s="283" t="str">
        <f>IF(Devis!C337="","",Devis!C337)</f>
        <v/>
      </c>
      <c r="D338" s="283" t="str">
        <f>IF(Devis!D337="","",Devis!D337)</f>
        <v/>
      </c>
      <c r="E338" s="166" t="str">
        <f>IF(Devis!E337="","",Devis!E337)</f>
        <v/>
      </c>
      <c r="F338" s="168" t="str">
        <f>IF(Devis!F337="","",Devis!F337)</f>
        <v/>
      </c>
      <c r="G338" s="168" t="str">
        <f>IF(Devis!G337="","",Devis!G337)</f>
        <v/>
      </c>
      <c r="H338" s="168" t="str">
        <f>IF(Devis!H337="","",Devis!H337)</f>
        <v/>
      </c>
      <c r="I338" s="126"/>
      <c r="J338" s="277" t="str">
        <f t="shared" si="21"/>
        <v/>
      </c>
      <c r="K338" s="169" t="str">
        <f t="shared" si="22"/>
        <v/>
      </c>
      <c r="L338" s="278" t="str">
        <f t="shared" si="23"/>
        <v/>
      </c>
      <c r="M338" s="284" t="str">
        <f t="shared" si="24"/>
        <v/>
      </c>
      <c r="N338" s="285"/>
    </row>
    <row r="339" spans="1:14" ht="20.100000000000001" customHeight="1" x14ac:dyDescent="0.25">
      <c r="A339" s="170">
        <v>333</v>
      </c>
      <c r="B339" s="166" t="str">
        <f>IF(Devis!B338="","",Devis!B338)</f>
        <v/>
      </c>
      <c r="C339" s="283" t="str">
        <f>IF(Devis!C338="","",Devis!C338)</f>
        <v/>
      </c>
      <c r="D339" s="283" t="str">
        <f>IF(Devis!D338="","",Devis!D338)</f>
        <v/>
      </c>
      <c r="E339" s="166" t="str">
        <f>IF(Devis!E338="","",Devis!E338)</f>
        <v/>
      </c>
      <c r="F339" s="168" t="str">
        <f>IF(Devis!F338="","",Devis!F338)</f>
        <v/>
      </c>
      <c r="G339" s="168" t="str">
        <f>IF(Devis!G338="","",Devis!G338)</f>
        <v/>
      </c>
      <c r="H339" s="168" t="str">
        <f>IF(Devis!H338="","",Devis!H338)</f>
        <v/>
      </c>
      <c r="I339" s="126"/>
      <c r="J339" s="277" t="str">
        <f t="shared" si="21"/>
        <v/>
      </c>
      <c r="K339" s="169" t="str">
        <f t="shared" si="22"/>
        <v/>
      </c>
      <c r="L339" s="278" t="str">
        <f t="shared" si="23"/>
        <v/>
      </c>
      <c r="M339" s="284" t="str">
        <f t="shared" si="24"/>
        <v/>
      </c>
      <c r="N339" s="285"/>
    </row>
    <row r="340" spans="1:14" ht="20.100000000000001" customHeight="1" x14ac:dyDescent="0.25">
      <c r="A340" s="170">
        <v>334</v>
      </c>
      <c r="B340" s="166" t="str">
        <f>IF(Devis!B339="","",Devis!B339)</f>
        <v/>
      </c>
      <c r="C340" s="283" t="str">
        <f>IF(Devis!C339="","",Devis!C339)</f>
        <v/>
      </c>
      <c r="D340" s="283" t="str">
        <f>IF(Devis!D339="","",Devis!D339)</f>
        <v/>
      </c>
      <c r="E340" s="166" t="str">
        <f>IF(Devis!E339="","",Devis!E339)</f>
        <v/>
      </c>
      <c r="F340" s="168" t="str">
        <f>IF(Devis!F339="","",Devis!F339)</f>
        <v/>
      </c>
      <c r="G340" s="168" t="str">
        <f>IF(Devis!G339="","",Devis!G339)</f>
        <v/>
      </c>
      <c r="H340" s="168" t="str">
        <f>IF(Devis!H339="","",Devis!H339)</f>
        <v/>
      </c>
      <c r="I340" s="126"/>
      <c r="J340" s="277" t="str">
        <f t="shared" si="21"/>
        <v/>
      </c>
      <c r="K340" s="169" t="str">
        <f t="shared" si="22"/>
        <v/>
      </c>
      <c r="L340" s="278" t="str">
        <f t="shared" si="23"/>
        <v/>
      </c>
      <c r="M340" s="284" t="str">
        <f t="shared" si="24"/>
        <v/>
      </c>
      <c r="N340" s="285"/>
    </row>
    <row r="341" spans="1:14" ht="20.100000000000001" customHeight="1" x14ac:dyDescent="0.25">
      <c r="A341" s="170">
        <v>335</v>
      </c>
      <c r="B341" s="166" t="str">
        <f>IF(Devis!B340="","",Devis!B340)</f>
        <v/>
      </c>
      <c r="C341" s="283" t="str">
        <f>IF(Devis!C340="","",Devis!C340)</f>
        <v/>
      </c>
      <c r="D341" s="283" t="str">
        <f>IF(Devis!D340="","",Devis!D340)</f>
        <v/>
      </c>
      <c r="E341" s="166" t="str">
        <f>IF(Devis!E340="","",Devis!E340)</f>
        <v/>
      </c>
      <c r="F341" s="168" t="str">
        <f>IF(Devis!F340="","",Devis!F340)</f>
        <v/>
      </c>
      <c r="G341" s="168" t="str">
        <f>IF(Devis!G340="","",Devis!G340)</f>
        <v/>
      </c>
      <c r="H341" s="168" t="str">
        <f>IF(Devis!H340="","",Devis!H340)</f>
        <v/>
      </c>
      <c r="I341" s="126"/>
      <c r="J341" s="277" t="str">
        <f t="shared" si="21"/>
        <v/>
      </c>
      <c r="K341" s="169" t="str">
        <f t="shared" si="22"/>
        <v/>
      </c>
      <c r="L341" s="278" t="str">
        <f t="shared" si="23"/>
        <v/>
      </c>
      <c r="M341" s="284" t="str">
        <f t="shared" si="24"/>
        <v/>
      </c>
      <c r="N341" s="285"/>
    </row>
    <row r="342" spans="1:14" ht="20.100000000000001" customHeight="1" x14ac:dyDescent="0.25">
      <c r="A342" s="170">
        <v>336</v>
      </c>
      <c r="B342" s="166" t="str">
        <f>IF(Devis!B341="","",Devis!B341)</f>
        <v/>
      </c>
      <c r="C342" s="283" t="str">
        <f>IF(Devis!C341="","",Devis!C341)</f>
        <v/>
      </c>
      <c r="D342" s="283" t="str">
        <f>IF(Devis!D341="","",Devis!D341)</f>
        <v/>
      </c>
      <c r="E342" s="166" t="str">
        <f>IF(Devis!E341="","",Devis!E341)</f>
        <v/>
      </c>
      <c r="F342" s="168" t="str">
        <f>IF(Devis!F341="","",Devis!F341)</f>
        <v/>
      </c>
      <c r="G342" s="168" t="str">
        <f>IF(Devis!G341="","",Devis!G341)</f>
        <v/>
      </c>
      <c r="H342" s="168" t="str">
        <f>IF(Devis!H341="","",Devis!H341)</f>
        <v/>
      </c>
      <c r="I342" s="126"/>
      <c r="J342" s="277" t="str">
        <f t="shared" si="21"/>
        <v/>
      </c>
      <c r="K342" s="169" t="str">
        <f t="shared" si="22"/>
        <v/>
      </c>
      <c r="L342" s="278" t="str">
        <f t="shared" si="23"/>
        <v/>
      </c>
      <c r="M342" s="284" t="str">
        <f t="shared" si="24"/>
        <v/>
      </c>
      <c r="N342" s="285"/>
    </row>
    <row r="343" spans="1:14" ht="20.100000000000001" customHeight="1" x14ac:dyDescent="0.25">
      <c r="A343" s="170">
        <v>337</v>
      </c>
      <c r="B343" s="166" t="str">
        <f>IF(Devis!B342="","",Devis!B342)</f>
        <v/>
      </c>
      <c r="C343" s="283" t="str">
        <f>IF(Devis!C342="","",Devis!C342)</f>
        <v/>
      </c>
      <c r="D343" s="283" t="str">
        <f>IF(Devis!D342="","",Devis!D342)</f>
        <v/>
      </c>
      <c r="E343" s="166" t="str">
        <f>IF(Devis!E342="","",Devis!E342)</f>
        <v/>
      </c>
      <c r="F343" s="168" t="str">
        <f>IF(Devis!F342="","",Devis!F342)</f>
        <v/>
      </c>
      <c r="G343" s="168" t="str">
        <f>IF(Devis!G342="","",Devis!G342)</f>
        <v/>
      </c>
      <c r="H343" s="168" t="str">
        <f>IF(Devis!H342="","",Devis!H342)</f>
        <v/>
      </c>
      <c r="I343" s="126"/>
      <c r="J343" s="277" t="str">
        <f t="shared" si="21"/>
        <v/>
      </c>
      <c r="K343" s="169" t="str">
        <f t="shared" si="22"/>
        <v/>
      </c>
      <c r="L343" s="278" t="str">
        <f t="shared" si="23"/>
        <v/>
      </c>
      <c r="M343" s="284" t="str">
        <f t="shared" si="24"/>
        <v/>
      </c>
      <c r="N343" s="285"/>
    </row>
    <row r="344" spans="1:14" ht="20.100000000000001" customHeight="1" x14ac:dyDescent="0.25">
      <c r="A344" s="170">
        <v>338</v>
      </c>
      <c r="B344" s="166" t="str">
        <f>IF(Devis!B343="","",Devis!B343)</f>
        <v/>
      </c>
      <c r="C344" s="283" t="str">
        <f>IF(Devis!C343="","",Devis!C343)</f>
        <v/>
      </c>
      <c r="D344" s="283" t="str">
        <f>IF(Devis!D343="","",Devis!D343)</f>
        <v/>
      </c>
      <c r="E344" s="166" t="str">
        <f>IF(Devis!E343="","",Devis!E343)</f>
        <v/>
      </c>
      <c r="F344" s="168" t="str">
        <f>IF(Devis!F343="","",Devis!F343)</f>
        <v/>
      </c>
      <c r="G344" s="168" t="str">
        <f>IF(Devis!G343="","",Devis!G343)</f>
        <v/>
      </c>
      <c r="H344" s="168" t="str">
        <f>IF(Devis!H343="","",Devis!H343)</f>
        <v/>
      </c>
      <c r="I344" s="126"/>
      <c r="J344" s="277" t="str">
        <f t="shared" si="21"/>
        <v/>
      </c>
      <c r="K344" s="169" t="str">
        <f t="shared" si="22"/>
        <v/>
      </c>
      <c r="L344" s="278" t="str">
        <f t="shared" si="23"/>
        <v/>
      </c>
      <c r="M344" s="284" t="str">
        <f t="shared" si="24"/>
        <v/>
      </c>
      <c r="N344" s="285"/>
    </row>
    <row r="345" spans="1:14" ht="20.100000000000001" customHeight="1" x14ac:dyDescent="0.25">
      <c r="A345" s="170">
        <v>339</v>
      </c>
      <c r="B345" s="166" t="str">
        <f>IF(Devis!B344="","",Devis!B344)</f>
        <v/>
      </c>
      <c r="C345" s="283" t="str">
        <f>IF(Devis!C344="","",Devis!C344)</f>
        <v/>
      </c>
      <c r="D345" s="283" t="str">
        <f>IF(Devis!D344="","",Devis!D344)</f>
        <v/>
      </c>
      <c r="E345" s="166" t="str">
        <f>IF(Devis!E344="","",Devis!E344)</f>
        <v/>
      </c>
      <c r="F345" s="168" t="str">
        <f>IF(Devis!F344="","",Devis!F344)</f>
        <v/>
      </c>
      <c r="G345" s="168" t="str">
        <f>IF(Devis!G344="","",Devis!G344)</f>
        <v/>
      </c>
      <c r="H345" s="168" t="str">
        <f>IF(Devis!H344="","",Devis!H344)</f>
        <v/>
      </c>
      <c r="I345" s="126"/>
      <c r="J345" s="277" t="str">
        <f t="shared" si="21"/>
        <v/>
      </c>
      <c r="K345" s="169" t="str">
        <f t="shared" si="22"/>
        <v/>
      </c>
      <c r="L345" s="278" t="str">
        <f t="shared" si="23"/>
        <v/>
      </c>
      <c r="M345" s="284" t="str">
        <f t="shared" si="24"/>
        <v/>
      </c>
      <c r="N345" s="285"/>
    </row>
    <row r="346" spans="1:14" ht="20.100000000000001" customHeight="1" x14ac:dyDescent="0.25">
      <c r="A346" s="170">
        <v>340</v>
      </c>
      <c r="B346" s="166" t="str">
        <f>IF(Devis!B345="","",Devis!B345)</f>
        <v/>
      </c>
      <c r="C346" s="283" t="str">
        <f>IF(Devis!C345="","",Devis!C345)</f>
        <v/>
      </c>
      <c r="D346" s="283" t="str">
        <f>IF(Devis!D345="","",Devis!D345)</f>
        <v/>
      </c>
      <c r="E346" s="166" t="str">
        <f>IF(Devis!E345="","",Devis!E345)</f>
        <v/>
      </c>
      <c r="F346" s="168" t="str">
        <f>IF(Devis!F345="","",Devis!F345)</f>
        <v/>
      </c>
      <c r="G346" s="168" t="str">
        <f>IF(Devis!G345="","",Devis!G345)</f>
        <v/>
      </c>
      <c r="H346" s="168" t="str">
        <f>IF(Devis!H345="","",Devis!H345)</f>
        <v/>
      </c>
      <c r="I346" s="126"/>
      <c r="J346" s="277" t="str">
        <f t="shared" si="21"/>
        <v/>
      </c>
      <c r="K346" s="169" t="str">
        <f t="shared" si="22"/>
        <v/>
      </c>
      <c r="L346" s="278" t="str">
        <f t="shared" si="23"/>
        <v/>
      </c>
      <c r="M346" s="284" t="str">
        <f t="shared" si="24"/>
        <v/>
      </c>
      <c r="N346" s="285"/>
    </row>
    <row r="347" spans="1:14" ht="20.100000000000001" customHeight="1" x14ac:dyDescent="0.25">
      <c r="A347" s="170">
        <v>341</v>
      </c>
      <c r="B347" s="166" t="str">
        <f>IF(Devis!B346="","",Devis!B346)</f>
        <v/>
      </c>
      <c r="C347" s="283" t="str">
        <f>IF(Devis!C346="","",Devis!C346)</f>
        <v/>
      </c>
      <c r="D347" s="283" t="str">
        <f>IF(Devis!D346="","",Devis!D346)</f>
        <v/>
      </c>
      <c r="E347" s="166" t="str">
        <f>IF(Devis!E346="","",Devis!E346)</f>
        <v/>
      </c>
      <c r="F347" s="168" t="str">
        <f>IF(Devis!F346="","",Devis!F346)</f>
        <v/>
      </c>
      <c r="G347" s="168" t="str">
        <f>IF(Devis!G346="","",Devis!G346)</f>
        <v/>
      </c>
      <c r="H347" s="168" t="str">
        <f>IF(Devis!H346="","",Devis!H346)</f>
        <v/>
      </c>
      <c r="I347" s="126"/>
      <c r="J347" s="277" t="str">
        <f t="shared" si="21"/>
        <v/>
      </c>
      <c r="K347" s="169" t="str">
        <f t="shared" si="22"/>
        <v/>
      </c>
      <c r="L347" s="278" t="str">
        <f t="shared" si="23"/>
        <v/>
      </c>
      <c r="M347" s="284" t="str">
        <f t="shared" si="24"/>
        <v/>
      </c>
      <c r="N347" s="285"/>
    </row>
    <row r="348" spans="1:14" ht="20.100000000000001" customHeight="1" x14ac:dyDescent="0.25">
      <c r="A348" s="170">
        <v>342</v>
      </c>
      <c r="B348" s="166" t="str">
        <f>IF(Devis!B347="","",Devis!B347)</f>
        <v/>
      </c>
      <c r="C348" s="283" t="str">
        <f>IF(Devis!C347="","",Devis!C347)</f>
        <v/>
      </c>
      <c r="D348" s="283" t="str">
        <f>IF(Devis!D347="","",Devis!D347)</f>
        <v/>
      </c>
      <c r="E348" s="166" t="str">
        <f>IF(Devis!E347="","",Devis!E347)</f>
        <v/>
      </c>
      <c r="F348" s="168" t="str">
        <f>IF(Devis!F347="","",Devis!F347)</f>
        <v/>
      </c>
      <c r="G348" s="168" t="str">
        <f>IF(Devis!G347="","",Devis!G347)</f>
        <v/>
      </c>
      <c r="H348" s="168" t="str">
        <f>IF(Devis!H347="","",Devis!H347)</f>
        <v/>
      </c>
      <c r="I348" s="126"/>
      <c r="J348" s="277" t="str">
        <f t="shared" si="21"/>
        <v/>
      </c>
      <c r="K348" s="169" t="str">
        <f t="shared" si="22"/>
        <v/>
      </c>
      <c r="L348" s="278" t="str">
        <f t="shared" si="23"/>
        <v/>
      </c>
      <c r="M348" s="284" t="str">
        <f t="shared" si="24"/>
        <v/>
      </c>
      <c r="N348" s="285"/>
    </row>
    <row r="349" spans="1:14" ht="20.100000000000001" customHeight="1" x14ac:dyDescent="0.25">
      <c r="A349" s="170">
        <v>343</v>
      </c>
      <c r="B349" s="166" t="str">
        <f>IF(Devis!B348="","",Devis!B348)</f>
        <v/>
      </c>
      <c r="C349" s="283" t="str">
        <f>IF(Devis!C348="","",Devis!C348)</f>
        <v/>
      </c>
      <c r="D349" s="283" t="str">
        <f>IF(Devis!D348="","",Devis!D348)</f>
        <v/>
      </c>
      <c r="E349" s="166" t="str">
        <f>IF(Devis!E348="","",Devis!E348)</f>
        <v/>
      </c>
      <c r="F349" s="168" t="str">
        <f>IF(Devis!F348="","",Devis!F348)</f>
        <v/>
      </c>
      <c r="G349" s="168" t="str">
        <f>IF(Devis!G348="","",Devis!G348)</f>
        <v/>
      </c>
      <c r="H349" s="168" t="str">
        <f>IF(Devis!H348="","",Devis!H348)</f>
        <v/>
      </c>
      <c r="I349" s="126"/>
      <c r="J349" s="277" t="str">
        <f t="shared" si="21"/>
        <v/>
      </c>
      <c r="K349" s="169" t="str">
        <f t="shared" si="22"/>
        <v/>
      </c>
      <c r="L349" s="278" t="str">
        <f t="shared" si="23"/>
        <v/>
      </c>
      <c r="M349" s="284" t="str">
        <f t="shared" si="24"/>
        <v/>
      </c>
      <c r="N349" s="285"/>
    </row>
    <row r="350" spans="1:14" ht="20.100000000000001" customHeight="1" x14ac:dyDescent="0.25">
      <c r="A350" s="170">
        <v>344</v>
      </c>
      <c r="B350" s="166" t="str">
        <f>IF(Devis!B349="","",Devis!B349)</f>
        <v/>
      </c>
      <c r="C350" s="283" t="str">
        <f>IF(Devis!C349="","",Devis!C349)</f>
        <v/>
      </c>
      <c r="D350" s="283" t="str">
        <f>IF(Devis!D349="","",Devis!D349)</f>
        <v/>
      </c>
      <c r="E350" s="166" t="str">
        <f>IF(Devis!E349="","",Devis!E349)</f>
        <v/>
      </c>
      <c r="F350" s="168" t="str">
        <f>IF(Devis!F349="","",Devis!F349)</f>
        <v/>
      </c>
      <c r="G350" s="168" t="str">
        <f>IF(Devis!G349="","",Devis!G349)</f>
        <v/>
      </c>
      <c r="H350" s="168" t="str">
        <f>IF(Devis!H349="","",Devis!H349)</f>
        <v/>
      </c>
      <c r="I350" s="126"/>
      <c r="J350" s="277" t="str">
        <f t="shared" si="21"/>
        <v/>
      </c>
      <c r="K350" s="169" t="str">
        <f t="shared" si="22"/>
        <v/>
      </c>
      <c r="L350" s="278" t="str">
        <f t="shared" si="23"/>
        <v/>
      </c>
      <c r="M350" s="284" t="str">
        <f t="shared" si="24"/>
        <v/>
      </c>
      <c r="N350" s="285"/>
    </row>
    <row r="351" spans="1:14" ht="20.100000000000001" customHeight="1" x14ac:dyDescent="0.25">
      <c r="A351" s="170">
        <v>345</v>
      </c>
      <c r="B351" s="166" t="str">
        <f>IF(Devis!B350="","",Devis!B350)</f>
        <v/>
      </c>
      <c r="C351" s="283" t="str">
        <f>IF(Devis!C350="","",Devis!C350)</f>
        <v/>
      </c>
      <c r="D351" s="283" t="str">
        <f>IF(Devis!D350="","",Devis!D350)</f>
        <v/>
      </c>
      <c r="E351" s="166" t="str">
        <f>IF(Devis!E350="","",Devis!E350)</f>
        <v/>
      </c>
      <c r="F351" s="168" t="str">
        <f>IF(Devis!F350="","",Devis!F350)</f>
        <v/>
      </c>
      <c r="G351" s="168" t="str">
        <f>IF(Devis!G350="","",Devis!G350)</f>
        <v/>
      </c>
      <c r="H351" s="168" t="str">
        <f>IF(Devis!H350="","",Devis!H350)</f>
        <v/>
      </c>
      <c r="I351" s="126"/>
      <c r="J351" s="277" t="str">
        <f t="shared" si="21"/>
        <v/>
      </c>
      <c r="K351" s="169" t="str">
        <f t="shared" si="22"/>
        <v/>
      </c>
      <c r="L351" s="278" t="str">
        <f t="shared" si="23"/>
        <v/>
      </c>
      <c r="M351" s="284" t="str">
        <f t="shared" si="24"/>
        <v/>
      </c>
      <c r="N351" s="285"/>
    </row>
    <row r="352" spans="1:14" ht="20.100000000000001" customHeight="1" x14ac:dyDescent="0.25">
      <c r="A352" s="170">
        <v>346</v>
      </c>
      <c r="B352" s="166" t="str">
        <f>IF(Devis!B351="","",Devis!B351)</f>
        <v/>
      </c>
      <c r="C352" s="283" t="str">
        <f>IF(Devis!C351="","",Devis!C351)</f>
        <v/>
      </c>
      <c r="D352" s="283" t="str">
        <f>IF(Devis!D351="","",Devis!D351)</f>
        <v/>
      </c>
      <c r="E352" s="166" t="str">
        <f>IF(Devis!E351="","",Devis!E351)</f>
        <v/>
      </c>
      <c r="F352" s="168" t="str">
        <f>IF(Devis!F351="","",Devis!F351)</f>
        <v/>
      </c>
      <c r="G352" s="168" t="str">
        <f>IF(Devis!G351="","",Devis!G351)</f>
        <v/>
      </c>
      <c r="H352" s="168" t="str">
        <f>IF(Devis!H351="","",Devis!H351)</f>
        <v/>
      </c>
      <c r="I352" s="126"/>
      <c r="J352" s="277" t="str">
        <f t="shared" si="21"/>
        <v/>
      </c>
      <c r="K352" s="169" t="str">
        <f t="shared" si="22"/>
        <v/>
      </c>
      <c r="L352" s="278" t="str">
        <f t="shared" si="23"/>
        <v/>
      </c>
      <c r="M352" s="284" t="str">
        <f t="shared" si="24"/>
        <v/>
      </c>
      <c r="N352" s="285"/>
    </row>
    <row r="353" spans="1:14" ht="20.100000000000001" customHeight="1" x14ac:dyDescent="0.25">
      <c r="A353" s="170">
        <v>347</v>
      </c>
      <c r="B353" s="166" t="str">
        <f>IF(Devis!B352="","",Devis!B352)</f>
        <v/>
      </c>
      <c r="C353" s="283" t="str">
        <f>IF(Devis!C352="","",Devis!C352)</f>
        <v/>
      </c>
      <c r="D353" s="283" t="str">
        <f>IF(Devis!D352="","",Devis!D352)</f>
        <v/>
      </c>
      <c r="E353" s="166" t="str">
        <f>IF(Devis!E352="","",Devis!E352)</f>
        <v/>
      </c>
      <c r="F353" s="168" t="str">
        <f>IF(Devis!F352="","",Devis!F352)</f>
        <v/>
      </c>
      <c r="G353" s="168" t="str">
        <f>IF(Devis!G352="","",Devis!G352)</f>
        <v/>
      </c>
      <c r="H353" s="168" t="str">
        <f>IF(Devis!H352="","",Devis!H352)</f>
        <v/>
      </c>
      <c r="I353" s="126"/>
      <c r="J353" s="277" t="str">
        <f t="shared" si="21"/>
        <v/>
      </c>
      <c r="K353" s="169" t="str">
        <f t="shared" si="22"/>
        <v/>
      </c>
      <c r="L353" s="278" t="str">
        <f t="shared" si="23"/>
        <v/>
      </c>
      <c r="M353" s="284" t="str">
        <f t="shared" si="24"/>
        <v/>
      </c>
      <c r="N353" s="285"/>
    </row>
    <row r="354" spans="1:14" ht="20.100000000000001" customHeight="1" x14ac:dyDescent="0.25">
      <c r="A354" s="170">
        <v>348</v>
      </c>
      <c r="B354" s="166" t="str">
        <f>IF(Devis!B353="","",Devis!B353)</f>
        <v/>
      </c>
      <c r="C354" s="283" t="str">
        <f>IF(Devis!C353="","",Devis!C353)</f>
        <v/>
      </c>
      <c r="D354" s="283" t="str">
        <f>IF(Devis!D353="","",Devis!D353)</f>
        <v/>
      </c>
      <c r="E354" s="166" t="str">
        <f>IF(Devis!E353="","",Devis!E353)</f>
        <v/>
      </c>
      <c r="F354" s="168" t="str">
        <f>IF(Devis!F353="","",Devis!F353)</f>
        <v/>
      </c>
      <c r="G354" s="168" t="str">
        <f>IF(Devis!G353="","",Devis!G353)</f>
        <v/>
      </c>
      <c r="H354" s="168" t="str">
        <f>IF(Devis!H353="","",Devis!H353)</f>
        <v/>
      </c>
      <c r="I354" s="126"/>
      <c r="J354" s="277" t="str">
        <f t="shared" si="21"/>
        <v/>
      </c>
      <c r="K354" s="169" t="str">
        <f t="shared" si="22"/>
        <v/>
      </c>
      <c r="L354" s="278" t="str">
        <f t="shared" si="23"/>
        <v/>
      </c>
      <c r="M354" s="284" t="str">
        <f t="shared" si="24"/>
        <v/>
      </c>
      <c r="N354" s="285"/>
    </row>
    <row r="355" spans="1:14" ht="20.100000000000001" customHeight="1" x14ac:dyDescent="0.25">
      <c r="A355" s="170">
        <v>349</v>
      </c>
      <c r="B355" s="166" t="str">
        <f>IF(Devis!B354="","",Devis!B354)</f>
        <v/>
      </c>
      <c r="C355" s="283" t="str">
        <f>IF(Devis!C354="","",Devis!C354)</f>
        <v/>
      </c>
      <c r="D355" s="283" t="str">
        <f>IF(Devis!D354="","",Devis!D354)</f>
        <v/>
      </c>
      <c r="E355" s="166" t="str">
        <f>IF(Devis!E354="","",Devis!E354)</f>
        <v/>
      </c>
      <c r="F355" s="168" t="str">
        <f>IF(Devis!F354="","",Devis!F354)</f>
        <v/>
      </c>
      <c r="G355" s="168" t="str">
        <f>IF(Devis!G354="","",Devis!G354)</f>
        <v/>
      </c>
      <c r="H355" s="168" t="str">
        <f>IF(Devis!H354="","",Devis!H354)</f>
        <v/>
      </c>
      <c r="I355" s="126"/>
      <c r="J355" s="277" t="str">
        <f t="shared" si="21"/>
        <v/>
      </c>
      <c r="K355" s="169" t="str">
        <f t="shared" si="22"/>
        <v/>
      </c>
      <c r="L355" s="278" t="str">
        <f t="shared" si="23"/>
        <v/>
      </c>
      <c r="M355" s="284" t="str">
        <f t="shared" si="24"/>
        <v/>
      </c>
      <c r="N355" s="285"/>
    </row>
    <row r="356" spans="1:14" ht="20.100000000000001" customHeight="1" x14ac:dyDescent="0.25">
      <c r="A356" s="170">
        <v>350</v>
      </c>
      <c r="B356" s="166" t="str">
        <f>IF(Devis!B355="","",Devis!B355)</f>
        <v/>
      </c>
      <c r="C356" s="283" t="str">
        <f>IF(Devis!C355="","",Devis!C355)</f>
        <v/>
      </c>
      <c r="D356" s="283" t="str">
        <f>IF(Devis!D355="","",Devis!D355)</f>
        <v/>
      </c>
      <c r="E356" s="166" t="str">
        <f>IF(Devis!E355="","",Devis!E355)</f>
        <v/>
      </c>
      <c r="F356" s="168" t="str">
        <f>IF(Devis!F355="","",Devis!F355)</f>
        <v/>
      </c>
      <c r="G356" s="168" t="str">
        <f>IF(Devis!G355="","",Devis!G355)</f>
        <v/>
      </c>
      <c r="H356" s="168" t="str">
        <f>IF(Devis!H355="","",Devis!H355)</f>
        <v/>
      </c>
      <c r="I356" s="126"/>
      <c r="J356" s="277" t="str">
        <f t="shared" si="21"/>
        <v/>
      </c>
      <c r="K356" s="169" t="str">
        <f t="shared" si="22"/>
        <v/>
      </c>
      <c r="L356" s="278" t="str">
        <f t="shared" si="23"/>
        <v/>
      </c>
      <c r="M356" s="284" t="str">
        <f t="shared" si="24"/>
        <v/>
      </c>
      <c r="N356" s="285"/>
    </row>
    <row r="357" spans="1:14" ht="20.100000000000001" customHeight="1" x14ac:dyDescent="0.25">
      <c r="A357" s="170">
        <v>351</v>
      </c>
      <c r="B357" s="166" t="str">
        <f>IF(Devis!B356="","",Devis!B356)</f>
        <v/>
      </c>
      <c r="C357" s="283" t="str">
        <f>IF(Devis!C356="","",Devis!C356)</f>
        <v/>
      </c>
      <c r="D357" s="283" t="str">
        <f>IF(Devis!D356="","",Devis!D356)</f>
        <v/>
      </c>
      <c r="E357" s="166" t="str">
        <f>IF(Devis!E356="","",Devis!E356)</f>
        <v/>
      </c>
      <c r="F357" s="168" t="str">
        <f>IF(Devis!F356="","",Devis!F356)</f>
        <v/>
      </c>
      <c r="G357" s="168" t="str">
        <f>IF(Devis!G356="","",Devis!G356)</f>
        <v/>
      </c>
      <c r="H357" s="168" t="str">
        <f>IF(Devis!H356="","",Devis!H356)</f>
        <v/>
      </c>
      <c r="I357" s="126"/>
      <c r="J357" s="277" t="str">
        <f t="shared" si="21"/>
        <v/>
      </c>
      <c r="K357" s="169" t="str">
        <f t="shared" si="22"/>
        <v/>
      </c>
      <c r="L357" s="278" t="str">
        <f t="shared" si="23"/>
        <v/>
      </c>
      <c r="M357" s="284" t="str">
        <f t="shared" si="24"/>
        <v/>
      </c>
      <c r="N357" s="285"/>
    </row>
    <row r="358" spans="1:14" ht="20.100000000000001" customHeight="1" x14ac:dyDescent="0.25">
      <c r="A358" s="170">
        <v>352</v>
      </c>
      <c r="B358" s="166" t="str">
        <f>IF(Devis!B357="","",Devis!B357)</f>
        <v/>
      </c>
      <c r="C358" s="283" t="str">
        <f>IF(Devis!C357="","",Devis!C357)</f>
        <v/>
      </c>
      <c r="D358" s="283" t="str">
        <f>IF(Devis!D357="","",Devis!D357)</f>
        <v/>
      </c>
      <c r="E358" s="166" t="str">
        <f>IF(Devis!E357="","",Devis!E357)</f>
        <v/>
      </c>
      <c r="F358" s="168" t="str">
        <f>IF(Devis!F357="","",Devis!F357)</f>
        <v/>
      </c>
      <c r="G358" s="168" t="str">
        <f>IF(Devis!G357="","",Devis!G357)</f>
        <v/>
      </c>
      <c r="H358" s="168" t="str">
        <f>IF(Devis!H357="","",Devis!H357)</f>
        <v/>
      </c>
      <c r="I358" s="126"/>
      <c r="J358" s="277" t="str">
        <f t="shared" si="21"/>
        <v/>
      </c>
      <c r="K358" s="169" t="str">
        <f t="shared" si="22"/>
        <v/>
      </c>
      <c r="L358" s="278" t="str">
        <f t="shared" si="23"/>
        <v/>
      </c>
      <c r="M358" s="284" t="str">
        <f t="shared" si="24"/>
        <v/>
      </c>
      <c r="N358" s="285"/>
    </row>
    <row r="359" spans="1:14" ht="20.100000000000001" customHeight="1" x14ac:dyDescent="0.25">
      <c r="A359" s="170">
        <v>353</v>
      </c>
      <c r="B359" s="166" t="str">
        <f>IF(Devis!B358="","",Devis!B358)</f>
        <v/>
      </c>
      <c r="C359" s="283" t="str">
        <f>IF(Devis!C358="","",Devis!C358)</f>
        <v/>
      </c>
      <c r="D359" s="283" t="str">
        <f>IF(Devis!D358="","",Devis!D358)</f>
        <v/>
      </c>
      <c r="E359" s="166" t="str">
        <f>IF(Devis!E358="","",Devis!E358)</f>
        <v/>
      </c>
      <c r="F359" s="168" t="str">
        <f>IF(Devis!F358="","",Devis!F358)</f>
        <v/>
      </c>
      <c r="G359" s="168" t="str">
        <f>IF(Devis!G358="","",Devis!G358)</f>
        <v/>
      </c>
      <c r="H359" s="168" t="str">
        <f>IF(Devis!H358="","",Devis!H358)</f>
        <v/>
      </c>
      <c r="I359" s="126"/>
      <c r="J359" s="277" t="str">
        <f t="shared" si="21"/>
        <v/>
      </c>
      <c r="K359" s="169" t="str">
        <f t="shared" si="22"/>
        <v/>
      </c>
      <c r="L359" s="278" t="str">
        <f t="shared" si="23"/>
        <v/>
      </c>
      <c r="M359" s="284" t="str">
        <f t="shared" si="24"/>
        <v/>
      </c>
      <c r="N359" s="285"/>
    </row>
    <row r="360" spans="1:14" ht="20.100000000000001" customHeight="1" x14ac:dyDescent="0.25">
      <c r="A360" s="170">
        <v>354</v>
      </c>
      <c r="B360" s="166" t="str">
        <f>IF(Devis!B359="","",Devis!B359)</f>
        <v/>
      </c>
      <c r="C360" s="283" t="str">
        <f>IF(Devis!C359="","",Devis!C359)</f>
        <v/>
      </c>
      <c r="D360" s="283" t="str">
        <f>IF(Devis!D359="","",Devis!D359)</f>
        <v/>
      </c>
      <c r="E360" s="166" t="str">
        <f>IF(Devis!E359="","",Devis!E359)</f>
        <v/>
      </c>
      <c r="F360" s="168" t="str">
        <f>IF(Devis!F359="","",Devis!F359)</f>
        <v/>
      </c>
      <c r="G360" s="168" t="str">
        <f>IF(Devis!G359="","",Devis!G359)</f>
        <v/>
      </c>
      <c r="H360" s="168" t="str">
        <f>IF(Devis!H359="","",Devis!H359)</f>
        <v/>
      </c>
      <c r="I360" s="126"/>
      <c r="J360" s="277" t="str">
        <f t="shared" si="21"/>
        <v/>
      </c>
      <c r="K360" s="169" t="str">
        <f t="shared" si="22"/>
        <v/>
      </c>
      <c r="L360" s="278" t="str">
        <f t="shared" si="23"/>
        <v/>
      </c>
      <c r="M360" s="284" t="str">
        <f t="shared" si="24"/>
        <v/>
      </c>
      <c r="N360" s="285"/>
    </row>
    <row r="361" spans="1:14" ht="20.100000000000001" customHeight="1" x14ac:dyDescent="0.25">
      <c r="A361" s="170">
        <v>355</v>
      </c>
      <c r="B361" s="166" t="str">
        <f>IF(Devis!B360="","",Devis!B360)</f>
        <v/>
      </c>
      <c r="C361" s="283" t="str">
        <f>IF(Devis!C360="","",Devis!C360)</f>
        <v/>
      </c>
      <c r="D361" s="283" t="str">
        <f>IF(Devis!D360="","",Devis!D360)</f>
        <v/>
      </c>
      <c r="E361" s="166" t="str">
        <f>IF(Devis!E360="","",Devis!E360)</f>
        <v/>
      </c>
      <c r="F361" s="168" t="str">
        <f>IF(Devis!F360="","",Devis!F360)</f>
        <v/>
      </c>
      <c r="G361" s="168" t="str">
        <f>IF(Devis!G360="","",Devis!G360)</f>
        <v/>
      </c>
      <c r="H361" s="168" t="str">
        <f>IF(Devis!H360="","",Devis!H360)</f>
        <v/>
      </c>
      <c r="I361" s="126"/>
      <c r="J361" s="277" t="str">
        <f t="shared" si="21"/>
        <v/>
      </c>
      <c r="K361" s="169" t="str">
        <f t="shared" si="22"/>
        <v/>
      </c>
      <c r="L361" s="278" t="str">
        <f t="shared" si="23"/>
        <v/>
      </c>
      <c r="M361" s="284" t="str">
        <f t="shared" si="24"/>
        <v/>
      </c>
      <c r="N361" s="285"/>
    </row>
    <row r="362" spans="1:14" ht="20.100000000000001" customHeight="1" x14ac:dyDescent="0.25">
      <c r="A362" s="170">
        <v>356</v>
      </c>
      <c r="B362" s="166" t="str">
        <f>IF(Devis!B361="","",Devis!B361)</f>
        <v/>
      </c>
      <c r="C362" s="283" t="str">
        <f>IF(Devis!C361="","",Devis!C361)</f>
        <v/>
      </c>
      <c r="D362" s="283" t="str">
        <f>IF(Devis!D361="","",Devis!D361)</f>
        <v/>
      </c>
      <c r="E362" s="166" t="str">
        <f>IF(Devis!E361="","",Devis!E361)</f>
        <v/>
      </c>
      <c r="F362" s="168" t="str">
        <f>IF(Devis!F361="","",Devis!F361)</f>
        <v/>
      </c>
      <c r="G362" s="168" t="str">
        <f>IF(Devis!G361="","",Devis!G361)</f>
        <v/>
      </c>
      <c r="H362" s="168" t="str">
        <f>IF(Devis!H361="","",Devis!H361)</f>
        <v/>
      </c>
      <c r="I362" s="126"/>
      <c r="J362" s="277" t="str">
        <f t="shared" si="21"/>
        <v/>
      </c>
      <c r="K362" s="169" t="str">
        <f t="shared" si="22"/>
        <v/>
      </c>
      <c r="L362" s="278" t="str">
        <f t="shared" si="23"/>
        <v/>
      </c>
      <c r="M362" s="284" t="str">
        <f t="shared" si="24"/>
        <v/>
      </c>
      <c r="N362" s="285"/>
    </row>
    <row r="363" spans="1:14" ht="20.100000000000001" customHeight="1" x14ac:dyDescent="0.25">
      <c r="A363" s="170">
        <v>357</v>
      </c>
      <c r="B363" s="166" t="str">
        <f>IF(Devis!B362="","",Devis!B362)</f>
        <v/>
      </c>
      <c r="C363" s="283" t="str">
        <f>IF(Devis!C362="","",Devis!C362)</f>
        <v/>
      </c>
      <c r="D363" s="283" t="str">
        <f>IF(Devis!D362="","",Devis!D362)</f>
        <v/>
      </c>
      <c r="E363" s="166" t="str">
        <f>IF(Devis!E362="","",Devis!E362)</f>
        <v/>
      </c>
      <c r="F363" s="168" t="str">
        <f>IF(Devis!F362="","",Devis!F362)</f>
        <v/>
      </c>
      <c r="G363" s="168" t="str">
        <f>IF(Devis!G362="","",Devis!G362)</f>
        <v/>
      </c>
      <c r="H363" s="168" t="str">
        <f>IF(Devis!H362="","",Devis!H362)</f>
        <v/>
      </c>
      <c r="I363" s="126"/>
      <c r="J363" s="277" t="str">
        <f t="shared" si="21"/>
        <v/>
      </c>
      <c r="K363" s="169" t="str">
        <f t="shared" si="22"/>
        <v/>
      </c>
      <c r="L363" s="278" t="str">
        <f t="shared" si="23"/>
        <v/>
      </c>
      <c r="M363" s="284" t="str">
        <f t="shared" si="24"/>
        <v/>
      </c>
      <c r="N363" s="285"/>
    </row>
    <row r="364" spans="1:14" ht="20.100000000000001" customHeight="1" x14ac:dyDescent="0.25">
      <c r="A364" s="170">
        <v>358</v>
      </c>
      <c r="B364" s="166" t="str">
        <f>IF(Devis!B363="","",Devis!B363)</f>
        <v/>
      </c>
      <c r="C364" s="283" t="str">
        <f>IF(Devis!C363="","",Devis!C363)</f>
        <v/>
      </c>
      <c r="D364" s="283" t="str">
        <f>IF(Devis!D363="","",Devis!D363)</f>
        <v/>
      </c>
      <c r="E364" s="166" t="str">
        <f>IF(Devis!E363="","",Devis!E363)</f>
        <v/>
      </c>
      <c r="F364" s="168" t="str">
        <f>IF(Devis!F363="","",Devis!F363)</f>
        <v/>
      </c>
      <c r="G364" s="168" t="str">
        <f>IF(Devis!G363="","",Devis!G363)</f>
        <v/>
      </c>
      <c r="H364" s="168" t="str">
        <f>IF(Devis!H363="","",Devis!H363)</f>
        <v/>
      </c>
      <c r="I364" s="126"/>
      <c r="J364" s="277" t="str">
        <f t="shared" si="21"/>
        <v/>
      </c>
      <c r="K364" s="169" t="str">
        <f t="shared" si="22"/>
        <v/>
      </c>
      <c r="L364" s="278" t="str">
        <f t="shared" si="23"/>
        <v/>
      </c>
      <c r="M364" s="284" t="str">
        <f t="shared" si="24"/>
        <v/>
      </c>
      <c r="N364" s="285"/>
    </row>
    <row r="365" spans="1:14" ht="20.100000000000001" customHeight="1" x14ac:dyDescent="0.25">
      <c r="A365" s="170">
        <v>359</v>
      </c>
      <c r="B365" s="166" t="str">
        <f>IF(Devis!B364="","",Devis!B364)</f>
        <v/>
      </c>
      <c r="C365" s="283" t="str">
        <f>IF(Devis!C364="","",Devis!C364)</f>
        <v/>
      </c>
      <c r="D365" s="283" t="str">
        <f>IF(Devis!D364="","",Devis!D364)</f>
        <v/>
      </c>
      <c r="E365" s="166" t="str">
        <f>IF(Devis!E364="","",Devis!E364)</f>
        <v/>
      </c>
      <c r="F365" s="168" t="str">
        <f>IF(Devis!F364="","",Devis!F364)</f>
        <v/>
      </c>
      <c r="G365" s="168" t="str">
        <f>IF(Devis!G364="","",Devis!G364)</f>
        <v/>
      </c>
      <c r="H365" s="168" t="str">
        <f>IF(Devis!H364="","",Devis!H364)</f>
        <v/>
      </c>
      <c r="I365" s="126"/>
      <c r="J365" s="277" t="str">
        <f t="shared" si="21"/>
        <v/>
      </c>
      <c r="K365" s="169" t="str">
        <f t="shared" si="22"/>
        <v/>
      </c>
      <c r="L365" s="278" t="str">
        <f t="shared" si="23"/>
        <v/>
      </c>
      <c r="M365" s="284" t="str">
        <f t="shared" si="24"/>
        <v/>
      </c>
      <c r="N365" s="285"/>
    </row>
    <row r="366" spans="1:14" ht="20.100000000000001" customHeight="1" x14ac:dyDescent="0.25">
      <c r="A366" s="170">
        <v>360</v>
      </c>
      <c r="B366" s="166" t="str">
        <f>IF(Devis!B365="","",Devis!B365)</f>
        <v/>
      </c>
      <c r="C366" s="283" t="str">
        <f>IF(Devis!C365="","",Devis!C365)</f>
        <v/>
      </c>
      <c r="D366" s="283" t="str">
        <f>IF(Devis!D365="","",Devis!D365)</f>
        <v/>
      </c>
      <c r="E366" s="166" t="str">
        <f>IF(Devis!E365="","",Devis!E365)</f>
        <v/>
      </c>
      <c r="F366" s="168" t="str">
        <f>IF(Devis!F365="","",Devis!F365)</f>
        <v/>
      </c>
      <c r="G366" s="168" t="str">
        <f>IF(Devis!G365="","",Devis!G365)</f>
        <v/>
      </c>
      <c r="H366" s="168" t="str">
        <f>IF(Devis!H365="","",Devis!H365)</f>
        <v/>
      </c>
      <c r="I366" s="126"/>
      <c r="J366" s="277" t="str">
        <f t="shared" si="21"/>
        <v/>
      </c>
      <c r="K366" s="169" t="str">
        <f t="shared" si="22"/>
        <v/>
      </c>
      <c r="L366" s="278" t="str">
        <f t="shared" si="23"/>
        <v/>
      </c>
      <c r="M366" s="284" t="str">
        <f t="shared" si="24"/>
        <v/>
      </c>
      <c r="N366" s="285"/>
    </row>
    <row r="367" spans="1:14" ht="20.100000000000001" customHeight="1" x14ac:dyDescent="0.25">
      <c r="A367" s="170">
        <v>361</v>
      </c>
      <c r="B367" s="166" t="str">
        <f>IF(Devis!B366="","",Devis!B366)</f>
        <v/>
      </c>
      <c r="C367" s="283" t="str">
        <f>IF(Devis!C366="","",Devis!C366)</f>
        <v/>
      </c>
      <c r="D367" s="283" t="str">
        <f>IF(Devis!D366="","",Devis!D366)</f>
        <v/>
      </c>
      <c r="E367" s="166" t="str">
        <f>IF(Devis!E366="","",Devis!E366)</f>
        <v/>
      </c>
      <c r="F367" s="168" t="str">
        <f>IF(Devis!F366="","",Devis!F366)</f>
        <v/>
      </c>
      <c r="G367" s="168" t="str">
        <f>IF(Devis!G366="","",Devis!G366)</f>
        <v/>
      </c>
      <c r="H367" s="168" t="str">
        <f>IF(Devis!H366="","",Devis!H366)</f>
        <v/>
      </c>
      <c r="I367" s="126"/>
      <c r="J367" s="277" t="str">
        <f t="shared" si="21"/>
        <v/>
      </c>
      <c r="K367" s="169" t="str">
        <f t="shared" si="22"/>
        <v/>
      </c>
      <c r="L367" s="278" t="str">
        <f t="shared" si="23"/>
        <v/>
      </c>
      <c r="M367" s="284" t="str">
        <f t="shared" si="24"/>
        <v/>
      </c>
      <c r="N367" s="285"/>
    </row>
    <row r="368" spans="1:14" ht="20.100000000000001" customHeight="1" x14ac:dyDescent="0.25">
      <c r="A368" s="170">
        <v>362</v>
      </c>
      <c r="B368" s="166" t="str">
        <f>IF(Devis!B367="","",Devis!B367)</f>
        <v/>
      </c>
      <c r="C368" s="283" t="str">
        <f>IF(Devis!C367="","",Devis!C367)</f>
        <v/>
      </c>
      <c r="D368" s="283" t="str">
        <f>IF(Devis!D367="","",Devis!D367)</f>
        <v/>
      </c>
      <c r="E368" s="166" t="str">
        <f>IF(Devis!E367="","",Devis!E367)</f>
        <v/>
      </c>
      <c r="F368" s="168" t="str">
        <f>IF(Devis!F367="","",Devis!F367)</f>
        <v/>
      </c>
      <c r="G368" s="168" t="str">
        <f>IF(Devis!G367="","",Devis!G367)</f>
        <v/>
      </c>
      <c r="H368" s="168" t="str">
        <f>IF(Devis!H367="","",Devis!H367)</f>
        <v/>
      </c>
      <c r="I368" s="126"/>
      <c r="J368" s="277" t="str">
        <f t="shared" si="21"/>
        <v/>
      </c>
      <c r="K368" s="169" t="str">
        <f t="shared" si="22"/>
        <v/>
      </c>
      <c r="L368" s="278" t="str">
        <f t="shared" si="23"/>
        <v/>
      </c>
      <c r="M368" s="284" t="str">
        <f t="shared" si="24"/>
        <v/>
      </c>
      <c r="N368" s="285"/>
    </row>
    <row r="369" spans="1:14" ht="20.100000000000001" customHeight="1" x14ac:dyDescent="0.25">
      <c r="A369" s="170">
        <v>363</v>
      </c>
      <c r="B369" s="166" t="str">
        <f>IF(Devis!B368="","",Devis!B368)</f>
        <v/>
      </c>
      <c r="C369" s="283" t="str">
        <f>IF(Devis!C368="","",Devis!C368)</f>
        <v/>
      </c>
      <c r="D369" s="283" t="str">
        <f>IF(Devis!D368="","",Devis!D368)</f>
        <v/>
      </c>
      <c r="E369" s="166" t="str">
        <f>IF(Devis!E368="","",Devis!E368)</f>
        <v/>
      </c>
      <c r="F369" s="168" t="str">
        <f>IF(Devis!F368="","",Devis!F368)</f>
        <v/>
      </c>
      <c r="G369" s="168" t="str">
        <f>IF(Devis!G368="","",Devis!G368)</f>
        <v/>
      </c>
      <c r="H369" s="168" t="str">
        <f>IF(Devis!H368="","",Devis!H368)</f>
        <v/>
      </c>
      <c r="I369" s="126"/>
      <c r="J369" s="277" t="str">
        <f t="shared" si="21"/>
        <v/>
      </c>
      <c r="K369" s="169" t="str">
        <f t="shared" si="22"/>
        <v/>
      </c>
      <c r="L369" s="278" t="str">
        <f t="shared" si="23"/>
        <v/>
      </c>
      <c r="M369" s="284" t="str">
        <f t="shared" si="24"/>
        <v/>
      </c>
      <c r="N369" s="285"/>
    </row>
    <row r="370" spans="1:14" ht="20.100000000000001" customHeight="1" x14ac:dyDescent="0.25">
      <c r="A370" s="170">
        <v>364</v>
      </c>
      <c r="B370" s="166" t="str">
        <f>IF(Devis!B369="","",Devis!B369)</f>
        <v/>
      </c>
      <c r="C370" s="283" t="str">
        <f>IF(Devis!C369="","",Devis!C369)</f>
        <v/>
      </c>
      <c r="D370" s="283" t="str">
        <f>IF(Devis!D369="","",Devis!D369)</f>
        <v/>
      </c>
      <c r="E370" s="166" t="str">
        <f>IF(Devis!E369="","",Devis!E369)</f>
        <v/>
      </c>
      <c r="F370" s="168" t="str">
        <f>IF(Devis!F369="","",Devis!F369)</f>
        <v/>
      </c>
      <c r="G370" s="168" t="str">
        <f>IF(Devis!G369="","",Devis!G369)</f>
        <v/>
      </c>
      <c r="H370" s="168" t="str">
        <f>IF(Devis!H369="","",Devis!H369)</f>
        <v/>
      </c>
      <c r="I370" s="126"/>
      <c r="J370" s="277" t="str">
        <f t="shared" si="21"/>
        <v/>
      </c>
      <c r="K370" s="169" t="str">
        <f t="shared" si="22"/>
        <v/>
      </c>
      <c r="L370" s="278" t="str">
        <f t="shared" si="23"/>
        <v/>
      </c>
      <c r="M370" s="284" t="str">
        <f t="shared" si="24"/>
        <v/>
      </c>
      <c r="N370" s="285"/>
    </row>
    <row r="371" spans="1:14" ht="20.100000000000001" customHeight="1" x14ac:dyDescent="0.25">
      <c r="A371" s="170">
        <v>365</v>
      </c>
      <c r="B371" s="166" t="str">
        <f>IF(Devis!B370="","",Devis!B370)</f>
        <v/>
      </c>
      <c r="C371" s="283" t="str">
        <f>IF(Devis!C370="","",Devis!C370)</f>
        <v/>
      </c>
      <c r="D371" s="283" t="str">
        <f>IF(Devis!D370="","",Devis!D370)</f>
        <v/>
      </c>
      <c r="E371" s="166" t="str">
        <f>IF(Devis!E370="","",Devis!E370)</f>
        <v/>
      </c>
      <c r="F371" s="168" t="str">
        <f>IF(Devis!F370="","",Devis!F370)</f>
        <v/>
      </c>
      <c r="G371" s="168" t="str">
        <f>IF(Devis!G370="","",Devis!G370)</f>
        <v/>
      </c>
      <c r="H371" s="168" t="str">
        <f>IF(Devis!H370="","",Devis!H370)</f>
        <v/>
      </c>
      <c r="I371" s="126"/>
      <c r="J371" s="277" t="str">
        <f t="shared" si="21"/>
        <v/>
      </c>
      <c r="K371" s="169" t="str">
        <f t="shared" si="22"/>
        <v/>
      </c>
      <c r="L371" s="278" t="str">
        <f t="shared" si="23"/>
        <v/>
      </c>
      <c r="M371" s="284" t="str">
        <f t="shared" si="24"/>
        <v/>
      </c>
      <c r="N371" s="285"/>
    </row>
    <row r="372" spans="1:14" ht="20.100000000000001" customHeight="1" x14ac:dyDescent="0.25">
      <c r="A372" s="170">
        <v>366</v>
      </c>
      <c r="B372" s="166" t="str">
        <f>IF(Devis!B371="","",Devis!B371)</f>
        <v/>
      </c>
      <c r="C372" s="283" t="str">
        <f>IF(Devis!C371="","",Devis!C371)</f>
        <v/>
      </c>
      <c r="D372" s="283" t="str">
        <f>IF(Devis!D371="","",Devis!D371)</f>
        <v/>
      </c>
      <c r="E372" s="166" t="str">
        <f>IF(Devis!E371="","",Devis!E371)</f>
        <v/>
      </c>
      <c r="F372" s="168" t="str">
        <f>IF(Devis!F371="","",Devis!F371)</f>
        <v/>
      </c>
      <c r="G372" s="168" t="str">
        <f>IF(Devis!G371="","",Devis!G371)</f>
        <v/>
      </c>
      <c r="H372" s="168" t="str">
        <f>IF(Devis!H371="","",Devis!H371)</f>
        <v/>
      </c>
      <c r="I372" s="126"/>
      <c r="J372" s="277" t="str">
        <f t="shared" si="21"/>
        <v/>
      </c>
      <c r="K372" s="169" t="str">
        <f t="shared" si="22"/>
        <v/>
      </c>
      <c r="L372" s="278" t="str">
        <f t="shared" si="23"/>
        <v/>
      </c>
      <c r="M372" s="284" t="str">
        <f t="shared" si="24"/>
        <v/>
      </c>
      <c r="N372" s="285"/>
    </row>
    <row r="373" spans="1:14" ht="20.100000000000001" customHeight="1" x14ac:dyDescent="0.25">
      <c r="A373" s="170">
        <v>367</v>
      </c>
      <c r="B373" s="166" t="str">
        <f>IF(Devis!B372="","",Devis!B372)</f>
        <v/>
      </c>
      <c r="C373" s="283" t="str">
        <f>IF(Devis!C372="","",Devis!C372)</f>
        <v/>
      </c>
      <c r="D373" s="283" t="str">
        <f>IF(Devis!D372="","",Devis!D372)</f>
        <v/>
      </c>
      <c r="E373" s="166" t="str">
        <f>IF(Devis!E372="","",Devis!E372)</f>
        <v/>
      </c>
      <c r="F373" s="168" t="str">
        <f>IF(Devis!F372="","",Devis!F372)</f>
        <v/>
      </c>
      <c r="G373" s="168" t="str">
        <f>IF(Devis!G372="","",Devis!G372)</f>
        <v/>
      </c>
      <c r="H373" s="168" t="str">
        <f>IF(Devis!H372="","",Devis!H372)</f>
        <v/>
      </c>
      <c r="I373" s="126"/>
      <c r="J373" s="277" t="str">
        <f t="shared" si="21"/>
        <v/>
      </c>
      <c r="K373" s="169" t="str">
        <f t="shared" si="22"/>
        <v/>
      </c>
      <c r="L373" s="278" t="str">
        <f t="shared" si="23"/>
        <v/>
      </c>
      <c r="M373" s="284" t="str">
        <f t="shared" si="24"/>
        <v/>
      </c>
      <c r="N373" s="285"/>
    </row>
    <row r="374" spans="1:14" ht="20.100000000000001" customHeight="1" x14ac:dyDescent="0.25">
      <c r="A374" s="170">
        <v>368</v>
      </c>
      <c r="B374" s="166" t="str">
        <f>IF(Devis!B373="","",Devis!B373)</f>
        <v/>
      </c>
      <c r="C374" s="283" t="str">
        <f>IF(Devis!C373="","",Devis!C373)</f>
        <v/>
      </c>
      <c r="D374" s="283" t="str">
        <f>IF(Devis!D373="","",Devis!D373)</f>
        <v/>
      </c>
      <c r="E374" s="166" t="str">
        <f>IF(Devis!E373="","",Devis!E373)</f>
        <v/>
      </c>
      <c r="F374" s="168" t="str">
        <f>IF(Devis!F373="","",Devis!F373)</f>
        <v/>
      </c>
      <c r="G374" s="168" t="str">
        <f>IF(Devis!G373="","",Devis!G373)</f>
        <v/>
      </c>
      <c r="H374" s="168" t="str">
        <f>IF(Devis!H373="","",Devis!H373)</f>
        <v/>
      </c>
      <c r="I374" s="126"/>
      <c r="J374" s="277" t="str">
        <f t="shared" si="21"/>
        <v/>
      </c>
      <c r="K374" s="169" t="str">
        <f t="shared" si="22"/>
        <v/>
      </c>
      <c r="L374" s="278" t="str">
        <f t="shared" si="23"/>
        <v/>
      </c>
      <c r="M374" s="284" t="str">
        <f t="shared" si="24"/>
        <v/>
      </c>
      <c r="N374" s="285"/>
    </row>
    <row r="375" spans="1:14" ht="20.100000000000001" customHeight="1" x14ac:dyDescent="0.25">
      <c r="A375" s="170">
        <v>369</v>
      </c>
      <c r="B375" s="166" t="str">
        <f>IF(Devis!B374="","",Devis!B374)</f>
        <v/>
      </c>
      <c r="C375" s="283" t="str">
        <f>IF(Devis!C374="","",Devis!C374)</f>
        <v/>
      </c>
      <c r="D375" s="283" t="str">
        <f>IF(Devis!D374="","",Devis!D374)</f>
        <v/>
      </c>
      <c r="E375" s="166" t="str">
        <f>IF(Devis!E374="","",Devis!E374)</f>
        <v/>
      </c>
      <c r="F375" s="168" t="str">
        <f>IF(Devis!F374="","",Devis!F374)</f>
        <v/>
      </c>
      <c r="G375" s="168" t="str">
        <f>IF(Devis!G374="","",Devis!G374)</f>
        <v/>
      </c>
      <c r="H375" s="168" t="str">
        <f>IF(Devis!H374="","",Devis!H374)</f>
        <v/>
      </c>
      <c r="I375" s="126"/>
      <c r="J375" s="277" t="str">
        <f t="shared" si="21"/>
        <v/>
      </c>
      <c r="K375" s="169" t="str">
        <f t="shared" si="22"/>
        <v/>
      </c>
      <c r="L375" s="278" t="str">
        <f t="shared" si="23"/>
        <v/>
      </c>
      <c r="M375" s="284" t="str">
        <f t="shared" si="24"/>
        <v/>
      </c>
      <c r="N375" s="285"/>
    </row>
    <row r="376" spans="1:14" ht="20.100000000000001" customHeight="1" x14ac:dyDescent="0.25">
      <c r="A376" s="170">
        <v>370</v>
      </c>
      <c r="B376" s="166" t="str">
        <f>IF(Devis!B375="","",Devis!B375)</f>
        <v/>
      </c>
      <c r="C376" s="283" t="str">
        <f>IF(Devis!C375="","",Devis!C375)</f>
        <v/>
      </c>
      <c r="D376" s="283" t="str">
        <f>IF(Devis!D375="","",Devis!D375)</f>
        <v/>
      </c>
      <c r="E376" s="166" t="str">
        <f>IF(Devis!E375="","",Devis!E375)</f>
        <v/>
      </c>
      <c r="F376" s="168" t="str">
        <f>IF(Devis!F375="","",Devis!F375)</f>
        <v/>
      </c>
      <c r="G376" s="168" t="str">
        <f>IF(Devis!G375="","",Devis!G375)</f>
        <v/>
      </c>
      <c r="H376" s="168" t="str">
        <f>IF(Devis!H375="","",Devis!H375)</f>
        <v/>
      </c>
      <c r="I376" s="126"/>
      <c r="J376" s="277" t="str">
        <f t="shared" si="21"/>
        <v/>
      </c>
      <c r="K376" s="169" t="str">
        <f t="shared" si="22"/>
        <v/>
      </c>
      <c r="L376" s="278" t="str">
        <f t="shared" si="23"/>
        <v/>
      </c>
      <c r="M376" s="284" t="str">
        <f t="shared" si="24"/>
        <v/>
      </c>
      <c r="N376" s="285"/>
    </row>
    <row r="377" spans="1:14" ht="20.100000000000001" customHeight="1" x14ac:dyDescent="0.25">
      <c r="A377" s="170">
        <v>371</v>
      </c>
      <c r="B377" s="166" t="str">
        <f>IF(Devis!B376="","",Devis!B376)</f>
        <v/>
      </c>
      <c r="C377" s="283" t="str">
        <f>IF(Devis!C376="","",Devis!C376)</f>
        <v/>
      </c>
      <c r="D377" s="283" t="str">
        <f>IF(Devis!D376="","",Devis!D376)</f>
        <v/>
      </c>
      <c r="E377" s="166" t="str">
        <f>IF(Devis!E376="","",Devis!E376)</f>
        <v/>
      </c>
      <c r="F377" s="168" t="str">
        <f>IF(Devis!F376="","",Devis!F376)</f>
        <v/>
      </c>
      <c r="G377" s="168" t="str">
        <f>IF(Devis!G376="","",Devis!G376)</f>
        <v/>
      </c>
      <c r="H377" s="168" t="str">
        <f>IF(Devis!H376="","",Devis!H376)</f>
        <v/>
      </c>
      <c r="I377" s="126"/>
      <c r="J377" s="277" t="str">
        <f t="shared" si="21"/>
        <v/>
      </c>
      <c r="K377" s="169" t="str">
        <f t="shared" si="22"/>
        <v/>
      </c>
      <c r="L377" s="278" t="str">
        <f t="shared" si="23"/>
        <v/>
      </c>
      <c r="M377" s="284" t="str">
        <f t="shared" si="24"/>
        <v/>
      </c>
      <c r="N377" s="285"/>
    </row>
    <row r="378" spans="1:14" ht="20.100000000000001" customHeight="1" x14ac:dyDescent="0.25">
      <c r="A378" s="170">
        <v>372</v>
      </c>
      <c r="B378" s="166" t="str">
        <f>IF(Devis!B377="","",Devis!B377)</f>
        <v/>
      </c>
      <c r="C378" s="283" t="str">
        <f>IF(Devis!C377="","",Devis!C377)</f>
        <v/>
      </c>
      <c r="D378" s="283" t="str">
        <f>IF(Devis!D377="","",Devis!D377)</f>
        <v/>
      </c>
      <c r="E378" s="166" t="str">
        <f>IF(Devis!E377="","",Devis!E377)</f>
        <v/>
      </c>
      <c r="F378" s="168" t="str">
        <f>IF(Devis!F377="","",Devis!F377)</f>
        <v/>
      </c>
      <c r="G378" s="168" t="str">
        <f>IF(Devis!G377="","",Devis!G377)</f>
        <v/>
      </c>
      <c r="H378" s="168" t="str">
        <f>IF(Devis!H377="","",Devis!H377)</f>
        <v/>
      </c>
      <c r="I378" s="126"/>
      <c r="J378" s="277" t="str">
        <f t="shared" si="21"/>
        <v/>
      </c>
      <c r="K378" s="169" t="str">
        <f t="shared" si="22"/>
        <v/>
      </c>
      <c r="L378" s="278" t="str">
        <f t="shared" si="23"/>
        <v/>
      </c>
      <c r="M378" s="284" t="str">
        <f t="shared" si="24"/>
        <v/>
      </c>
      <c r="N378" s="285"/>
    </row>
    <row r="379" spans="1:14" ht="20.100000000000001" customHeight="1" x14ac:dyDescent="0.25">
      <c r="A379" s="170">
        <v>373</v>
      </c>
      <c r="B379" s="166" t="str">
        <f>IF(Devis!B378="","",Devis!B378)</f>
        <v/>
      </c>
      <c r="C379" s="283" t="str">
        <f>IF(Devis!C378="","",Devis!C378)</f>
        <v/>
      </c>
      <c r="D379" s="283" t="str">
        <f>IF(Devis!D378="","",Devis!D378)</f>
        <v/>
      </c>
      <c r="E379" s="166" t="str">
        <f>IF(Devis!E378="","",Devis!E378)</f>
        <v/>
      </c>
      <c r="F379" s="168" t="str">
        <f>IF(Devis!F378="","",Devis!F378)</f>
        <v/>
      </c>
      <c r="G379" s="168" t="str">
        <f>IF(Devis!G378="","",Devis!G378)</f>
        <v/>
      </c>
      <c r="H379" s="168" t="str">
        <f>IF(Devis!H378="","",Devis!H378)</f>
        <v/>
      </c>
      <c r="I379" s="126"/>
      <c r="J379" s="277" t="str">
        <f t="shared" si="21"/>
        <v/>
      </c>
      <c r="K379" s="169" t="str">
        <f t="shared" si="22"/>
        <v/>
      </c>
      <c r="L379" s="278" t="str">
        <f t="shared" si="23"/>
        <v/>
      </c>
      <c r="M379" s="284" t="str">
        <f t="shared" si="24"/>
        <v/>
      </c>
      <c r="N379" s="285"/>
    </row>
    <row r="380" spans="1:14" ht="20.100000000000001" customHeight="1" x14ac:dyDescent="0.25">
      <c r="A380" s="170">
        <v>374</v>
      </c>
      <c r="B380" s="166" t="str">
        <f>IF(Devis!B379="","",Devis!B379)</f>
        <v/>
      </c>
      <c r="C380" s="283" t="str">
        <f>IF(Devis!C379="","",Devis!C379)</f>
        <v/>
      </c>
      <c r="D380" s="283" t="str">
        <f>IF(Devis!D379="","",Devis!D379)</f>
        <v/>
      </c>
      <c r="E380" s="166" t="str">
        <f>IF(Devis!E379="","",Devis!E379)</f>
        <v/>
      </c>
      <c r="F380" s="168" t="str">
        <f>IF(Devis!F379="","",Devis!F379)</f>
        <v/>
      </c>
      <c r="G380" s="168" t="str">
        <f>IF(Devis!G379="","",Devis!G379)</f>
        <v/>
      </c>
      <c r="H380" s="168" t="str">
        <f>IF(Devis!H379="","",Devis!H379)</f>
        <v/>
      </c>
      <c r="I380" s="126"/>
      <c r="J380" s="277" t="str">
        <f t="shared" si="21"/>
        <v/>
      </c>
      <c r="K380" s="169" t="str">
        <f t="shared" si="22"/>
        <v/>
      </c>
      <c r="L380" s="278" t="str">
        <f t="shared" si="23"/>
        <v/>
      </c>
      <c r="M380" s="284" t="str">
        <f t="shared" si="24"/>
        <v/>
      </c>
      <c r="N380" s="285"/>
    </row>
    <row r="381" spans="1:14" ht="20.100000000000001" customHeight="1" x14ac:dyDescent="0.25">
      <c r="A381" s="170">
        <v>375</v>
      </c>
      <c r="B381" s="166" t="str">
        <f>IF(Devis!B380="","",Devis!B380)</f>
        <v/>
      </c>
      <c r="C381" s="283" t="str">
        <f>IF(Devis!C380="","",Devis!C380)</f>
        <v/>
      </c>
      <c r="D381" s="283" t="str">
        <f>IF(Devis!D380="","",Devis!D380)</f>
        <v/>
      </c>
      <c r="E381" s="166" t="str">
        <f>IF(Devis!E380="","",Devis!E380)</f>
        <v/>
      </c>
      <c r="F381" s="168" t="str">
        <f>IF(Devis!F380="","",Devis!F380)</f>
        <v/>
      </c>
      <c r="G381" s="168" t="str">
        <f>IF(Devis!G380="","",Devis!G380)</f>
        <v/>
      </c>
      <c r="H381" s="168" t="str">
        <f>IF(Devis!H380="","",Devis!H380)</f>
        <v/>
      </c>
      <c r="I381" s="126"/>
      <c r="J381" s="277" t="str">
        <f t="shared" si="21"/>
        <v/>
      </c>
      <c r="K381" s="169" t="str">
        <f t="shared" si="22"/>
        <v/>
      </c>
      <c r="L381" s="278" t="str">
        <f t="shared" si="23"/>
        <v/>
      </c>
      <c r="M381" s="284" t="str">
        <f t="shared" si="24"/>
        <v/>
      </c>
      <c r="N381" s="285"/>
    </row>
    <row r="382" spans="1:14" ht="20.100000000000001" customHeight="1" x14ac:dyDescent="0.25">
      <c r="A382" s="170">
        <v>376</v>
      </c>
      <c r="B382" s="166" t="str">
        <f>IF(Devis!B381="","",Devis!B381)</f>
        <v/>
      </c>
      <c r="C382" s="283" t="str">
        <f>IF(Devis!C381="","",Devis!C381)</f>
        <v/>
      </c>
      <c r="D382" s="283" t="str">
        <f>IF(Devis!D381="","",Devis!D381)</f>
        <v/>
      </c>
      <c r="E382" s="166" t="str">
        <f>IF(Devis!E381="","",Devis!E381)</f>
        <v/>
      </c>
      <c r="F382" s="168" t="str">
        <f>IF(Devis!F381="","",Devis!F381)</f>
        <v/>
      </c>
      <c r="G382" s="168" t="str">
        <f>IF(Devis!G381="","",Devis!G381)</f>
        <v/>
      </c>
      <c r="H382" s="168" t="str">
        <f>IF(Devis!H381="","",Devis!H381)</f>
        <v/>
      </c>
      <c r="I382" s="126"/>
      <c r="J382" s="277" t="str">
        <f t="shared" si="21"/>
        <v/>
      </c>
      <c r="K382" s="169" t="str">
        <f t="shared" si="22"/>
        <v/>
      </c>
      <c r="L382" s="278" t="str">
        <f t="shared" si="23"/>
        <v/>
      </c>
      <c r="M382" s="284" t="str">
        <f t="shared" si="24"/>
        <v/>
      </c>
      <c r="N382" s="285"/>
    </row>
    <row r="383" spans="1:14" ht="20.100000000000001" customHeight="1" x14ac:dyDescent="0.25">
      <c r="A383" s="170">
        <v>377</v>
      </c>
      <c r="B383" s="166" t="str">
        <f>IF(Devis!B382="","",Devis!B382)</f>
        <v/>
      </c>
      <c r="C383" s="283" t="str">
        <f>IF(Devis!C382="","",Devis!C382)</f>
        <v/>
      </c>
      <c r="D383" s="283" t="str">
        <f>IF(Devis!D382="","",Devis!D382)</f>
        <v/>
      </c>
      <c r="E383" s="166" t="str">
        <f>IF(Devis!E382="","",Devis!E382)</f>
        <v/>
      </c>
      <c r="F383" s="168" t="str">
        <f>IF(Devis!F382="","",Devis!F382)</f>
        <v/>
      </c>
      <c r="G383" s="168" t="str">
        <f>IF(Devis!G382="","",Devis!G382)</f>
        <v/>
      </c>
      <c r="H383" s="168" t="str">
        <f>IF(Devis!H382="","",Devis!H382)</f>
        <v/>
      </c>
      <c r="I383" s="126"/>
      <c r="J383" s="277" t="str">
        <f t="shared" si="21"/>
        <v/>
      </c>
      <c r="K383" s="169" t="str">
        <f t="shared" si="22"/>
        <v/>
      </c>
      <c r="L383" s="278" t="str">
        <f t="shared" si="23"/>
        <v/>
      </c>
      <c r="M383" s="284" t="str">
        <f t="shared" si="24"/>
        <v/>
      </c>
      <c r="N383" s="285"/>
    </row>
    <row r="384" spans="1:14" ht="20.100000000000001" customHeight="1" x14ac:dyDescent="0.25">
      <c r="A384" s="170">
        <v>378</v>
      </c>
      <c r="B384" s="166" t="str">
        <f>IF(Devis!B383="","",Devis!B383)</f>
        <v/>
      </c>
      <c r="C384" s="283" t="str">
        <f>IF(Devis!C383="","",Devis!C383)</f>
        <v/>
      </c>
      <c r="D384" s="283" t="str">
        <f>IF(Devis!D383="","",Devis!D383)</f>
        <v/>
      </c>
      <c r="E384" s="166" t="str">
        <f>IF(Devis!E383="","",Devis!E383)</f>
        <v/>
      </c>
      <c r="F384" s="168" t="str">
        <f>IF(Devis!F383="","",Devis!F383)</f>
        <v/>
      </c>
      <c r="G384" s="168" t="str">
        <f>IF(Devis!G383="","",Devis!G383)</f>
        <v/>
      </c>
      <c r="H384" s="168" t="str">
        <f>IF(Devis!H383="","",Devis!H383)</f>
        <v/>
      </c>
      <c r="I384" s="126"/>
      <c r="J384" s="277" t="str">
        <f t="shared" si="21"/>
        <v/>
      </c>
      <c r="K384" s="169" t="str">
        <f t="shared" si="22"/>
        <v/>
      </c>
      <c r="L384" s="278" t="str">
        <f t="shared" si="23"/>
        <v/>
      </c>
      <c r="M384" s="284" t="str">
        <f t="shared" si="24"/>
        <v/>
      </c>
      <c r="N384" s="285"/>
    </row>
    <row r="385" spans="1:14" ht="20.100000000000001" customHeight="1" x14ac:dyDescent="0.25">
      <c r="A385" s="170">
        <v>379</v>
      </c>
      <c r="B385" s="166" t="str">
        <f>IF(Devis!B384="","",Devis!B384)</f>
        <v/>
      </c>
      <c r="C385" s="283" t="str">
        <f>IF(Devis!C384="","",Devis!C384)</f>
        <v/>
      </c>
      <c r="D385" s="283" t="str">
        <f>IF(Devis!D384="","",Devis!D384)</f>
        <v/>
      </c>
      <c r="E385" s="166" t="str">
        <f>IF(Devis!E384="","",Devis!E384)</f>
        <v/>
      </c>
      <c r="F385" s="168" t="str">
        <f>IF(Devis!F384="","",Devis!F384)</f>
        <v/>
      </c>
      <c r="G385" s="168" t="str">
        <f>IF(Devis!G384="","",Devis!G384)</f>
        <v/>
      </c>
      <c r="H385" s="168" t="str">
        <f>IF(Devis!H384="","",Devis!H384)</f>
        <v/>
      </c>
      <c r="I385" s="126"/>
      <c r="J385" s="277" t="str">
        <f t="shared" si="21"/>
        <v/>
      </c>
      <c r="K385" s="169" t="str">
        <f t="shared" si="22"/>
        <v/>
      </c>
      <c r="L385" s="278" t="str">
        <f t="shared" si="23"/>
        <v/>
      </c>
      <c r="M385" s="284" t="str">
        <f t="shared" si="24"/>
        <v/>
      </c>
      <c r="N385" s="285"/>
    </row>
    <row r="386" spans="1:14" ht="20.100000000000001" customHeight="1" x14ac:dyDescent="0.25">
      <c r="A386" s="170">
        <v>380</v>
      </c>
      <c r="B386" s="166" t="str">
        <f>IF(Devis!B385="","",Devis!B385)</f>
        <v/>
      </c>
      <c r="C386" s="283" t="str">
        <f>IF(Devis!C385="","",Devis!C385)</f>
        <v/>
      </c>
      <c r="D386" s="283" t="str">
        <f>IF(Devis!D385="","",Devis!D385)</f>
        <v/>
      </c>
      <c r="E386" s="166" t="str">
        <f>IF(Devis!E385="","",Devis!E385)</f>
        <v/>
      </c>
      <c r="F386" s="168" t="str">
        <f>IF(Devis!F385="","",Devis!F385)</f>
        <v/>
      </c>
      <c r="G386" s="168" t="str">
        <f>IF(Devis!G385="","",Devis!G385)</f>
        <v/>
      </c>
      <c r="H386" s="168" t="str">
        <f>IF(Devis!H385="","",Devis!H385)</f>
        <v/>
      </c>
      <c r="I386" s="126"/>
      <c r="J386" s="277" t="str">
        <f t="shared" si="21"/>
        <v/>
      </c>
      <c r="K386" s="169" t="str">
        <f t="shared" si="22"/>
        <v/>
      </c>
      <c r="L386" s="278" t="str">
        <f t="shared" si="23"/>
        <v/>
      </c>
      <c r="M386" s="284" t="str">
        <f t="shared" si="24"/>
        <v/>
      </c>
      <c r="N386" s="285"/>
    </row>
    <row r="387" spans="1:14" ht="20.100000000000001" customHeight="1" x14ac:dyDescent="0.25">
      <c r="A387" s="170">
        <v>381</v>
      </c>
      <c r="B387" s="166" t="str">
        <f>IF(Devis!B386="","",Devis!B386)</f>
        <v/>
      </c>
      <c r="C387" s="283" t="str">
        <f>IF(Devis!C386="","",Devis!C386)</f>
        <v/>
      </c>
      <c r="D387" s="283" t="str">
        <f>IF(Devis!D386="","",Devis!D386)</f>
        <v/>
      </c>
      <c r="E387" s="166" t="str">
        <f>IF(Devis!E386="","",Devis!E386)</f>
        <v/>
      </c>
      <c r="F387" s="168" t="str">
        <f>IF(Devis!F386="","",Devis!F386)</f>
        <v/>
      </c>
      <c r="G387" s="168" t="str">
        <f>IF(Devis!G386="","",Devis!G386)</f>
        <v/>
      </c>
      <c r="H387" s="168" t="str">
        <f>IF(Devis!H386="","",Devis!H386)</f>
        <v/>
      </c>
      <c r="I387" s="126"/>
      <c r="J387" s="277" t="str">
        <f t="shared" si="21"/>
        <v/>
      </c>
      <c r="K387" s="169" t="str">
        <f t="shared" si="22"/>
        <v/>
      </c>
      <c r="L387" s="278" t="str">
        <f t="shared" si="23"/>
        <v/>
      </c>
      <c r="M387" s="284" t="str">
        <f t="shared" si="24"/>
        <v/>
      </c>
      <c r="N387" s="285"/>
    </row>
    <row r="388" spans="1:14" ht="20.100000000000001" customHeight="1" x14ac:dyDescent="0.25">
      <c r="A388" s="170">
        <v>382</v>
      </c>
      <c r="B388" s="166" t="str">
        <f>IF(Devis!B387="","",Devis!B387)</f>
        <v/>
      </c>
      <c r="C388" s="283" t="str">
        <f>IF(Devis!C387="","",Devis!C387)</f>
        <v/>
      </c>
      <c r="D388" s="283" t="str">
        <f>IF(Devis!D387="","",Devis!D387)</f>
        <v/>
      </c>
      <c r="E388" s="166" t="str">
        <f>IF(Devis!E387="","",Devis!E387)</f>
        <v/>
      </c>
      <c r="F388" s="168" t="str">
        <f>IF(Devis!F387="","",Devis!F387)</f>
        <v/>
      </c>
      <c r="G388" s="168" t="str">
        <f>IF(Devis!G387="","",Devis!G387)</f>
        <v/>
      </c>
      <c r="H388" s="168" t="str">
        <f>IF(Devis!H387="","",Devis!H387)</f>
        <v/>
      </c>
      <c r="I388" s="126"/>
      <c r="J388" s="277" t="str">
        <f t="shared" si="21"/>
        <v/>
      </c>
      <c r="K388" s="169" t="str">
        <f t="shared" si="22"/>
        <v/>
      </c>
      <c r="L388" s="278" t="str">
        <f t="shared" si="23"/>
        <v/>
      </c>
      <c r="M388" s="284" t="str">
        <f t="shared" si="24"/>
        <v/>
      </c>
      <c r="N388" s="285"/>
    </row>
    <row r="389" spans="1:14" ht="20.100000000000001" customHeight="1" x14ac:dyDescent="0.25">
      <c r="A389" s="170">
        <v>383</v>
      </c>
      <c r="B389" s="166" t="str">
        <f>IF(Devis!B388="","",Devis!B388)</f>
        <v/>
      </c>
      <c r="C389" s="283" t="str">
        <f>IF(Devis!C388="","",Devis!C388)</f>
        <v/>
      </c>
      <c r="D389" s="283" t="str">
        <f>IF(Devis!D388="","",Devis!D388)</f>
        <v/>
      </c>
      <c r="E389" s="166" t="str">
        <f>IF(Devis!E388="","",Devis!E388)</f>
        <v/>
      </c>
      <c r="F389" s="168" t="str">
        <f>IF(Devis!F388="","",Devis!F388)</f>
        <v/>
      </c>
      <c r="G389" s="168" t="str">
        <f>IF(Devis!G388="","",Devis!G388)</f>
        <v/>
      </c>
      <c r="H389" s="168" t="str">
        <f>IF(Devis!H388="","",Devis!H388)</f>
        <v/>
      </c>
      <c r="I389" s="126"/>
      <c r="J389" s="277" t="str">
        <f t="shared" si="21"/>
        <v/>
      </c>
      <c r="K389" s="169" t="str">
        <f t="shared" si="22"/>
        <v/>
      </c>
      <c r="L389" s="278" t="str">
        <f t="shared" si="23"/>
        <v/>
      </c>
      <c r="M389" s="284" t="str">
        <f t="shared" si="24"/>
        <v/>
      </c>
      <c r="N389" s="285"/>
    </row>
    <row r="390" spans="1:14" ht="20.100000000000001" customHeight="1" x14ac:dyDescent="0.25">
      <c r="A390" s="170">
        <v>384</v>
      </c>
      <c r="B390" s="166" t="str">
        <f>IF(Devis!B389="","",Devis!B389)</f>
        <v/>
      </c>
      <c r="C390" s="283" t="str">
        <f>IF(Devis!C389="","",Devis!C389)</f>
        <v/>
      </c>
      <c r="D390" s="283" t="str">
        <f>IF(Devis!D389="","",Devis!D389)</f>
        <v/>
      </c>
      <c r="E390" s="166" t="str">
        <f>IF(Devis!E389="","",Devis!E389)</f>
        <v/>
      </c>
      <c r="F390" s="168" t="str">
        <f>IF(Devis!F389="","",Devis!F389)</f>
        <v/>
      </c>
      <c r="G390" s="168" t="str">
        <f>IF(Devis!G389="","",Devis!G389)</f>
        <v/>
      </c>
      <c r="H390" s="168" t="str">
        <f>IF(Devis!H389="","",Devis!H389)</f>
        <v/>
      </c>
      <c r="I390" s="126"/>
      <c r="J390" s="277" t="str">
        <f t="shared" si="21"/>
        <v/>
      </c>
      <c r="K390" s="169" t="str">
        <f t="shared" si="22"/>
        <v/>
      </c>
      <c r="L390" s="278" t="str">
        <f t="shared" si="23"/>
        <v/>
      </c>
      <c r="M390" s="284" t="str">
        <f t="shared" si="24"/>
        <v/>
      </c>
      <c r="N390" s="285"/>
    </row>
    <row r="391" spans="1:14" ht="20.100000000000001" customHeight="1" x14ac:dyDescent="0.25">
      <c r="A391" s="170">
        <v>385</v>
      </c>
      <c r="B391" s="166" t="str">
        <f>IF(Devis!B390="","",Devis!B390)</f>
        <v/>
      </c>
      <c r="C391" s="283" t="str">
        <f>IF(Devis!C390="","",Devis!C390)</f>
        <v/>
      </c>
      <c r="D391" s="283" t="str">
        <f>IF(Devis!D390="","",Devis!D390)</f>
        <v/>
      </c>
      <c r="E391" s="166" t="str">
        <f>IF(Devis!E390="","",Devis!E390)</f>
        <v/>
      </c>
      <c r="F391" s="168" t="str">
        <f>IF(Devis!F390="","",Devis!F390)</f>
        <v/>
      </c>
      <c r="G391" s="168" t="str">
        <f>IF(Devis!G390="","",Devis!G390)</f>
        <v/>
      </c>
      <c r="H391" s="168" t="str">
        <f>IF(Devis!H390="","",Devis!H390)</f>
        <v/>
      </c>
      <c r="I391" s="126"/>
      <c r="J391" s="277" t="str">
        <f t="shared" si="21"/>
        <v/>
      </c>
      <c r="K391" s="169" t="str">
        <f t="shared" si="22"/>
        <v/>
      </c>
      <c r="L391" s="278" t="str">
        <f t="shared" si="23"/>
        <v/>
      </c>
      <c r="M391" s="284" t="str">
        <f t="shared" si="24"/>
        <v/>
      </c>
      <c r="N391" s="285"/>
    </row>
    <row r="392" spans="1:14" ht="20.100000000000001" customHeight="1" x14ac:dyDescent="0.25">
      <c r="A392" s="170">
        <v>386</v>
      </c>
      <c r="B392" s="166" t="str">
        <f>IF(Devis!B391="","",Devis!B391)</f>
        <v/>
      </c>
      <c r="C392" s="283" t="str">
        <f>IF(Devis!C391="","",Devis!C391)</f>
        <v/>
      </c>
      <c r="D392" s="283" t="str">
        <f>IF(Devis!D391="","",Devis!D391)</f>
        <v/>
      </c>
      <c r="E392" s="166" t="str">
        <f>IF(Devis!E391="","",Devis!E391)</f>
        <v/>
      </c>
      <c r="F392" s="168" t="str">
        <f>IF(Devis!F391="","",Devis!F391)</f>
        <v/>
      </c>
      <c r="G392" s="168" t="str">
        <f>IF(Devis!G391="","",Devis!G391)</f>
        <v/>
      </c>
      <c r="H392" s="168" t="str">
        <f>IF(Devis!H391="","",Devis!H391)</f>
        <v/>
      </c>
      <c r="I392" s="126"/>
      <c r="J392" s="277" t="str">
        <f t="shared" ref="J392:J455" si="25">IF($I392="","",IF($I392&gt;MAX($F392:$H392),"Le montant éligible ne peut etre supérieur au montant présenté",""))</f>
        <v/>
      </c>
      <c r="K392" s="169" t="str">
        <f t="shared" ref="K392:K455" si="26">IF(I392="","",MIN(F392,G392,H392)*1.15)</f>
        <v/>
      </c>
      <c r="L392" s="278" t="str">
        <f t="shared" ref="L392:L455" si="27">IF(I392="","",MIN($I392,$K392))</f>
        <v/>
      </c>
      <c r="M392" s="284" t="str">
        <f t="shared" ref="M392:M455" si="28">IF($L392&gt;$I392,"Le montant raisonnable ne peux pas etre supérieur au montant éligible","")</f>
        <v/>
      </c>
      <c r="N392" s="285"/>
    </row>
    <row r="393" spans="1:14" ht="20.100000000000001" customHeight="1" x14ac:dyDescent="0.25">
      <c r="A393" s="170">
        <v>387</v>
      </c>
      <c r="B393" s="166" t="str">
        <f>IF(Devis!B392="","",Devis!B392)</f>
        <v/>
      </c>
      <c r="C393" s="283" t="str">
        <f>IF(Devis!C392="","",Devis!C392)</f>
        <v/>
      </c>
      <c r="D393" s="283" t="str">
        <f>IF(Devis!D392="","",Devis!D392)</f>
        <v/>
      </c>
      <c r="E393" s="166" t="str">
        <f>IF(Devis!E392="","",Devis!E392)</f>
        <v/>
      </c>
      <c r="F393" s="168" t="str">
        <f>IF(Devis!F392="","",Devis!F392)</f>
        <v/>
      </c>
      <c r="G393" s="168" t="str">
        <f>IF(Devis!G392="","",Devis!G392)</f>
        <v/>
      </c>
      <c r="H393" s="168" t="str">
        <f>IF(Devis!H392="","",Devis!H392)</f>
        <v/>
      </c>
      <c r="I393" s="126"/>
      <c r="J393" s="277" t="str">
        <f t="shared" si="25"/>
        <v/>
      </c>
      <c r="K393" s="169" t="str">
        <f t="shared" si="26"/>
        <v/>
      </c>
      <c r="L393" s="278" t="str">
        <f t="shared" si="27"/>
        <v/>
      </c>
      <c r="M393" s="284" t="str">
        <f t="shared" si="28"/>
        <v/>
      </c>
      <c r="N393" s="285"/>
    </row>
    <row r="394" spans="1:14" ht="20.100000000000001" customHeight="1" x14ac:dyDescent="0.25">
      <c r="A394" s="170">
        <v>388</v>
      </c>
      <c r="B394" s="166" t="str">
        <f>IF(Devis!B393="","",Devis!B393)</f>
        <v/>
      </c>
      <c r="C394" s="283" t="str">
        <f>IF(Devis!C393="","",Devis!C393)</f>
        <v/>
      </c>
      <c r="D394" s="283" t="str">
        <f>IF(Devis!D393="","",Devis!D393)</f>
        <v/>
      </c>
      <c r="E394" s="166" t="str">
        <f>IF(Devis!E393="","",Devis!E393)</f>
        <v/>
      </c>
      <c r="F394" s="168" t="str">
        <f>IF(Devis!F393="","",Devis!F393)</f>
        <v/>
      </c>
      <c r="G394" s="168" t="str">
        <f>IF(Devis!G393="","",Devis!G393)</f>
        <v/>
      </c>
      <c r="H394" s="168" t="str">
        <f>IF(Devis!H393="","",Devis!H393)</f>
        <v/>
      </c>
      <c r="I394" s="126"/>
      <c r="J394" s="277" t="str">
        <f t="shared" si="25"/>
        <v/>
      </c>
      <c r="K394" s="169" t="str">
        <f t="shared" si="26"/>
        <v/>
      </c>
      <c r="L394" s="278" t="str">
        <f t="shared" si="27"/>
        <v/>
      </c>
      <c r="M394" s="284" t="str">
        <f t="shared" si="28"/>
        <v/>
      </c>
      <c r="N394" s="285"/>
    </row>
    <row r="395" spans="1:14" ht="20.100000000000001" customHeight="1" x14ac:dyDescent="0.25">
      <c r="A395" s="170">
        <v>389</v>
      </c>
      <c r="B395" s="166" t="str">
        <f>IF(Devis!B394="","",Devis!B394)</f>
        <v/>
      </c>
      <c r="C395" s="283" t="str">
        <f>IF(Devis!C394="","",Devis!C394)</f>
        <v/>
      </c>
      <c r="D395" s="283" t="str">
        <f>IF(Devis!D394="","",Devis!D394)</f>
        <v/>
      </c>
      <c r="E395" s="166" t="str">
        <f>IF(Devis!E394="","",Devis!E394)</f>
        <v/>
      </c>
      <c r="F395" s="168" t="str">
        <f>IF(Devis!F394="","",Devis!F394)</f>
        <v/>
      </c>
      <c r="G395" s="168" t="str">
        <f>IF(Devis!G394="","",Devis!G394)</f>
        <v/>
      </c>
      <c r="H395" s="168" t="str">
        <f>IF(Devis!H394="","",Devis!H394)</f>
        <v/>
      </c>
      <c r="I395" s="126"/>
      <c r="J395" s="277" t="str">
        <f t="shared" si="25"/>
        <v/>
      </c>
      <c r="K395" s="169" t="str">
        <f t="shared" si="26"/>
        <v/>
      </c>
      <c r="L395" s="278" t="str">
        <f t="shared" si="27"/>
        <v/>
      </c>
      <c r="M395" s="284" t="str">
        <f t="shared" si="28"/>
        <v/>
      </c>
      <c r="N395" s="285"/>
    </row>
    <row r="396" spans="1:14" ht="20.100000000000001" customHeight="1" x14ac:dyDescent="0.25">
      <c r="A396" s="170">
        <v>390</v>
      </c>
      <c r="B396" s="166" t="str">
        <f>IF(Devis!B395="","",Devis!B395)</f>
        <v/>
      </c>
      <c r="C396" s="283" t="str">
        <f>IF(Devis!C395="","",Devis!C395)</f>
        <v/>
      </c>
      <c r="D396" s="283" t="str">
        <f>IF(Devis!D395="","",Devis!D395)</f>
        <v/>
      </c>
      <c r="E396" s="166" t="str">
        <f>IF(Devis!E395="","",Devis!E395)</f>
        <v/>
      </c>
      <c r="F396" s="168" t="str">
        <f>IF(Devis!F395="","",Devis!F395)</f>
        <v/>
      </c>
      <c r="G396" s="168" t="str">
        <f>IF(Devis!G395="","",Devis!G395)</f>
        <v/>
      </c>
      <c r="H396" s="168" t="str">
        <f>IF(Devis!H395="","",Devis!H395)</f>
        <v/>
      </c>
      <c r="I396" s="126"/>
      <c r="J396" s="277" t="str">
        <f t="shared" si="25"/>
        <v/>
      </c>
      <c r="K396" s="169" t="str">
        <f t="shared" si="26"/>
        <v/>
      </c>
      <c r="L396" s="278" t="str">
        <f t="shared" si="27"/>
        <v/>
      </c>
      <c r="M396" s="284" t="str">
        <f t="shared" si="28"/>
        <v/>
      </c>
      <c r="N396" s="285"/>
    </row>
    <row r="397" spans="1:14" ht="20.100000000000001" customHeight="1" x14ac:dyDescent="0.25">
      <c r="A397" s="170">
        <v>391</v>
      </c>
      <c r="B397" s="166" t="str">
        <f>IF(Devis!B396="","",Devis!B396)</f>
        <v/>
      </c>
      <c r="C397" s="283" t="str">
        <f>IF(Devis!C396="","",Devis!C396)</f>
        <v/>
      </c>
      <c r="D397" s="283" t="str">
        <f>IF(Devis!D396="","",Devis!D396)</f>
        <v/>
      </c>
      <c r="E397" s="166" t="str">
        <f>IF(Devis!E396="","",Devis!E396)</f>
        <v/>
      </c>
      <c r="F397" s="168" t="str">
        <f>IF(Devis!F396="","",Devis!F396)</f>
        <v/>
      </c>
      <c r="G397" s="168" t="str">
        <f>IF(Devis!G396="","",Devis!G396)</f>
        <v/>
      </c>
      <c r="H397" s="168" t="str">
        <f>IF(Devis!H396="","",Devis!H396)</f>
        <v/>
      </c>
      <c r="I397" s="126"/>
      <c r="J397" s="277" t="str">
        <f t="shared" si="25"/>
        <v/>
      </c>
      <c r="K397" s="169" t="str">
        <f t="shared" si="26"/>
        <v/>
      </c>
      <c r="L397" s="278" t="str">
        <f t="shared" si="27"/>
        <v/>
      </c>
      <c r="M397" s="284" t="str">
        <f t="shared" si="28"/>
        <v/>
      </c>
      <c r="N397" s="285"/>
    </row>
    <row r="398" spans="1:14" ht="20.100000000000001" customHeight="1" x14ac:dyDescent="0.25">
      <c r="A398" s="170">
        <v>392</v>
      </c>
      <c r="B398" s="166" t="str">
        <f>IF(Devis!B397="","",Devis!B397)</f>
        <v/>
      </c>
      <c r="C398" s="283" t="str">
        <f>IF(Devis!C397="","",Devis!C397)</f>
        <v/>
      </c>
      <c r="D398" s="283" t="str">
        <f>IF(Devis!D397="","",Devis!D397)</f>
        <v/>
      </c>
      <c r="E398" s="166" t="str">
        <f>IF(Devis!E397="","",Devis!E397)</f>
        <v/>
      </c>
      <c r="F398" s="168" t="str">
        <f>IF(Devis!F397="","",Devis!F397)</f>
        <v/>
      </c>
      <c r="G398" s="168" t="str">
        <f>IF(Devis!G397="","",Devis!G397)</f>
        <v/>
      </c>
      <c r="H398" s="168" t="str">
        <f>IF(Devis!H397="","",Devis!H397)</f>
        <v/>
      </c>
      <c r="I398" s="126"/>
      <c r="J398" s="277" t="str">
        <f t="shared" si="25"/>
        <v/>
      </c>
      <c r="K398" s="169" t="str">
        <f t="shared" si="26"/>
        <v/>
      </c>
      <c r="L398" s="278" t="str">
        <f t="shared" si="27"/>
        <v/>
      </c>
      <c r="M398" s="284" t="str">
        <f t="shared" si="28"/>
        <v/>
      </c>
      <c r="N398" s="285"/>
    </row>
    <row r="399" spans="1:14" ht="20.100000000000001" customHeight="1" x14ac:dyDescent="0.25">
      <c r="A399" s="170">
        <v>393</v>
      </c>
      <c r="B399" s="166" t="str">
        <f>IF(Devis!B398="","",Devis!B398)</f>
        <v/>
      </c>
      <c r="C399" s="283" t="str">
        <f>IF(Devis!C398="","",Devis!C398)</f>
        <v/>
      </c>
      <c r="D399" s="283" t="str">
        <f>IF(Devis!D398="","",Devis!D398)</f>
        <v/>
      </c>
      <c r="E399" s="166" t="str">
        <f>IF(Devis!E398="","",Devis!E398)</f>
        <v/>
      </c>
      <c r="F399" s="168" t="str">
        <f>IF(Devis!F398="","",Devis!F398)</f>
        <v/>
      </c>
      <c r="G399" s="168" t="str">
        <f>IF(Devis!G398="","",Devis!G398)</f>
        <v/>
      </c>
      <c r="H399" s="168" t="str">
        <f>IF(Devis!H398="","",Devis!H398)</f>
        <v/>
      </c>
      <c r="I399" s="126"/>
      <c r="J399" s="277" t="str">
        <f t="shared" si="25"/>
        <v/>
      </c>
      <c r="K399" s="169" t="str">
        <f t="shared" si="26"/>
        <v/>
      </c>
      <c r="L399" s="278" t="str">
        <f t="shared" si="27"/>
        <v/>
      </c>
      <c r="M399" s="284" t="str">
        <f t="shared" si="28"/>
        <v/>
      </c>
      <c r="N399" s="285"/>
    </row>
    <row r="400" spans="1:14" ht="20.100000000000001" customHeight="1" x14ac:dyDescent="0.25">
      <c r="A400" s="170">
        <v>394</v>
      </c>
      <c r="B400" s="166" t="str">
        <f>IF(Devis!B399="","",Devis!B399)</f>
        <v/>
      </c>
      <c r="C400" s="283" t="str">
        <f>IF(Devis!C399="","",Devis!C399)</f>
        <v/>
      </c>
      <c r="D400" s="283" t="str">
        <f>IF(Devis!D399="","",Devis!D399)</f>
        <v/>
      </c>
      <c r="E400" s="166" t="str">
        <f>IF(Devis!E399="","",Devis!E399)</f>
        <v/>
      </c>
      <c r="F400" s="168" t="str">
        <f>IF(Devis!F399="","",Devis!F399)</f>
        <v/>
      </c>
      <c r="G400" s="168" t="str">
        <f>IF(Devis!G399="","",Devis!G399)</f>
        <v/>
      </c>
      <c r="H400" s="168" t="str">
        <f>IF(Devis!H399="","",Devis!H399)</f>
        <v/>
      </c>
      <c r="I400" s="126"/>
      <c r="J400" s="277" t="str">
        <f t="shared" si="25"/>
        <v/>
      </c>
      <c r="K400" s="169" t="str">
        <f t="shared" si="26"/>
        <v/>
      </c>
      <c r="L400" s="278" t="str">
        <f t="shared" si="27"/>
        <v/>
      </c>
      <c r="M400" s="284" t="str">
        <f t="shared" si="28"/>
        <v/>
      </c>
      <c r="N400" s="285"/>
    </row>
    <row r="401" spans="1:14" ht="20.100000000000001" customHeight="1" x14ac:dyDescent="0.25">
      <c r="A401" s="170">
        <v>395</v>
      </c>
      <c r="B401" s="166" t="str">
        <f>IF(Devis!B400="","",Devis!B400)</f>
        <v/>
      </c>
      <c r="C401" s="283" t="str">
        <f>IF(Devis!C400="","",Devis!C400)</f>
        <v/>
      </c>
      <c r="D401" s="283" t="str">
        <f>IF(Devis!D400="","",Devis!D400)</f>
        <v/>
      </c>
      <c r="E401" s="166" t="str">
        <f>IF(Devis!E400="","",Devis!E400)</f>
        <v/>
      </c>
      <c r="F401" s="168" t="str">
        <f>IF(Devis!F400="","",Devis!F400)</f>
        <v/>
      </c>
      <c r="G401" s="168" t="str">
        <f>IF(Devis!G400="","",Devis!G400)</f>
        <v/>
      </c>
      <c r="H401" s="168" t="str">
        <f>IF(Devis!H400="","",Devis!H400)</f>
        <v/>
      </c>
      <c r="I401" s="126"/>
      <c r="J401" s="277" t="str">
        <f t="shared" si="25"/>
        <v/>
      </c>
      <c r="K401" s="169" t="str">
        <f t="shared" si="26"/>
        <v/>
      </c>
      <c r="L401" s="278" t="str">
        <f t="shared" si="27"/>
        <v/>
      </c>
      <c r="M401" s="284" t="str">
        <f t="shared" si="28"/>
        <v/>
      </c>
      <c r="N401" s="285"/>
    </row>
    <row r="402" spans="1:14" ht="20.100000000000001" customHeight="1" x14ac:dyDescent="0.25">
      <c r="A402" s="170">
        <v>396</v>
      </c>
      <c r="B402" s="166" t="str">
        <f>IF(Devis!B401="","",Devis!B401)</f>
        <v/>
      </c>
      <c r="C402" s="283" t="str">
        <f>IF(Devis!C401="","",Devis!C401)</f>
        <v/>
      </c>
      <c r="D402" s="283" t="str">
        <f>IF(Devis!D401="","",Devis!D401)</f>
        <v/>
      </c>
      <c r="E402" s="166" t="str">
        <f>IF(Devis!E401="","",Devis!E401)</f>
        <v/>
      </c>
      <c r="F402" s="168" t="str">
        <f>IF(Devis!F401="","",Devis!F401)</f>
        <v/>
      </c>
      <c r="G402" s="168" t="str">
        <f>IF(Devis!G401="","",Devis!G401)</f>
        <v/>
      </c>
      <c r="H402" s="168" t="str">
        <f>IF(Devis!H401="","",Devis!H401)</f>
        <v/>
      </c>
      <c r="I402" s="126"/>
      <c r="J402" s="277" t="str">
        <f t="shared" si="25"/>
        <v/>
      </c>
      <c r="K402" s="169" t="str">
        <f t="shared" si="26"/>
        <v/>
      </c>
      <c r="L402" s="278" t="str">
        <f t="shared" si="27"/>
        <v/>
      </c>
      <c r="M402" s="284" t="str">
        <f t="shared" si="28"/>
        <v/>
      </c>
      <c r="N402" s="285"/>
    </row>
    <row r="403" spans="1:14" ht="20.100000000000001" customHeight="1" x14ac:dyDescent="0.25">
      <c r="A403" s="170">
        <v>397</v>
      </c>
      <c r="B403" s="166" t="str">
        <f>IF(Devis!B402="","",Devis!B402)</f>
        <v/>
      </c>
      <c r="C403" s="283" t="str">
        <f>IF(Devis!C402="","",Devis!C402)</f>
        <v/>
      </c>
      <c r="D403" s="283" t="str">
        <f>IF(Devis!D402="","",Devis!D402)</f>
        <v/>
      </c>
      <c r="E403" s="166" t="str">
        <f>IF(Devis!E402="","",Devis!E402)</f>
        <v/>
      </c>
      <c r="F403" s="168" t="str">
        <f>IF(Devis!F402="","",Devis!F402)</f>
        <v/>
      </c>
      <c r="G403" s="168" t="str">
        <f>IF(Devis!G402="","",Devis!G402)</f>
        <v/>
      </c>
      <c r="H403" s="168" t="str">
        <f>IF(Devis!H402="","",Devis!H402)</f>
        <v/>
      </c>
      <c r="I403" s="126"/>
      <c r="J403" s="277" t="str">
        <f t="shared" si="25"/>
        <v/>
      </c>
      <c r="K403" s="169" t="str">
        <f t="shared" si="26"/>
        <v/>
      </c>
      <c r="L403" s="278" t="str">
        <f t="shared" si="27"/>
        <v/>
      </c>
      <c r="M403" s="284" t="str">
        <f t="shared" si="28"/>
        <v/>
      </c>
      <c r="N403" s="285"/>
    </row>
    <row r="404" spans="1:14" ht="20.100000000000001" customHeight="1" x14ac:dyDescent="0.25">
      <c r="A404" s="170">
        <v>398</v>
      </c>
      <c r="B404" s="166" t="str">
        <f>IF(Devis!B403="","",Devis!B403)</f>
        <v/>
      </c>
      <c r="C404" s="283" t="str">
        <f>IF(Devis!C403="","",Devis!C403)</f>
        <v/>
      </c>
      <c r="D404" s="283" t="str">
        <f>IF(Devis!D403="","",Devis!D403)</f>
        <v/>
      </c>
      <c r="E404" s="166" t="str">
        <f>IF(Devis!E403="","",Devis!E403)</f>
        <v/>
      </c>
      <c r="F404" s="168" t="str">
        <f>IF(Devis!F403="","",Devis!F403)</f>
        <v/>
      </c>
      <c r="G404" s="168" t="str">
        <f>IF(Devis!G403="","",Devis!G403)</f>
        <v/>
      </c>
      <c r="H404" s="168" t="str">
        <f>IF(Devis!H403="","",Devis!H403)</f>
        <v/>
      </c>
      <c r="I404" s="126"/>
      <c r="J404" s="277" t="str">
        <f t="shared" si="25"/>
        <v/>
      </c>
      <c r="K404" s="169" t="str">
        <f t="shared" si="26"/>
        <v/>
      </c>
      <c r="L404" s="278" t="str">
        <f t="shared" si="27"/>
        <v/>
      </c>
      <c r="M404" s="284" t="str">
        <f t="shared" si="28"/>
        <v/>
      </c>
      <c r="N404" s="285"/>
    </row>
    <row r="405" spans="1:14" ht="20.100000000000001" customHeight="1" x14ac:dyDescent="0.25">
      <c r="A405" s="170">
        <v>399</v>
      </c>
      <c r="B405" s="166" t="str">
        <f>IF(Devis!B404="","",Devis!B404)</f>
        <v/>
      </c>
      <c r="C405" s="283" t="str">
        <f>IF(Devis!C404="","",Devis!C404)</f>
        <v/>
      </c>
      <c r="D405" s="283" t="str">
        <f>IF(Devis!D404="","",Devis!D404)</f>
        <v/>
      </c>
      <c r="E405" s="166" t="str">
        <f>IF(Devis!E404="","",Devis!E404)</f>
        <v/>
      </c>
      <c r="F405" s="168" t="str">
        <f>IF(Devis!F404="","",Devis!F404)</f>
        <v/>
      </c>
      <c r="G405" s="168" t="str">
        <f>IF(Devis!G404="","",Devis!G404)</f>
        <v/>
      </c>
      <c r="H405" s="168" t="str">
        <f>IF(Devis!H404="","",Devis!H404)</f>
        <v/>
      </c>
      <c r="I405" s="126"/>
      <c r="J405" s="277" t="str">
        <f t="shared" si="25"/>
        <v/>
      </c>
      <c r="K405" s="169" t="str">
        <f t="shared" si="26"/>
        <v/>
      </c>
      <c r="L405" s="278" t="str">
        <f t="shared" si="27"/>
        <v/>
      </c>
      <c r="M405" s="284" t="str">
        <f t="shared" si="28"/>
        <v/>
      </c>
      <c r="N405" s="285"/>
    </row>
    <row r="406" spans="1:14" ht="20.100000000000001" customHeight="1" x14ac:dyDescent="0.25">
      <c r="A406" s="170">
        <v>400</v>
      </c>
      <c r="B406" s="166" t="str">
        <f>IF(Devis!B405="","",Devis!B405)</f>
        <v/>
      </c>
      <c r="C406" s="283" t="str">
        <f>IF(Devis!C405="","",Devis!C405)</f>
        <v/>
      </c>
      <c r="D406" s="283" t="str">
        <f>IF(Devis!D405="","",Devis!D405)</f>
        <v/>
      </c>
      <c r="E406" s="166" t="str">
        <f>IF(Devis!E405="","",Devis!E405)</f>
        <v/>
      </c>
      <c r="F406" s="168" t="str">
        <f>IF(Devis!F405="","",Devis!F405)</f>
        <v/>
      </c>
      <c r="G406" s="168" t="str">
        <f>IF(Devis!G405="","",Devis!G405)</f>
        <v/>
      </c>
      <c r="H406" s="168" t="str">
        <f>IF(Devis!H405="","",Devis!H405)</f>
        <v/>
      </c>
      <c r="I406" s="126"/>
      <c r="J406" s="277" t="str">
        <f t="shared" si="25"/>
        <v/>
      </c>
      <c r="K406" s="169" t="str">
        <f t="shared" si="26"/>
        <v/>
      </c>
      <c r="L406" s="278" t="str">
        <f t="shared" si="27"/>
        <v/>
      </c>
      <c r="M406" s="284" t="str">
        <f t="shared" si="28"/>
        <v/>
      </c>
      <c r="N406" s="285"/>
    </row>
    <row r="407" spans="1:14" ht="20.100000000000001" customHeight="1" x14ac:dyDescent="0.25">
      <c r="A407" s="170">
        <v>401</v>
      </c>
      <c r="B407" s="166" t="str">
        <f>IF(Devis!B406="","",Devis!B406)</f>
        <v/>
      </c>
      <c r="C407" s="283" t="str">
        <f>IF(Devis!C406="","",Devis!C406)</f>
        <v/>
      </c>
      <c r="D407" s="283" t="str">
        <f>IF(Devis!D406="","",Devis!D406)</f>
        <v/>
      </c>
      <c r="E407" s="166" t="str">
        <f>IF(Devis!E406="","",Devis!E406)</f>
        <v/>
      </c>
      <c r="F407" s="168" t="str">
        <f>IF(Devis!F406="","",Devis!F406)</f>
        <v/>
      </c>
      <c r="G407" s="168" t="str">
        <f>IF(Devis!G406="","",Devis!G406)</f>
        <v/>
      </c>
      <c r="H407" s="168" t="str">
        <f>IF(Devis!H406="","",Devis!H406)</f>
        <v/>
      </c>
      <c r="I407" s="126"/>
      <c r="J407" s="277" t="str">
        <f t="shared" si="25"/>
        <v/>
      </c>
      <c r="K407" s="169" t="str">
        <f t="shared" si="26"/>
        <v/>
      </c>
      <c r="L407" s="278" t="str">
        <f t="shared" si="27"/>
        <v/>
      </c>
      <c r="M407" s="284" t="str">
        <f t="shared" si="28"/>
        <v/>
      </c>
      <c r="N407" s="285"/>
    </row>
    <row r="408" spans="1:14" ht="20.100000000000001" customHeight="1" x14ac:dyDescent="0.25">
      <c r="A408" s="170">
        <v>402</v>
      </c>
      <c r="B408" s="166" t="str">
        <f>IF(Devis!B407="","",Devis!B407)</f>
        <v/>
      </c>
      <c r="C408" s="283" t="str">
        <f>IF(Devis!C407="","",Devis!C407)</f>
        <v/>
      </c>
      <c r="D408" s="283" t="str">
        <f>IF(Devis!D407="","",Devis!D407)</f>
        <v/>
      </c>
      <c r="E408" s="166" t="str">
        <f>IF(Devis!E407="","",Devis!E407)</f>
        <v/>
      </c>
      <c r="F408" s="168" t="str">
        <f>IF(Devis!F407="","",Devis!F407)</f>
        <v/>
      </c>
      <c r="G408" s="168" t="str">
        <f>IF(Devis!G407="","",Devis!G407)</f>
        <v/>
      </c>
      <c r="H408" s="168" t="str">
        <f>IF(Devis!H407="","",Devis!H407)</f>
        <v/>
      </c>
      <c r="I408" s="126"/>
      <c r="J408" s="277" t="str">
        <f t="shared" si="25"/>
        <v/>
      </c>
      <c r="K408" s="169" t="str">
        <f t="shared" si="26"/>
        <v/>
      </c>
      <c r="L408" s="278" t="str">
        <f t="shared" si="27"/>
        <v/>
      </c>
      <c r="M408" s="284" t="str">
        <f t="shared" si="28"/>
        <v/>
      </c>
      <c r="N408" s="285"/>
    </row>
    <row r="409" spans="1:14" ht="20.100000000000001" customHeight="1" x14ac:dyDescent="0.25">
      <c r="A409" s="170">
        <v>403</v>
      </c>
      <c r="B409" s="166" t="str">
        <f>IF(Devis!B408="","",Devis!B408)</f>
        <v/>
      </c>
      <c r="C409" s="283" t="str">
        <f>IF(Devis!C408="","",Devis!C408)</f>
        <v/>
      </c>
      <c r="D409" s="283" t="str">
        <f>IF(Devis!D408="","",Devis!D408)</f>
        <v/>
      </c>
      <c r="E409" s="166" t="str">
        <f>IF(Devis!E408="","",Devis!E408)</f>
        <v/>
      </c>
      <c r="F409" s="168" t="str">
        <f>IF(Devis!F408="","",Devis!F408)</f>
        <v/>
      </c>
      <c r="G409" s="168" t="str">
        <f>IF(Devis!G408="","",Devis!G408)</f>
        <v/>
      </c>
      <c r="H409" s="168" t="str">
        <f>IF(Devis!H408="","",Devis!H408)</f>
        <v/>
      </c>
      <c r="I409" s="126"/>
      <c r="J409" s="277" t="str">
        <f t="shared" si="25"/>
        <v/>
      </c>
      <c r="K409" s="169" t="str">
        <f t="shared" si="26"/>
        <v/>
      </c>
      <c r="L409" s="278" t="str">
        <f t="shared" si="27"/>
        <v/>
      </c>
      <c r="M409" s="284" t="str">
        <f t="shared" si="28"/>
        <v/>
      </c>
      <c r="N409" s="285"/>
    </row>
    <row r="410" spans="1:14" ht="20.100000000000001" customHeight="1" x14ac:dyDescent="0.25">
      <c r="A410" s="170">
        <v>404</v>
      </c>
      <c r="B410" s="166" t="str">
        <f>IF(Devis!B409="","",Devis!B409)</f>
        <v/>
      </c>
      <c r="C410" s="283" t="str">
        <f>IF(Devis!C409="","",Devis!C409)</f>
        <v/>
      </c>
      <c r="D410" s="283" t="str">
        <f>IF(Devis!D409="","",Devis!D409)</f>
        <v/>
      </c>
      <c r="E410" s="166" t="str">
        <f>IF(Devis!E409="","",Devis!E409)</f>
        <v/>
      </c>
      <c r="F410" s="168" t="str">
        <f>IF(Devis!F409="","",Devis!F409)</f>
        <v/>
      </c>
      <c r="G410" s="168" t="str">
        <f>IF(Devis!G409="","",Devis!G409)</f>
        <v/>
      </c>
      <c r="H410" s="168" t="str">
        <f>IF(Devis!H409="","",Devis!H409)</f>
        <v/>
      </c>
      <c r="I410" s="126"/>
      <c r="J410" s="277" t="str">
        <f t="shared" si="25"/>
        <v/>
      </c>
      <c r="K410" s="169" t="str">
        <f t="shared" si="26"/>
        <v/>
      </c>
      <c r="L410" s="278" t="str">
        <f t="shared" si="27"/>
        <v/>
      </c>
      <c r="M410" s="284" t="str">
        <f t="shared" si="28"/>
        <v/>
      </c>
      <c r="N410" s="285"/>
    </row>
    <row r="411" spans="1:14" ht="20.100000000000001" customHeight="1" x14ac:dyDescent="0.25">
      <c r="A411" s="170">
        <v>405</v>
      </c>
      <c r="B411" s="166" t="str">
        <f>IF(Devis!B410="","",Devis!B410)</f>
        <v/>
      </c>
      <c r="C411" s="283" t="str">
        <f>IF(Devis!C410="","",Devis!C410)</f>
        <v/>
      </c>
      <c r="D411" s="283" t="str">
        <f>IF(Devis!D410="","",Devis!D410)</f>
        <v/>
      </c>
      <c r="E411" s="166" t="str">
        <f>IF(Devis!E410="","",Devis!E410)</f>
        <v/>
      </c>
      <c r="F411" s="168" t="str">
        <f>IF(Devis!F410="","",Devis!F410)</f>
        <v/>
      </c>
      <c r="G411" s="168" t="str">
        <f>IF(Devis!G410="","",Devis!G410)</f>
        <v/>
      </c>
      <c r="H411" s="168" t="str">
        <f>IF(Devis!H410="","",Devis!H410)</f>
        <v/>
      </c>
      <c r="I411" s="126"/>
      <c r="J411" s="277" t="str">
        <f t="shared" si="25"/>
        <v/>
      </c>
      <c r="K411" s="169" t="str">
        <f t="shared" si="26"/>
        <v/>
      </c>
      <c r="L411" s="278" t="str">
        <f t="shared" si="27"/>
        <v/>
      </c>
      <c r="M411" s="284" t="str">
        <f t="shared" si="28"/>
        <v/>
      </c>
      <c r="N411" s="285"/>
    </row>
    <row r="412" spans="1:14" ht="20.100000000000001" customHeight="1" x14ac:dyDescent="0.25">
      <c r="A412" s="170">
        <v>406</v>
      </c>
      <c r="B412" s="166" t="str">
        <f>IF(Devis!B411="","",Devis!B411)</f>
        <v/>
      </c>
      <c r="C412" s="283" t="str">
        <f>IF(Devis!C411="","",Devis!C411)</f>
        <v/>
      </c>
      <c r="D412" s="283" t="str">
        <f>IF(Devis!D411="","",Devis!D411)</f>
        <v/>
      </c>
      <c r="E412" s="166" t="str">
        <f>IF(Devis!E411="","",Devis!E411)</f>
        <v/>
      </c>
      <c r="F412" s="168" t="str">
        <f>IF(Devis!F411="","",Devis!F411)</f>
        <v/>
      </c>
      <c r="G412" s="168" t="str">
        <f>IF(Devis!G411="","",Devis!G411)</f>
        <v/>
      </c>
      <c r="H412" s="168" t="str">
        <f>IF(Devis!H411="","",Devis!H411)</f>
        <v/>
      </c>
      <c r="I412" s="126"/>
      <c r="J412" s="277" t="str">
        <f t="shared" si="25"/>
        <v/>
      </c>
      <c r="K412" s="169" t="str">
        <f t="shared" si="26"/>
        <v/>
      </c>
      <c r="L412" s="278" t="str">
        <f t="shared" si="27"/>
        <v/>
      </c>
      <c r="M412" s="284" t="str">
        <f t="shared" si="28"/>
        <v/>
      </c>
      <c r="N412" s="285"/>
    </row>
    <row r="413" spans="1:14" ht="20.100000000000001" customHeight="1" x14ac:dyDescent="0.25">
      <c r="A413" s="170">
        <v>407</v>
      </c>
      <c r="B413" s="166" t="str">
        <f>IF(Devis!B412="","",Devis!B412)</f>
        <v/>
      </c>
      <c r="C413" s="283" t="str">
        <f>IF(Devis!C412="","",Devis!C412)</f>
        <v/>
      </c>
      <c r="D413" s="283" t="str">
        <f>IF(Devis!D412="","",Devis!D412)</f>
        <v/>
      </c>
      <c r="E413" s="166" t="str">
        <f>IF(Devis!E412="","",Devis!E412)</f>
        <v/>
      </c>
      <c r="F413" s="168" t="str">
        <f>IF(Devis!F412="","",Devis!F412)</f>
        <v/>
      </c>
      <c r="G413" s="168" t="str">
        <f>IF(Devis!G412="","",Devis!G412)</f>
        <v/>
      </c>
      <c r="H413" s="168" t="str">
        <f>IF(Devis!H412="","",Devis!H412)</f>
        <v/>
      </c>
      <c r="I413" s="126"/>
      <c r="J413" s="277" t="str">
        <f t="shared" si="25"/>
        <v/>
      </c>
      <c r="K413" s="169" t="str">
        <f t="shared" si="26"/>
        <v/>
      </c>
      <c r="L413" s="278" t="str">
        <f t="shared" si="27"/>
        <v/>
      </c>
      <c r="M413" s="284" t="str">
        <f t="shared" si="28"/>
        <v/>
      </c>
      <c r="N413" s="285"/>
    </row>
    <row r="414" spans="1:14" ht="20.100000000000001" customHeight="1" x14ac:dyDescent="0.25">
      <c r="A414" s="170">
        <v>408</v>
      </c>
      <c r="B414" s="166" t="str">
        <f>IF(Devis!B413="","",Devis!B413)</f>
        <v/>
      </c>
      <c r="C414" s="283" t="str">
        <f>IF(Devis!C413="","",Devis!C413)</f>
        <v/>
      </c>
      <c r="D414" s="283" t="str">
        <f>IF(Devis!D413="","",Devis!D413)</f>
        <v/>
      </c>
      <c r="E414" s="166" t="str">
        <f>IF(Devis!E413="","",Devis!E413)</f>
        <v/>
      </c>
      <c r="F414" s="168" t="str">
        <f>IF(Devis!F413="","",Devis!F413)</f>
        <v/>
      </c>
      <c r="G414" s="168" t="str">
        <f>IF(Devis!G413="","",Devis!G413)</f>
        <v/>
      </c>
      <c r="H414" s="168" t="str">
        <f>IF(Devis!H413="","",Devis!H413)</f>
        <v/>
      </c>
      <c r="I414" s="126"/>
      <c r="J414" s="277" t="str">
        <f t="shared" si="25"/>
        <v/>
      </c>
      <c r="K414" s="169" t="str">
        <f t="shared" si="26"/>
        <v/>
      </c>
      <c r="L414" s="278" t="str">
        <f t="shared" si="27"/>
        <v/>
      </c>
      <c r="M414" s="284" t="str">
        <f t="shared" si="28"/>
        <v/>
      </c>
      <c r="N414" s="285"/>
    </row>
    <row r="415" spans="1:14" ht="20.100000000000001" customHeight="1" x14ac:dyDescent="0.25">
      <c r="A415" s="170">
        <v>409</v>
      </c>
      <c r="B415" s="166" t="str">
        <f>IF(Devis!B414="","",Devis!B414)</f>
        <v/>
      </c>
      <c r="C415" s="283" t="str">
        <f>IF(Devis!C414="","",Devis!C414)</f>
        <v/>
      </c>
      <c r="D415" s="283" t="str">
        <f>IF(Devis!D414="","",Devis!D414)</f>
        <v/>
      </c>
      <c r="E415" s="166" t="str">
        <f>IF(Devis!E414="","",Devis!E414)</f>
        <v/>
      </c>
      <c r="F415" s="168" t="str">
        <f>IF(Devis!F414="","",Devis!F414)</f>
        <v/>
      </c>
      <c r="G415" s="168" t="str">
        <f>IF(Devis!G414="","",Devis!G414)</f>
        <v/>
      </c>
      <c r="H415" s="168" t="str">
        <f>IF(Devis!H414="","",Devis!H414)</f>
        <v/>
      </c>
      <c r="I415" s="126"/>
      <c r="J415" s="277" t="str">
        <f t="shared" si="25"/>
        <v/>
      </c>
      <c r="K415" s="169" t="str">
        <f t="shared" si="26"/>
        <v/>
      </c>
      <c r="L415" s="278" t="str">
        <f t="shared" si="27"/>
        <v/>
      </c>
      <c r="M415" s="284" t="str">
        <f t="shared" si="28"/>
        <v/>
      </c>
      <c r="N415" s="285"/>
    </row>
    <row r="416" spans="1:14" ht="20.100000000000001" customHeight="1" x14ac:dyDescent="0.25">
      <c r="A416" s="170">
        <v>410</v>
      </c>
      <c r="B416" s="166" t="str">
        <f>IF(Devis!B415="","",Devis!B415)</f>
        <v/>
      </c>
      <c r="C416" s="283" t="str">
        <f>IF(Devis!C415="","",Devis!C415)</f>
        <v/>
      </c>
      <c r="D416" s="283" t="str">
        <f>IF(Devis!D415="","",Devis!D415)</f>
        <v/>
      </c>
      <c r="E416" s="166" t="str">
        <f>IF(Devis!E415="","",Devis!E415)</f>
        <v/>
      </c>
      <c r="F416" s="168" t="str">
        <f>IF(Devis!F415="","",Devis!F415)</f>
        <v/>
      </c>
      <c r="G416" s="168" t="str">
        <f>IF(Devis!G415="","",Devis!G415)</f>
        <v/>
      </c>
      <c r="H416" s="168" t="str">
        <f>IF(Devis!H415="","",Devis!H415)</f>
        <v/>
      </c>
      <c r="I416" s="126"/>
      <c r="J416" s="277" t="str">
        <f t="shared" si="25"/>
        <v/>
      </c>
      <c r="K416" s="169" t="str">
        <f t="shared" si="26"/>
        <v/>
      </c>
      <c r="L416" s="278" t="str">
        <f t="shared" si="27"/>
        <v/>
      </c>
      <c r="M416" s="284" t="str">
        <f t="shared" si="28"/>
        <v/>
      </c>
      <c r="N416" s="285"/>
    </row>
    <row r="417" spans="1:14" ht="20.100000000000001" customHeight="1" x14ac:dyDescent="0.25">
      <c r="A417" s="170">
        <v>411</v>
      </c>
      <c r="B417" s="166" t="str">
        <f>IF(Devis!B416="","",Devis!B416)</f>
        <v/>
      </c>
      <c r="C417" s="283" t="str">
        <f>IF(Devis!C416="","",Devis!C416)</f>
        <v/>
      </c>
      <c r="D417" s="283" t="str">
        <f>IF(Devis!D416="","",Devis!D416)</f>
        <v/>
      </c>
      <c r="E417" s="166" t="str">
        <f>IF(Devis!E416="","",Devis!E416)</f>
        <v/>
      </c>
      <c r="F417" s="168" t="str">
        <f>IF(Devis!F416="","",Devis!F416)</f>
        <v/>
      </c>
      <c r="G417" s="168" t="str">
        <f>IF(Devis!G416="","",Devis!G416)</f>
        <v/>
      </c>
      <c r="H417" s="168" t="str">
        <f>IF(Devis!H416="","",Devis!H416)</f>
        <v/>
      </c>
      <c r="I417" s="126"/>
      <c r="J417" s="277" t="str">
        <f t="shared" si="25"/>
        <v/>
      </c>
      <c r="K417" s="169" t="str">
        <f t="shared" si="26"/>
        <v/>
      </c>
      <c r="L417" s="278" t="str">
        <f t="shared" si="27"/>
        <v/>
      </c>
      <c r="M417" s="284" t="str">
        <f t="shared" si="28"/>
        <v/>
      </c>
      <c r="N417" s="285"/>
    </row>
    <row r="418" spans="1:14" ht="20.100000000000001" customHeight="1" x14ac:dyDescent="0.25">
      <c r="A418" s="170">
        <v>412</v>
      </c>
      <c r="B418" s="166" t="str">
        <f>IF(Devis!B417="","",Devis!B417)</f>
        <v/>
      </c>
      <c r="C418" s="283" t="str">
        <f>IF(Devis!C417="","",Devis!C417)</f>
        <v/>
      </c>
      <c r="D418" s="283" t="str">
        <f>IF(Devis!D417="","",Devis!D417)</f>
        <v/>
      </c>
      <c r="E418" s="166" t="str">
        <f>IF(Devis!E417="","",Devis!E417)</f>
        <v/>
      </c>
      <c r="F418" s="168" t="str">
        <f>IF(Devis!F417="","",Devis!F417)</f>
        <v/>
      </c>
      <c r="G418" s="168" t="str">
        <f>IF(Devis!G417="","",Devis!G417)</f>
        <v/>
      </c>
      <c r="H418" s="168" t="str">
        <f>IF(Devis!H417="","",Devis!H417)</f>
        <v/>
      </c>
      <c r="I418" s="126"/>
      <c r="J418" s="277" t="str">
        <f t="shared" si="25"/>
        <v/>
      </c>
      <c r="K418" s="169" t="str">
        <f t="shared" si="26"/>
        <v/>
      </c>
      <c r="L418" s="278" t="str">
        <f t="shared" si="27"/>
        <v/>
      </c>
      <c r="M418" s="284" t="str">
        <f t="shared" si="28"/>
        <v/>
      </c>
      <c r="N418" s="285"/>
    </row>
    <row r="419" spans="1:14" ht="20.100000000000001" customHeight="1" x14ac:dyDescent="0.25">
      <c r="A419" s="170">
        <v>413</v>
      </c>
      <c r="B419" s="166" t="str">
        <f>IF(Devis!B418="","",Devis!B418)</f>
        <v/>
      </c>
      <c r="C419" s="283" t="str">
        <f>IF(Devis!C418="","",Devis!C418)</f>
        <v/>
      </c>
      <c r="D419" s="283" t="str">
        <f>IF(Devis!D418="","",Devis!D418)</f>
        <v/>
      </c>
      <c r="E419" s="166" t="str">
        <f>IF(Devis!E418="","",Devis!E418)</f>
        <v/>
      </c>
      <c r="F419" s="168" t="str">
        <f>IF(Devis!F418="","",Devis!F418)</f>
        <v/>
      </c>
      <c r="G419" s="168" t="str">
        <f>IF(Devis!G418="","",Devis!G418)</f>
        <v/>
      </c>
      <c r="H419" s="168" t="str">
        <f>IF(Devis!H418="","",Devis!H418)</f>
        <v/>
      </c>
      <c r="I419" s="126"/>
      <c r="J419" s="277" t="str">
        <f t="shared" si="25"/>
        <v/>
      </c>
      <c r="K419" s="169" t="str">
        <f t="shared" si="26"/>
        <v/>
      </c>
      <c r="L419" s="278" t="str">
        <f t="shared" si="27"/>
        <v/>
      </c>
      <c r="M419" s="284" t="str">
        <f t="shared" si="28"/>
        <v/>
      </c>
      <c r="N419" s="285"/>
    </row>
    <row r="420" spans="1:14" ht="20.100000000000001" customHeight="1" x14ac:dyDescent="0.25">
      <c r="A420" s="170">
        <v>414</v>
      </c>
      <c r="B420" s="166" t="str">
        <f>IF(Devis!B419="","",Devis!B419)</f>
        <v/>
      </c>
      <c r="C420" s="283" t="str">
        <f>IF(Devis!C419="","",Devis!C419)</f>
        <v/>
      </c>
      <c r="D420" s="283" t="str">
        <f>IF(Devis!D419="","",Devis!D419)</f>
        <v/>
      </c>
      <c r="E420" s="166" t="str">
        <f>IF(Devis!E419="","",Devis!E419)</f>
        <v/>
      </c>
      <c r="F420" s="168" t="str">
        <f>IF(Devis!F419="","",Devis!F419)</f>
        <v/>
      </c>
      <c r="G420" s="168" t="str">
        <f>IF(Devis!G419="","",Devis!G419)</f>
        <v/>
      </c>
      <c r="H420" s="168" t="str">
        <f>IF(Devis!H419="","",Devis!H419)</f>
        <v/>
      </c>
      <c r="I420" s="126"/>
      <c r="J420" s="277" t="str">
        <f t="shared" si="25"/>
        <v/>
      </c>
      <c r="K420" s="169" t="str">
        <f t="shared" si="26"/>
        <v/>
      </c>
      <c r="L420" s="278" t="str">
        <f t="shared" si="27"/>
        <v/>
      </c>
      <c r="M420" s="284" t="str">
        <f t="shared" si="28"/>
        <v/>
      </c>
      <c r="N420" s="285"/>
    </row>
    <row r="421" spans="1:14" ht="20.100000000000001" customHeight="1" x14ac:dyDescent="0.25">
      <c r="A421" s="170">
        <v>415</v>
      </c>
      <c r="B421" s="166" t="str">
        <f>IF(Devis!B420="","",Devis!B420)</f>
        <v/>
      </c>
      <c r="C421" s="283" t="str">
        <f>IF(Devis!C420="","",Devis!C420)</f>
        <v/>
      </c>
      <c r="D421" s="283" t="str">
        <f>IF(Devis!D420="","",Devis!D420)</f>
        <v/>
      </c>
      <c r="E421" s="166" t="str">
        <f>IF(Devis!E420="","",Devis!E420)</f>
        <v/>
      </c>
      <c r="F421" s="168" t="str">
        <f>IF(Devis!F420="","",Devis!F420)</f>
        <v/>
      </c>
      <c r="G421" s="168" t="str">
        <f>IF(Devis!G420="","",Devis!G420)</f>
        <v/>
      </c>
      <c r="H421" s="168" t="str">
        <f>IF(Devis!H420="","",Devis!H420)</f>
        <v/>
      </c>
      <c r="I421" s="126"/>
      <c r="J421" s="277" t="str">
        <f t="shared" si="25"/>
        <v/>
      </c>
      <c r="K421" s="169" t="str">
        <f t="shared" si="26"/>
        <v/>
      </c>
      <c r="L421" s="278" t="str">
        <f t="shared" si="27"/>
        <v/>
      </c>
      <c r="M421" s="284" t="str">
        <f t="shared" si="28"/>
        <v/>
      </c>
      <c r="N421" s="285"/>
    </row>
    <row r="422" spans="1:14" ht="20.100000000000001" customHeight="1" x14ac:dyDescent="0.25">
      <c r="A422" s="170">
        <v>416</v>
      </c>
      <c r="B422" s="166" t="str">
        <f>IF(Devis!B421="","",Devis!B421)</f>
        <v/>
      </c>
      <c r="C422" s="283" t="str">
        <f>IF(Devis!C421="","",Devis!C421)</f>
        <v/>
      </c>
      <c r="D422" s="283" t="str">
        <f>IF(Devis!D421="","",Devis!D421)</f>
        <v/>
      </c>
      <c r="E422" s="166" t="str">
        <f>IF(Devis!E421="","",Devis!E421)</f>
        <v/>
      </c>
      <c r="F422" s="168" t="str">
        <f>IF(Devis!F421="","",Devis!F421)</f>
        <v/>
      </c>
      <c r="G422" s="168" t="str">
        <f>IF(Devis!G421="","",Devis!G421)</f>
        <v/>
      </c>
      <c r="H422" s="168" t="str">
        <f>IF(Devis!H421="","",Devis!H421)</f>
        <v/>
      </c>
      <c r="I422" s="126"/>
      <c r="J422" s="277" t="str">
        <f t="shared" si="25"/>
        <v/>
      </c>
      <c r="K422" s="169" t="str">
        <f t="shared" si="26"/>
        <v/>
      </c>
      <c r="L422" s="278" t="str">
        <f t="shared" si="27"/>
        <v/>
      </c>
      <c r="M422" s="284" t="str">
        <f t="shared" si="28"/>
        <v/>
      </c>
      <c r="N422" s="285"/>
    </row>
    <row r="423" spans="1:14" ht="20.100000000000001" customHeight="1" x14ac:dyDescent="0.25">
      <c r="A423" s="170">
        <v>417</v>
      </c>
      <c r="B423" s="166" t="str">
        <f>IF(Devis!B422="","",Devis!B422)</f>
        <v/>
      </c>
      <c r="C423" s="283" t="str">
        <f>IF(Devis!C422="","",Devis!C422)</f>
        <v/>
      </c>
      <c r="D423" s="283" t="str">
        <f>IF(Devis!D422="","",Devis!D422)</f>
        <v/>
      </c>
      <c r="E423" s="166" t="str">
        <f>IF(Devis!E422="","",Devis!E422)</f>
        <v/>
      </c>
      <c r="F423" s="168" t="str">
        <f>IF(Devis!F422="","",Devis!F422)</f>
        <v/>
      </c>
      <c r="G423" s="168" t="str">
        <f>IF(Devis!G422="","",Devis!G422)</f>
        <v/>
      </c>
      <c r="H423" s="168" t="str">
        <f>IF(Devis!H422="","",Devis!H422)</f>
        <v/>
      </c>
      <c r="I423" s="126"/>
      <c r="J423" s="277" t="str">
        <f t="shared" si="25"/>
        <v/>
      </c>
      <c r="K423" s="169" t="str">
        <f t="shared" si="26"/>
        <v/>
      </c>
      <c r="L423" s="278" t="str">
        <f t="shared" si="27"/>
        <v/>
      </c>
      <c r="M423" s="284" t="str">
        <f t="shared" si="28"/>
        <v/>
      </c>
      <c r="N423" s="285"/>
    </row>
    <row r="424" spans="1:14" ht="20.100000000000001" customHeight="1" x14ac:dyDescent="0.25">
      <c r="A424" s="170">
        <v>418</v>
      </c>
      <c r="B424" s="166" t="str">
        <f>IF(Devis!B423="","",Devis!B423)</f>
        <v/>
      </c>
      <c r="C424" s="283" t="str">
        <f>IF(Devis!C423="","",Devis!C423)</f>
        <v/>
      </c>
      <c r="D424" s="283" t="str">
        <f>IF(Devis!D423="","",Devis!D423)</f>
        <v/>
      </c>
      <c r="E424" s="166" t="str">
        <f>IF(Devis!E423="","",Devis!E423)</f>
        <v/>
      </c>
      <c r="F424" s="168" t="str">
        <f>IF(Devis!F423="","",Devis!F423)</f>
        <v/>
      </c>
      <c r="G424" s="168" t="str">
        <f>IF(Devis!G423="","",Devis!G423)</f>
        <v/>
      </c>
      <c r="H424" s="168" t="str">
        <f>IF(Devis!H423="","",Devis!H423)</f>
        <v/>
      </c>
      <c r="I424" s="126"/>
      <c r="J424" s="277" t="str">
        <f t="shared" si="25"/>
        <v/>
      </c>
      <c r="K424" s="169" t="str">
        <f t="shared" si="26"/>
        <v/>
      </c>
      <c r="L424" s="278" t="str">
        <f t="shared" si="27"/>
        <v/>
      </c>
      <c r="M424" s="284" t="str">
        <f t="shared" si="28"/>
        <v/>
      </c>
      <c r="N424" s="285"/>
    </row>
    <row r="425" spans="1:14" ht="20.100000000000001" customHeight="1" x14ac:dyDescent="0.25">
      <c r="A425" s="170">
        <v>419</v>
      </c>
      <c r="B425" s="166" t="str">
        <f>IF(Devis!B424="","",Devis!B424)</f>
        <v/>
      </c>
      <c r="C425" s="283" t="str">
        <f>IF(Devis!C424="","",Devis!C424)</f>
        <v/>
      </c>
      <c r="D425" s="283" t="str">
        <f>IF(Devis!D424="","",Devis!D424)</f>
        <v/>
      </c>
      <c r="E425" s="166" t="str">
        <f>IF(Devis!E424="","",Devis!E424)</f>
        <v/>
      </c>
      <c r="F425" s="168" t="str">
        <f>IF(Devis!F424="","",Devis!F424)</f>
        <v/>
      </c>
      <c r="G425" s="168" t="str">
        <f>IF(Devis!G424="","",Devis!G424)</f>
        <v/>
      </c>
      <c r="H425" s="168" t="str">
        <f>IF(Devis!H424="","",Devis!H424)</f>
        <v/>
      </c>
      <c r="I425" s="126"/>
      <c r="J425" s="277" t="str">
        <f t="shared" si="25"/>
        <v/>
      </c>
      <c r="K425" s="169" t="str">
        <f t="shared" si="26"/>
        <v/>
      </c>
      <c r="L425" s="278" t="str">
        <f t="shared" si="27"/>
        <v/>
      </c>
      <c r="M425" s="284" t="str">
        <f t="shared" si="28"/>
        <v/>
      </c>
      <c r="N425" s="285"/>
    </row>
    <row r="426" spans="1:14" ht="20.100000000000001" customHeight="1" x14ac:dyDescent="0.25">
      <c r="A426" s="170">
        <v>420</v>
      </c>
      <c r="B426" s="166" t="str">
        <f>IF(Devis!B425="","",Devis!B425)</f>
        <v/>
      </c>
      <c r="C426" s="283" t="str">
        <f>IF(Devis!C425="","",Devis!C425)</f>
        <v/>
      </c>
      <c r="D426" s="283" t="str">
        <f>IF(Devis!D425="","",Devis!D425)</f>
        <v/>
      </c>
      <c r="E426" s="166" t="str">
        <f>IF(Devis!E425="","",Devis!E425)</f>
        <v/>
      </c>
      <c r="F426" s="168" t="str">
        <f>IF(Devis!F425="","",Devis!F425)</f>
        <v/>
      </c>
      <c r="G426" s="168" t="str">
        <f>IF(Devis!G425="","",Devis!G425)</f>
        <v/>
      </c>
      <c r="H426" s="168" t="str">
        <f>IF(Devis!H425="","",Devis!H425)</f>
        <v/>
      </c>
      <c r="I426" s="126"/>
      <c r="J426" s="277" t="str">
        <f t="shared" si="25"/>
        <v/>
      </c>
      <c r="K426" s="169" t="str">
        <f t="shared" si="26"/>
        <v/>
      </c>
      <c r="L426" s="278" t="str">
        <f t="shared" si="27"/>
        <v/>
      </c>
      <c r="M426" s="284" t="str">
        <f t="shared" si="28"/>
        <v/>
      </c>
      <c r="N426" s="285"/>
    </row>
    <row r="427" spans="1:14" ht="20.100000000000001" customHeight="1" x14ac:dyDescent="0.25">
      <c r="A427" s="170">
        <v>421</v>
      </c>
      <c r="B427" s="166" t="str">
        <f>IF(Devis!B426="","",Devis!B426)</f>
        <v/>
      </c>
      <c r="C427" s="283" t="str">
        <f>IF(Devis!C426="","",Devis!C426)</f>
        <v/>
      </c>
      <c r="D427" s="283" t="str">
        <f>IF(Devis!D426="","",Devis!D426)</f>
        <v/>
      </c>
      <c r="E427" s="166" t="str">
        <f>IF(Devis!E426="","",Devis!E426)</f>
        <v/>
      </c>
      <c r="F427" s="168" t="str">
        <f>IF(Devis!F426="","",Devis!F426)</f>
        <v/>
      </c>
      <c r="G427" s="168" t="str">
        <f>IF(Devis!G426="","",Devis!G426)</f>
        <v/>
      </c>
      <c r="H427" s="168" t="str">
        <f>IF(Devis!H426="","",Devis!H426)</f>
        <v/>
      </c>
      <c r="I427" s="126"/>
      <c r="J427" s="277" t="str">
        <f t="shared" si="25"/>
        <v/>
      </c>
      <c r="K427" s="169" t="str">
        <f t="shared" si="26"/>
        <v/>
      </c>
      <c r="L427" s="278" t="str">
        <f t="shared" si="27"/>
        <v/>
      </c>
      <c r="M427" s="284" t="str">
        <f t="shared" si="28"/>
        <v/>
      </c>
      <c r="N427" s="285"/>
    </row>
    <row r="428" spans="1:14" ht="20.100000000000001" customHeight="1" x14ac:dyDescent="0.25">
      <c r="A428" s="170">
        <v>422</v>
      </c>
      <c r="B428" s="166" t="str">
        <f>IF(Devis!B427="","",Devis!B427)</f>
        <v/>
      </c>
      <c r="C428" s="283" t="str">
        <f>IF(Devis!C427="","",Devis!C427)</f>
        <v/>
      </c>
      <c r="D428" s="283" t="str">
        <f>IF(Devis!D427="","",Devis!D427)</f>
        <v/>
      </c>
      <c r="E428" s="166" t="str">
        <f>IF(Devis!E427="","",Devis!E427)</f>
        <v/>
      </c>
      <c r="F428" s="168" t="str">
        <f>IF(Devis!F427="","",Devis!F427)</f>
        <v/>
      </c>
      <c r="G428" s="168" t="str">
        <f>IF(Devis!G427="","",Devis!G427)</f>
        <v/>
      </c>
      <c r="H428" s="168" t="str">
        <f>IF(Devis!H427="","",Devis!H427)</f>
        <v/>
      </c>
      <c r="I428" s="126"/>
      <c r="J428" s="277" t="str">
        <f t="shared" si="25"/>
        <v/>
      </c>
      <c r="K428" s="169" t="str">
        <f t="shared" si="26"/>
        <v/>
      </c>
      <c r="L428" s="278" t="str">
        <f t="shared" si="27"/>
        <v/>
      </c>
      <c r="M428" s="284" t="str">
        <f t="shared" si="28"/>
        <v/>
      </c>
      <c r="N428" s="285"/>
    </row>
    <row r="429" spans="1:14" ht="20.100000000000001" customHeight="1" x14ac:dyDescent="0.25">
      <c r="A429" s="170">
        <v>423</v>
      </c>
      <c r="B429" s="166" t="str">
        <f>IF(Devis!B428="","",Devis!B428)</f>
        <v/>
      </c>
      <c r="C429" s="283" t="str">
        <f>IF(Devis!C428="","",Devis!C428)</f>
        <v/>
      </c>
      <c r="D429" s="283" t="str">
        <f>IF(Devis!D428="","",Devis!D428)</f>
        <v/>
      </c>
      <c r="E429" s="166" t="str">
        <f>IF(Devis!E428="","",Devis!E428)</f>
        <v/>
      </c>
      <c r="F429" s="168" t="str">
        <f>IF(Devis!F428="","",Devis!F428)</f>
        <v/>
      </c>
      <c r="G429" s="168" t="str">
        <f>IF(Devis!G428="","",Devis!G428)</f>
        <v/>
      </c>
      <c r="H429" s="168" t="str">
        <f>IF(Devis!H428="","",Devis!H428)</f>
        <v/>
      </c>
      <c r="I429" s="126"/>
      <c r="J429" s="277" t="str">
        <f t="shared" si="25"/>
        <v/>
      </c>
      <c r="K429" s="169" t="str">
        <f t="shared" si="26"/>
        <v/>
      </c>
      <c r="L429" s="278" t="str">
        <f t="shared" si="27"/>
        <v/>
      </c>
      <c r="M429" s="284" t="str">
        <f t="shared" si="28"/>
        <v/>
      </c>
      <c r="N429" s="285"/>
    </row>
    <row r="430" spans="1:14" ht="20.100000000000001" customHeight="1" x14ac:dyDescent="0.25">
      <c r="A430" s="170">
        <v>424</v>
      </c>
      <c r="B430" s="166" t="str">
        <f>IF(Devis!B429="","",Devis!B429)</f>
        <v/>
      </c>
      <c r="C430" s="283" t="str">
        <f>IF(Devis!C429="","",Devis!C429)</f>
        <v/>
      </c>
      <c r="D430" s="283" t="str">
        <f>IF(Devis!D429="","",Devis!D429)</f>
        <v/>
      </c>
      <c r="E430" s="166" t="str">
        <f>IF(Devis!E429="","",Devis!E429)</f>
        <v/>
      </c>
      <c r="F430" s="168" t="str">
        <f>IF(Devis!F429="","",Devis!F429)</f>
        <v/>
      </c>
      <c r="G430" s="168" t="str">
        <f>IF(Devis!G429="","",Devis!G429)</f>
        <v/>
      </c>
      <c r="H430" s="168" t="str">
        <f>IF(Devis!H429="","",Devis!H429)</f>
        <v/>
      </c>
      <c r="I430" s="126"/>
      <c r="J430" s="277" t="str">
        <f t="shared" si="25"/>
        <v/>
      </c>
      <c r="K430" s="169" t="str">
        <f t="shared" si="26"/>
        <v/>
      </c>
      <c r="L430" s="278" t="str">
        <f t="shared" si="27"/>
        <v/>
      </c>
      <c r="M430" s="284" t="str">
        <f t="shared" si="28"/>
        <v/>
      </c>
      <c r="N430" s="285"/>
    </row>
    <row r="431" spans="1:14" ht="20.100000000000001" customHeight="1" x14ac:dyDescent="0.25">
      <c r="A431" s="170">
        <v>425</v>
      </c>
      <c r="B431" s="166" t="str">
        <f>IF(Devis!B430="","",Devis!B430)</f>
        <v/>
      </c>
      <c r="C431" s="283" t="str">
        <f>IF(Devis!C430="","",Devis!C430)</f>
        <v/>
      </c>
      <c r="D431" s="283" t="str">
        <f>IF(Devis!D430="","",Devis!D430)</f>
        <v/>
      </c>
      <c r="E431" s="166" t="str">
        <f>IF(Devis!E430="","",Devis!E430)</f>
        <v/>
      </c>
      <c r="F431" s="168" t="str">
        <f>IF(Devis!F430="","",Devis!F430)</f>
        <v/>
      </c>
      <c r="G431" s="168" t="str">
        <f>IF(Devis!G430="","",Devis!G430)</f>
        <v/>
      </c>
      <c r="H431" s="168" t="str">
        <f>IF(Devis!H430="","",Devis!H430)</f>
        <v/>
      </c>
      <c r="I431" s="126"/>
      <c r="J431" s="277" t="str">
        <f t="shared" si="25"/>
        <v/>
      </c>
      <c r="K431" s="169" t="str">
        <f t="shared" si="26"/>
        <v/>
      </c>
      <c r="L431" s="278" t="str">
        <f t="shared" si="27"/>
        <v/>
      </c>
      <c r="M431" s="284" t="str">
        <f t="shared" si="28"/>
        <v/>
      </c>
      <c r="N431" s="285"/>
    </row>
    <row r="432" spans="1:14" ht="20.100000000000001" customHeight="1" x14ac:dyDescent="0.25">
      <c r="A432" s="170">
        <v>426</v>
      </c>
      <c r="B432" s="166" t="str">
        <f>IF(Devis!B431="","",Devis!B431)</f>
        <v/>
      </c>
      <c r="C432" s="283" t="str">
        <f>IF(Devis!C431="","",Devis!C431)</f>
        <v/>
      </c>
      <c r="D432" s="283" t="str">
        <f>IF(Devis!D431="","",Devis!D431)</f>
        <v/>
      </c>
      <c r="E432" s="166" t="str">
        <f>IF(Devis!E431="","",Devis!E431)</f>
        <v/>
      </c>
      <c r="F432" s="168" t="str">
        <f>IF(Devis!F431="","",Devis!F431)</f>
        <v/>
      </c>
      <c r="G432" s="168" t="str">
        <f>IF(Devis!G431="","",Devis!G431)</f>
        <v/>
      </c>
      <c r="H432" s="168" t="str">
        <f>IF(Devis!H431="","",Devis!H431)</f>
        <v/>
      </c>
      <c r="I432" s="126"/>
      <c r="J432" s="277" t="str">
        <f t="shared" si="25"/>
        <v/>
      </c>
      <c r="K432" s="169" t="str">
        <f t="shared" si="26"/>
        <v/>
      </c>
      <c r="L432" s="278" t="str">
        <f t="shared" si="27"/>
        <v/>
      </c>
      <c r="M432" s="284" t="str">
        <f t="shared" si="28"/>
        <v/>
      </c>
      <c r="N432" s="285"/>
    </row>
    <row r="433" spans="1:14" ht="20.100000000000001" customHeight="1" x14ac:dyDescent="0.25">
      <c r="A433" s="170">
        <v>427</v>
      </c>
      <c r="B433" s="166" t="str">
        <f>IF(Devis!B432="","",Devis!B432)</f>
        <v/>
      </c>
      <c r="C433" s="283" t="str">
        <f>IF(Devis!C432="","",Devis!C432)</f>
        <v/>
      </c>
      <c r="D433" s="283" t="str">
        <f>IF(Devis!D432="","",Devis!D432)</f>
        <v/>
      </c>
      <c r="E433" s="166" t="str">
        <f>IF(Devis!E432="","",Devis!E432)</f>
        <v/>
      </c>
      <c r="F433" s="168" t="str">
        <f>IF(Devis!F432="","",Devis!F432)</f>
        <v/>
      </c>
      <c r="G433" s="168" t="str">
        <f>IF(Devis!G432="","",Devis!G432)</f>
        <v/>
      </c>
      <c r="H433" s="168" t="str">
        <f>IF(Devis!H432="","",Devis!H432)</f>
        <v/>
      </c>
      <c r="I433" s="126"/>
      <c r="J433" s="277" t="str">
        <f t="shared" si="25"/>
        <v/>
      </c>
      <c r="K433" s="169" t="str">
        <f t="shared" si="26"/>
        <v/>
      </c>
      <c r="L433" s="278" t="str">
        <f t="shared" si="27"/>
        <v/>
      </c>
      <c r="M433" s="284" t="str">
        <f t="shared" si="28"/>
        <v/>
      </c>
      <c r="N433" s="285"/>
    </row>
    <row r="434" spans="1:14" ht="20.100000000000001" customHeight="1" x14ac:dyDescent="0.25">
      <c r="A434" s="170">
        <v>428</v>
      </c>
      <c r="B434" s="166" t="str">
        <f>IF(Devis!B433="","",Devis!B433)</f>
        <v/>
      </c>
      <c r="C434" s="283" t="str">
        <f>IF(Devis!C433="","",Devis!C433)</f>
        <v/>
      </c>
      <c r="D434" s="283" t="str">
        <f>IF(Devis!D433="","",Devis!D433)</f>
        <v/>
      </c>
      <c r="E434" s="166" t="str">
        <f>IF(Devis!E433="","",Devis!E433)</f>
        <v/>
      </c>
      <c r="F434" s="168" t="str">
        <f>IF(Devis!F433="","",Devis!F433)</f>
        <v/>
      </c>
      <c r="G434" s="168" t="str">
        <f>IF(Devis!G433="","",Devis!G433)</f>
        <v/>
      </c>
      <c r="H434" s="168" t="str">
        <f>IF(Devis!H433="","",Devis!H433)</f>
        <v/>
      </c>
      <c r="I434" s="126"/>
      <c r="J434" s="277" t="str">
        <f t="shared" si="25"/>
        <v/>
      </c>
      <c r="K434" s="169" t="str">
        <f t="shared" si="26"/>
        <v/>
      </c>
      <c r="L434" s="278" t="str">
        <f t="shared" si="27"/>
        <v/>
      </c>
      <c r="M434" s="284" t="str">
        <f t="shared" si="28"/>
        <v/>
      </c>
      <c r="N434" s="285"/>
    </row>
    <row r="435" spans="1:14" ht="20.100000000000001" customHeight="1" x14ac:dyDescent="0.25">
      <c r="A435" s="170">
        <v>429</v>
      </c>
      <c r="B435" s="166" t="str">
        <f>IF(Devis!B434="","",Devis!B434)</f>
        <v/>
      </c>
      <c r="C435" s="283" t="str">
        <f>IF(Devis!C434="","",Devis!C434)</f>
        <v/>
      </c>
      <c r="D435" s="283" t="str">
        <f>IF(Devis!D434="","",Devis!D434)</f>
        <v/>
      </c>
      <c r="E435" s="166" t="str">
        <f>IF(Devis!E434="","",Devis!E434)</f>
        <v/>
      </c>
      <c r="F435" s="168" t="str">
        <f>IF(Devis!F434="","",Devis!F434)</f>
        <v/>
      </c>
      <c r="G435" s="168" t="str">
        <f>IF(Devis!G434="","",Devis!G434)</f>
        <v/>
      </c>
      <c r="H435" s="168" t="str">
        <f>IF(Devis!H434="","",Devis!H434)</f>
        <v/>
      </c>
      <c r="I435" s="126"/>
      <c r="J435" s="277" t="str">
        <f t="shared" si="25"/>
        <v/>
      </c>
      <c r="K435" s="169" t="str">
        <f t="shared" si="26"/>
        <v/>
      </c>
      <c r="L435" s="278" t="str">
        <f t="shared" si="27"/>
        <v/>
      </c>
      <c r="M435" s="284" t="str">
        <f t="shared" si="28"/>
        <v/>
      </c>
      <c r="N435" s="285"/>
    </row>
    <row r="436" spans="1:14" ht="20.100000000000001" customHeight="1" x14ac:dyDescent="0.25">
      <c r="A436" s="170">
        <v>430</v>
      </c>
      <c r="B436" s="166" t="str">
        <f>IF(Devis!B435="","",Devis!B435)</f>
        <v/>
      </c>
      <c r="C436" s="283" t="str">
        <f>IF(Devis!C435="","",Devis!C435)</f>
        <v/>
      </c>
      <c r="D436" s="283" t="str">
        <f>IF(Devis!D435="","",Devis!D435)</f>
        <v/>
      </c>
      <c r="E436" s="166" t="str">
        <f>IF(Devis!E435="","",Devis!E435)</f>
        <v/>
      </c>
      <c r="F436" s="168" t="str">
        <f>IF(Devis!F435="","",Devis!F435)</f>
        <v/>
      </c>
      <c r="G436" s="168" t="str">
        <f>IF(Devis!G435="","",Devis!G435)</f>
        <v/>
      </c>
      <c r="H436" s="168" t="str">
        <f>IF(Devis!H435="","",Devis!H435)</f>
        <v/>
      </c>
      <c r="I436" s="126"/>
      <c r="J436" s="277" t="str">
        <f t="shared" si="25"/>
        <v/>
      </c>
      <c r="K436" s="169" t="str">
        <f t="shared" si="26"/>
        <v/>
      </c>
      <c r="L436" s="278" t="str">
        <f t="shared" si="27"/>
        <v/>
      </c>
      <c r="M436" s="284" t="str">
        <f t="shared" si="28"/>
        <v/>
      </c>
      <c r="N436" s="285"/>
    </row>
    <row r="437" spans="1:14" ht="20.100000000000001" customHeight="1" x14ac:dyDescent="0.25">
      <c r="A437" s="170">
        <v>431</v>
      </c>
      <c r="B437" s="166" t="str">
        <f>IF(Devis!B436="","",Devis!B436)</f>
        <v/>
      </c>
      <c r="C437" s="283" t="str">
        <f>IF(Devis!C436="","",Devis!C436)</f>
        <v/>
      </c>
      <c r="D437" s="283" t="str">
        <f>IF(Devis!D436="","",Devis!D436)</f>
        <v/>
      </c>
      <c r="E437" s="166" t="str">
        <f>IF(Devis!E436="","",Devis!E436)</f>
        <v/>
      </c>
      <c r="F437" s="168" t="str">
        <f>IF(Devis!F436="","",Devis!F436)</f>
        <v/>
      </c>
      <c r="G437" s="168" t="str">
        <f>IF(Devis!G436="","",Devis!G436)</f>
        <v/>
      </c>
      <c r="H437" s="168" t="str">
        <f>IF(Devis!H436="","",Devis!H436)</f>
        <v/>
      </c>
      <c r="I437" s="126"/>
      <c r="J437" s="277" t="str">
        <f t="shared" si="25"/>
        <v/>
      </c>
      <c r="K437" s="169" t="str">
        <f t="shared" si="26"/>
        <v/>
      </c>
      <c r="L437" s="278" t="str">
        <f t="shared" si="27"/>
        <v/>
      </c>
      <c r="M437" s="284" t="str">
        <f t="shared" si="28"/>
        <v/>
      </c>
      <c r="N437" s="285"/>
    </row>
    <row r="438" spans="1:14" ht="20.100000000000001" customHeight="1" x14ac:dyDescent="0.25">
      <c r="A438" s="170">
        <v>432</v>
      </c>
      <c r="B438" s="166" t="str">
        <f>IF(Devis!B437="","",Devis!B437)</f>
        <v/>
      </c>
      <c r="C438" s="283" t="str">
        <f>IF(Devis!C437="","",Devis!C437)</f>
        <v/>
      </c>
      <c r="D438" s="283" t="str">
        <f>IF(Devis!D437="","",Devis!D437)</f>
        <v/>
      </c>
      <c r="E438" s="166" t="str">
        <f>IF(Devis!E437="","",Devis!E437)</f>
        <v/>
      </c>
      <c r="F438" s="168" t="str">
        <f>IF(Devis!F437="","",Devis!F437)</f>
        <v/>
      </c>
      <c r="G438" s="168" t="str">
        <f>IF(Devis!G437="","",Devis!G437)</f>
        <v/>
      </c>
      <c r="H438" s="168" t="str">
        <f>IF(Devis!H437="","",Devis!H437)</f>
        <v/>
      </c>
      <c r="I438" s="126"/>
      <c r="J438" s="277" t="str">
        <f t="shared" si="25"/>
        <v/>
      </c>
      <c r="K438" s="169" t="str">
        <f t="shared" si="26"/>
        <v/>
      </c>
      <c r="L438" s="278" t="str">
        <f t="shared" si="27"/>
        <v/>
      </c>
      <c r="M438" s="284" t="str">
        <f t="shared" si="28"/>
        <v/>
      </c>
      <c r="N438" s="285"/>
    </row>
    <row r="439" spans="1:14" ht="20.100000000000001" customHeight="1" x14ac:dyDescent="0.25">
      <c r="A439" s="170">
        <v>433</v>
      </c>
      <c r="B439" s="166" t="str">
        <f>IF(Devis!B438="","",Devis!B438)</f>
        <v/>
      </c>
      <c r="C439" s="283" t="str">
        <f>IF(Devis!C438="","",Devis!C438)</f>
        <v/>
      </c>
      <c r="D439" s="283" t="str">
        <f>IF(Devis!D438="","",Devis!D438)</f>
        <v/>
      </c>
      <c r="E439" s="166" t="str">
        <f>IF(Devis!E438="","",Devis!E438)</f>
        <v/>
      </c>
      <c r="F439" s="168" t="str">
        <f>IF(Devis!F438="","",Devis!F438)</f>
        <v/>
      </c>
      <c r="G439" s="168" t="str">
        <f>IF(Devis!G438="","",Devis!G438)</f>
        <v/>
      </c>
      <c r="H439" s="168" t="str">
        <f>IF(Devis!H438="","",Devis!H438)</f>
        <v/>
      </c>
      <c r="I439" s="126"/>
      <c r="J439" s="277" t="str">
        <f t="shared" si="25"/>
        <v/>
      </c>
      <c r="K439" s="169" t="str">
        <f t="shared" si="26"/>
        <v/>
      </c>
      <c r="L439" s="278" t="str">
        <f t="shared" si="27"/>
        <v/>
      </c>
      <c r="M439" s="284" t="str">
        <f t="shared" si="28"/>
        <v/>
      </c>
      <c r="N439" s="285"/>
    </row>
    <row r="440" spans="1:14" ht="20.100000000000001" customHeight="1" x14ac:dyDescent="0.25">
      <c r="A440" s="170">
        <v>434</v>
      </c>
      <c r="B440" s="166" t="str">
        <f>IF(Devis!B439="","",Devis!B439)</f>
        <v/>
      </c>
      <c r="C440" s="283" t="str">
        <f>IF(Devis!C439="","",Devis!C439)</f>
        <v/>
      </c>
      <c r="D440" s="283" t="str">
        <f>IF(Devis!D439="","",Devis!D439)</f>
        <v/>
      </c>
      <c r="E440" s="166" t="str">
        <f>IF(Devis!E439="","",Devis!E439)</f>
        <v/>
      </c>
      <c r="F440" s="168" t="str">
        <f>IF(Devis!F439="","",Devis!F439)</f>
        <v/>
      </c>
      <c r="G440" s="168" t="str">
        <f>IF(Devis!G439="","",Devis!G439)</f>
        <v/>
      </c>
      <c r="H440" s="168" t="str">
        <f>IF(Devis!H439="","",Devis!H439)</f>
        <v/>
      </c>
      <c r="I440" s="126"/>
      <c r="J440" s="277" t="str">
        <f t="shared" si="25"/>
        <v/>
      </c>
      <c r="K440" s="169" t="str">
        <f t="shared" si="26"/>
        <v/>
      </c>
      <c r="L440" s="278" t="str">
        <f t="shared" si="27"/>
        <v/>
      </c>
      <c r="M440" s="284" t="str">
        <f t="shared" si="28"/>
        <v/>
      </c>
      <c r="N440" s="285"/>
    </row>
    <row r="441" spans="1:14" ht="20.100000000000001" customHeight="1" x14ac:dyDescent="0.25">
      <c r="A441" s="170">
        <v>435</v>
      </c>
      <c r="B441" s="166" t="str">
        <f>IF(Devis!B440="","",Devis!B440)</f>
        <v/>
      </c>
      <c r="C441" s="283" t="str">
        <f>IF(Devis!C440="","",Devis!C440)</f>
        <v/>
      </c>
      <c r="D441" s="283" t="str">
        <f>IF(Devis!D440="","",Devis!D440)</f>
        <v/>
      </c>
      <c r="E441" s="166" t="str">
        <f>IF(Devis!E440="","",Devis!E440)</f>
        <v/>
      </c>
      <c r="F441" s="168" t="str">
        <f>IF(Devis!F440="","",Devis!F440)</f>
        <v/>
      </c>
      <c r="G441" s="168" t="str">
        <f>IF(Devis!G440="","",Devis!G440)</f>
        <v/>
      </c>
      <c r="H441" s="168" t="str">
        <f>IF(Devis!H440="","",Devis!H440)</f>
        <v/>
      </c>
      <c r="I441" s="126"/>
      <c r="J441" s="277" t="str">
        <f t="shared" si="25"/>
        <v/>
      </c>
      <c r="K441" s="169" t="str">
        <f t="shared" si="26"/>
        <v/>
      </c>
      <c r="L441" s="278" t="str">
        <f t="shared" si="27"/>
        <v/>
      </c>
      <c r="M441" s="284" t="str">
        <f t="shared" si="28"/>
        <v/>
      </c>
      <c r="N441" s="285"/>
    </row>
    <row r="442" spans="1:14" ht="20.100000000000001" customHeight="1" x14ac:dyDescent="0.25">
      <c r="A442" s="170">
        <v>436</v>
      </c>
      <c r="B442" s="166" t="str">
        <f>IF(Devis!B441="","",Devis!B441)</f>
        <v/>
      </c>
      <c r="C442" s="283" t="str">
        <f>IF(Devis!C441="","",Devis!C441)</f>
        <v/>
      </c>
      <c r="D442" s="283" t="str">
        <f>IF(Devis!D441="","",Devis!D441)</f>
        <v/>
      </c>
      <c r="E442" s="166" t="str">
        <f>IF(Devis!E441="","",Devis!E441)</f>
        <v/>
      </c>
      <c r="F442" s="168" t="str">
        <f>IF(Devis!F441="","",Devis!F441)</f>
        <v/>
      </c>
      <c r="G442" s="168" t="str">
        <f>IF(Devis!G441="","",Devis!G441)</f>
        <v/>
      </c>
      <c r="H442" s="168" t="str">
        <f>IF(Devis!H441="","",Devis!H441)</f>
        <v/>
      </c>
      <c r="I442" s="126"/>
      <c r="J442" s="277" t="str">
        <f t="shared" si="25"/>
        <v/>
      </c>
      <c r="K442" s="169" t="str">
        <f t="shared" si="26"/>
        <v/>
      </c>
      <c r="L442" s="278" t="str">
        <f t="shared" si="27"/>
        <v/>
      </c>
      <c r="M442" s="284" t="str">
        <f t="shared" si="28"/>
        <v/>
      </c>
      <c r="N442" s="285"/>
    </row>
    <row r="443" spans="1:14" ht="20.100000000000001" customHeight="1" x14ac:dyDescent="0.25">
      <c r="A443" s="170">
        <v>437</v>
      </c>
      <c r="B443" s="166" t="str">
        <f>IF(Devis!B442="","",Devis!B442)</f>
        <v/>
      </c>
      <c r="C443" s="283" t="str">
        <f>IF(Devis!C442="","",Devis!C442)</f>
        <v/>
      </c>
      <c r="D443" s="283" t="str">
        <f>IF(Devis!D442="","",Devis!D442)</f>
        <v/>
      </c>
      <c r="E443" s="166" t="str">
        <f>IF(Devis!E442="","",Devis!E442)</f>
        <v/>
      </c>
      <c r="F443" s="168" t="str">
        <f>IF(Devis!F442="","",Devis!F442)</f>
        <v/>
      </c>
      <c r="G443" s="168" t="str">
        <f>IF(Devis!G442="","",Devis!G442)</f>
        <v/>
      </c>
      <c r="H443" s="168" t="str">
        <f>IF(Devis!H442="","",Devis!H442)</f>
        <v/>
      </c>
      <c r="I443" s="126"/>
      <c r="J443" s="277" t="str">
        <f t="shared" si="25"/>
        <v/>
      </c>
      <c r="K443" s="169" t="str">
        <f t="shared" si="26"/>
        <v/>
      </c>
      <c r="L443" s="278" t="str">
        <f t="shared" si="27"/>
        <v/>
      </c>
      <c r="M443" s="284" t="str">
        <f t="shared" si="28"/>
        <v/>
      </c>
      <c r="N443" s="285"/>
    </row>
    <row r="444" spans="1:14" ht="20.100000000000001" customHeight="1" x14ac:dyDescent="0.25">
      <c r="A444" s="170">
        <v>438</v>
      </c>
      <c r="B444" s="166" t="str">
        <f>IF(Devis!B443="","",Devis!B443)</f>
        <v/>
      </c>
      <c r="C444" s="283" t="str">
        <f>IF(Devis!C443="","",Devis!C443)</f>
        <v/>
      </c>
      <c r="D444" s="283" t="str">
        <f>IF(Devis!D443="","",Devis!D443)</f>
        <v/>
      </c>
      <c r="E444" s="166" t="str">
        <f>IF(Devis!E443="","",Devis!E443)</f>
        <v/>
      </c>
      <c r="F444" s="168" t="str">
        <f>IF(Devis!F443="","",Devis!F443)</f>
        <v/>
      </c>
      <c r="G444" s="168" t="str">
        <f>IF(Devis!G443="","",Devis!G443)</f>
        <v/>
      </c>
      <c r="H444" s="168" t="str">
        <f>IF(Devis!H443="","",Devis!H443)</f>
        <v/>
      </c>
      <c r="I444" s="126"/>
      <c r="J444" s="277" t="str">
        <f t="shared" si="25"/>
        <v/>
      </c>
      <c r="K444" s="169" t="str">
        <f t="shared" si="26"/>
        <v/>
      </c>
      <c r="L444" s="278" t="str">
        <f t="shared" si="27"/>
        <v/>
      </c>
      <c r="M444" s="284" t="str">
        <f t="shared" si="28"/>
        <v/>
      </c>
      <c r="N444" s="285"/>
    </row>
    <row r="445" spans="1:14" ht="20.100000000000001" customHeight="1" x14ac:dyDescent="0.25">
      <c r="A445" s="170">
        <v>439</v>
      </c>
      <c r="B445" s="166" t="str">
        <f>IF(Devis!B444="","",Devis!B444)</f>
        <v/>
      </c>
      <c r="C445" s="283" t="str">
        <f>IF(Devis!C444="","",Devis!C444)</f>
        <v/>
      </c>
      <c r="D445" s="283" t="str">
        <f>IF(Devis!D444="","",Devis!D444)</f>
        <v/>
      </c>
      <c r="E445" s="166" t="str">
        <f>IF(Devis!E444="","",Devis!E444)</f>
        <v/>
      </c>
      <c r="F445" s="168" t="str">
        <f>IF(Devis!F444="","",Devis!F444)</f>
        <v/>
      </c>
      <c r="G445" s="168" t="str">
        <f>IF(Devis!G444="","",Devis!G444)</f>
        <v/>
      </c>
      <c r="H445" s="168" t="str">
        <f>IF(Devis!H444="","",Devis!H444)</f>
        <v/>
      </c>
      <c r="I445" s="126"/>
      <c r="J445" s="277" t="str">
        <f t="shared" si="25"/>
        <v/>
      </c>
      <c r="K445" s="169" t="str">
        <f t="shared" si="26"/>
        <v/>
      </c>
      <c r="L445" s="278" t="str">
        <f t="shared" si="27"/>
        <v/>
      </c>
      <c r="M445" s="284" t="str">
        <f t="shared" si="28"/>
        <v/>
      </c>
      <c r="N445" s="285"/>
    </row>
    <row r="446" spans="1:14" ht="20.100000000000001" customHeight="1" x14ac:dyDescent="0.25">
      <c r="A446" s="170">
        <v>440</v>
      </c>
      <c r="B446" s="166" t="str">
        <f>IF(Devis!B445="","",Devis!B445)</f>
        <v/>
      </c>
      <c r="C446" s="283" t="str">
        <f>IF(Devis!C445="","",Devis!C445)</f>
        <v/>
      </c>
      <c r="D446" s="283" t="str">
        <f>IF(Devis!D445="","",Devis!D445)</f>
        <v/>
      </c>
      <c r="E446" s="166" t="str">
        <f>IF(Devis!E445="","",Devis!E445)</f>
        <v/>
      </c>
      <c r="F446" s="168" t="str">
        <f>IF(Devis!F445="","",Devis!F445)</f>
        <v/>
      </c>
      <c r="G446" s="168" t="str">
        <f>IF(Devis!G445="","",Devis!G445)</f>
        <v/>
      </c>
      <c r="H446" s="168" t="str">
        <f>IF(Devis!H445="","",Devis!H445)</f>
        <v/>
      </c>
      <c r="I446" s="126"/>
      <c r="J446" s="277" t="str">
        <f t="shared" si="25"/>
        <v/>
      </c>
      <c r="K446" s="169" t="str">
        <f t="shared" si="26"/>
        <v/>
      </c>
      <c r="L446" s="278" t="str">
        <f t="shared" si="27"/>
        <v/>
      </c>
      <c r="M446" s="284" t="str">
        <f t="shared" si="28"/>
        <v/>
      </c>
      <c r="N446" s="285"/>
    </row>
    <row r="447" spans="1:14" ht="20.100000000000001" customHeight="1" x14ac:dyDescent="0.25">
      <c r="A447" s="170">
        <v>441</v>
      </c>
      <c r="B447" s="166" t="str">
        <f>IF(Devis!B446="","",Devis!B446)</f>
        <v/>
      </c>
      <c r="C447" s="283" t="str">
        <f>IF(Devis!C446="","",Devis!C446)</f>
        <v/>
      </c>
      <c r="D447" s="283" t="str">
        <f>IF(Devis!D446="","",Devis!D446)</f>
        <v/>
      </c>
      <c r="E447" s="166" t="str">
        <f>IF(Devis!E446="","",Devis!E446)</f>
        <v/>
      </c>
      <c r="F447" s="168" t="str">
        <f>IF(Devis!F446="","",Devis!F446)</f>
        <v/>
      </c>
      <c r="G447" s="168" t="str">
        <f>IF(Devis!G446="","",Devis!G446)</f>
        <v/>
      </c>
      <c r="H447" s="168" t="str">
        <f>IF(Devis!H446="","",Devis!H446)</f>
        <v/>
      </c>
      <c r="I447" s="126"/>
      <c r="J447" s="277" t="str">
        <f t="shared" si="25"/>
        <v/>
      </c>
      <c r="K447" s="169" t="str">
        <f t="shared" si="26"/>
        <v/>
      </c>
      <c r="L447" s="278" t="str">
        <f t="shared" si="27"/>
        <v/>
      </c>
      <c r="M447" s="284" t="str">
        <f t="shared" si="28"/>
        <v/>
      </c>
      <c r="N447" s="285"/>
    </row>
    <row r="448" spans="1:14" ht="20.100000000000001" customHeight="1" x14ac:dyDescent="0.25">
      <c r="A448" s="170">
        <v>442</v>
      </c>
      <c r="B448" s="166" t="str">
        <f>IF(Devis!B447="","",Devis!B447)</f>
        <v/>
      </c>
      <c r="C448" s="283" t="str">
        <f>IF(Devis!C447="","",Devis!C447)</f>
        <v/>
      </c>
      <c r="D448" s="283" t="str">
        <f>IF(Devis!D447="","",Devis!D447)</f>
        <v/>
      </c>
      <c r="E448" s="166" t="str">
        <f>IF(Devis!E447="","",Devis!E447)</f>
        <v/>
      </c>
      <c r="F448" s="168" t="str">
        <f>IF(Devis!F447="","",Devis!F447)</f>
        <v/>
      </c>
      <c r="G448" s="168" t="str">
        <f>IF(Devis!G447="","",Devis!G447)</f>
        <v/>
      </c>
      <c r="H448" s="168" t="str">
        <f>IF(Devis!H447="","",Devis!H447)</f>
        <v/>
      </c>
      <c r="I448" s="126"/>
      <c r="J448" s="277" t="str">
        <f t="shared" si="25"/>
        <v/>
      </c>
      <c r="K448" s="169" t="str">
        <f t="shared" si="26"/>
        <v/>
      </c>
      <c r="L448" s="278" t="str">
        <f t="shared" si="27"/>
        <v/>
      </c>
      <c r="M448" s="284" t="str">
        <f t="shared" si="28"/>
        <v/>
      </c>
      <c r="N448" s="285"/>
    </row>
    <row r="449" spans="1:14" ht="20.100000000000001" customHeight="1" x14ac:dyDescent="0.25">
      <c r="A449" s="170">
        <v>443</v>
      </c>
      <c r="B449" s="166" t="str">
        <f>IF(Devis!B448="","",Devis!B448)</f>
        <v/>
      </c>
      <c r="C449" s="283" t="str">
        <f>IF(Devis!C448="","",Devis!C448)</f>
        <v/>
      </c>
      <c r="D449" s="283" t="str">
        <f>IF(Devis!D448="","",Devis!D448)</f>
        <v/>
      </c>
      <c r="E449" s="166" t="str">
        <f>IF(Devis!E448="","",Devis!E448)</f>
        <v/>
      </c>
      <c r="F449" s="168" t="str">
        <f>IF(Devis!F448="","",Devis!F448)</f>
        <v/>
      </c>
      <c r="G449" s="168" t="str">
        <f>IF(Devis!G448="","",Devis!G448)</f>
        <v/>
      </c>
      <c r="H449" s="168" t="str">
        <f>IF(Devis!H448="","",Devis!H448)</f>
        <v/>
      </c>
      <c r="I449" s="126"/>
      <c r="J449" s="277" t="str">
        <f t="shared" si="25"/>
        <v/>
      </c>
      <c r="K449" s="169" t="str">
        <f t="shared" si="26"/>
        <v/>
      </c>
      <c r="L449" s="278" t="str">
        <f t="shared" si="27"/>
        <v/>
      </c>
      <c r="M449" s="284" t="str">
        <f t="shared" si="28"/>
        <v/>
      </c>
      <c r="N449" s="285"/>
    </row>
    <row r="450" spans="1:14" ht="20.100000000000001" customHeight="1" x14ac:dyDescent="0.25">
      <c r="A450" s="170">
        <v>444</v>
      </c>
      <c r="B450" s="166" t="str">
        <f>IF(Devis!B449="","",Devis!B449)</f>
        <v/>
      </c>
      <c r="C450" s="283" t="str">
        <f>IF(Devis!C449="","",Devis!C449)</f>
        <v/>
      </c>
      <c r="D450" s="283" t="str">
        <f>IF(Devis!D449="","",Devis!D449)</f>
        <v/>
      </c>
      <c r="E450" s="166" t="str">
        <f>IF(Devis!E449="","",Devis!E449)</f>
        <v/>
      </c>
      <c r="F450" s="168" t="str">
        <f>IF(Devis!F449="","",Devis!F449)</f>
        <v/>
      </c>
      <c r="G450" s="168" t="str">
        <f>IF(Devis!G449="","",Devis!G449)</f>
        <v/>
      </c>
      <c r="H450" s="168" t="str">
        <f>IF(Devis!H449="","",Devis!H449)</f>
        <v/>
      </c>
      <c r="I450" s="126"/>
      <c r="J450" s="277" t="str">
        <f t="shared" si="25"/>
        <v/>
      </c>
      <c r="K450" s="169" t="str">
        <f t="shared" si="26"/>
        <v/>
      </c>
      <c r="L450" s="278" t="str">
        <f t="shared" si="27"/>
        <v/>
      </c>
      <c r="M450" s="284" t="str">
        <f t="shared" si="28"/>
        <v/>
      </c>
      <c r="N450" s="285"/>
    </row>
    <row r="451" spans="1:14" ht="20.100000000000001" customHeight="1" x14ac:dyDescent="0.25">
      <c r="A451" s="170">
        <v>445</v>
      </c>
      <c r="B451" s="166" t="str">
        <f>IF(Devis!B450="","",Devis!B450)</f>
        <v/>
      </c>
      <c r="C451" s="283" t="str">
        <f>IF(Devis!C450="","",Devis!C450)</f>
        <v/>
      </c>
      <c r="D451" s="283" t="str">
        <f>IF(Devis!D450="","",Devis!D450)</f>
        <v/>
      </c>
      <c r="E451" s="166" t="str">
        <f>IF(Devis!E450="","",Devis!E450)</f>
        <v/>
      </c>
      <c r="F451" s="168" t="str">
        <f>IF(Devis!F450="","",Devis!F450)</f>
        <v/>
      </c>
      <c r="G451" s="168" t="str">
        <f>IF(Devis!G450="","",Devis!G450)</f>
        <v/>
      </c>
      <c r="H451" s="168" t="str">
        <f>IF(Devis!H450="","",Devis!H450)</f>
        <v/>
      </c>
      <c r="I451" s="126"/>
      <c r="J451" s="277" t="str">
        <f t="shared" si="25"/>
        <v/>
      </c>
      <c r="K451" s="169" t="str">
        <f t="shared" si="26"/>
        <v/>
      </c>
      <c r="L451" s="278" t="str">
        <f t="shared" si="27"/>
        <v/>
      </c>
      <c r="M451" s="284" t="str">
        <f t="shared" si="28"/>
        <v/>
      </c>
      <c r="N451" s="285"/>
    </row>
    <row r="452" spans="1:14" ht="20.100000000000001" customHeight="1" x14ac:dyDescent="0.25">
      <c r="A452" s="170">
        <v>446</v>
      </c>
      <c r="B452" s="166" t="str">
        <f>IF(Devis!B451="","",Devis!B451)</f>
        <v/>
      </c>
      <c r="C452" s="283" t="str">
        <f>IF(Devis!C451="","",Devis!C451)</f>
        <v/>
      </c>
      <c r="D452" s="283" t="str">
        <f>IF(Devis!D451="","",Devis!D451)</f>
        <v/>
      </c>
      <c r="E452" s="166" t="str">
        <f>IF(Devis!E451="","",Devis!E451)</f>
        <v/>
      </c>
      <c r="F452" s="168" t="str">
        <f>IF(Devis!F451="","",Devis!F451)</f>
        <v/>
      </c>
      <c r="G452" s="168" t="str">
        <f>IF(Devis!G451="","",Devis!G451)</f>
        <v/>
      </c>
      <c r="H452" s="168" t="str">
        <f>IF(Devis!H451="","",Devis!H451)</f>
        <v/>
      </c>
      <c r="I452" s="126"/>
      <c r="J452" s="277" t="str">
        <f t="shared" si="25"/>
        <v/>
      </c>
      <c r="K452" s="169" t="str">
        <f t="shared" si="26"/>
        <v/>
      </c>
      <c r="L452" s="278" t="str">
        <f t="shared" si="27"/>
        <v/>
      </c>
      <c r="M452" s="284" t="str">
        <f t="shared" si="28"/>
        <v/>
      </c>
      <c r="N452" s="285"/>
    </row>
    <row r="453" spans="1:14" ht="20.100000000000001" customHeight="1" x14ac:dyDescent="0.25">
      <c r="A453" s="170">
        <v>447</v>
      </c>
      <c r="B453" s="166" t="str">
        <f>IF(Devis!B452="","",Devis!B452)</f>
        <v/>
      </c>
      <c r="C453" s="283" t="str">
        <f>IF(Devis!C452="","",Devis!C452)</f>
        <v/>
      </c>
      <c r="D453" s="283" t="str">
        <f>IF(Devis!D452="","",Devis!D452)</f>
        <v/>
      </c>
      <c r="E453" s="166" t="str">
        <f>IF(Devis!E452="","",Devis!E452)</f>
        <v/>
      </c>
      <c r="F453" s="168" t="str">
        <f>IF(Devis!F452="","",Devis!F452)</f>
        <v/>
      </c>
      <c r="G453" s="168" t="str">
        <f>IF(Devis!G452="","",Devis!G452)</f>
        <v/>
      </c>
      <c r="H453" s="168" t="str">
        <f>IF(Devis!H452="","",Devis!H452)</f>
        <v/>
      </c>
      <c r="I453" s="126"/>
      <c r="J453" s="277" t="str">
        <f t="shared" si="25"/>
        <v/>
      </c>
      <c r="K453" s="169" t="str">
        <f t="shared" si="26"/>
        <v/>
      </c>
      <c r="L453" s="278" t="str">
        <f t="shared" si="27"/>
        <v/>
      </c>
      <c r="M453" s="284" t="str">
        <f t="shared" si="28"/>
        <v/>
      </c>
      <c r="N453" s="285"/>
    </row>
    <row r="454" spans="1:14" ht="20.100000000000001" customHeight="1" x14ac:dyDescent="0.25">
      <c r="A454" s="170">
        <v>448</v>
      </c>
      <c r="B454" s="166" t="str">
        <f>IF(Devis!B453="","",Devis!B453)</f>
        <v/>
      </c>
      <c r="C454" s="283" t="str">
        <f>IF(Devis!C453="","",Devis!C453)</f>
        <v/>
      </c>
      <c r="D454" s="283" t="str">
        <f>IF(Devis!D453="","",Devis!D453)</f>
        <v/>
      </c>
      <c r="E454" s="166" t="str">
        <f>IF(Devis!E453="","",Devis!E453)</f>
        <v/>
      </c>
      <c r="F454" s="168" t="str">
        <f>IF(Devis!F453="","",Devis!F453)</f>
        <v/>
      </c>
      <c r="G454" s="168" t="str">
        <f>IF(Devis!G453="","",Devis!G453)</f>
        <v/>
      </c>
      <c r="H454" s="168" t="str">
        <f>IF(Devis!H453="","",Devis!H453)</f>
        <v/>
      </c>
      <c r="I454" s="126"/>
      <c r="J454" s="277" t="str">
        <f t="shared" si="25"/>
        <v/>
      </c>
      <c r="K454" s="169" t="str">
        <f t="shared" si="26"/>
        <v/>
      </c>
      <c r="L454" s="278" t="str">
        <f t="shared" si="27"/>
        <v/>
      </c>
      <c r="M454" s="284" t="str">
        <f t="shared" si="28"/>
        <v/>
      </c>
      <c r="N454" s="285"/>
    </row>
    <row r="455" spans="1:14" ht="20.100000000000001" customHeight="1" x14ac:dyDescent="0.25">
      <c r="A455" s="170">
        <v>449</v>
      </c>
      <c r="B455" s="166" t="str">
        <f>IF(Devis!B454="","",Devis!B454)</f>
        <v/>
      </c>
      <c r="C455" s="283" t="str">
        <f>IF(Devis!C454="","",Devis!C454)</f>
        <v/>
      </c>
      <c r="D455" s="283" t="str">
        <f>IF(Devis!D454="","",Devis!D454)</f>
        <v/>
      </c>
      <c r="E455" s="166" t="str">
        <f>IF(Devis!E454="","",Devis!E454)</f>
        <v/>
      </c>
      <c r="F455" s="168" t="str">
        <f>IF(Devis!F454="","",Devis!F454)</f>
        <v/>
      </c>
      <c r="G455" s="168" t="str">
        <f>IF(Devis!G454="","",Devis!G454)</f>
        <v/>
      </c>
      <c r="H455" s="168" t="str">
        <f>IF(Devis!H454="","",Devis!H454)</f>
        <v/>
      </c>
      <c r="I455" s="126"/>
      <c r="J455" s="277" t="str">
        <f t="shared" si="25"/>
        <v/>
      </c>
      <c r="K455" s="169" t="str">
        <f t="shared" si="26"/>
        <v/>
      </c>
      <c r="L455" s="278" t="str">
        <f t="shared" si="27"/>
        <v/>
      </c>
      <c r="M455" s="284" t="str">
        <f t="shared" si="28"/>
        <v/>
      </c>
      <c r="N455" s="285"/>
    </row>
    <row r="456" spans="1:14" ht="20.100000000000001" customHeight="1" x14ac:dyDescent="0.25">
      <c r="A456" s="170">
        <v>450</v>
      </c>
      <c r="B456" s="166" t="str">
        <f>IF(Devis!B455="","",Devis!B455)</f>
        <v/>
      </c>
      <c r="C456" s="283" t="str">
        <f>IF(Devis!C455="","",Devis!C455)</f>
        <v/>
      </c>
      <c r="D456" s="283" t="str">
        <f>IF(Devis!D455="","",Devis!D455)</f>
        <v/>
      </c>
      <c r="E456" s="166" t="str">
        <f>IF(Devis!E455="","",Devis!E455)</f>
        <v/>
      </c>
      <c r="F456" s="168" t="str">
        <f>IF(Devis!F455="","",Devis!F455)</f>
        <v/>
      </c>
      <c r="G456" s="168" t="str">
        <f>IF(Devis!G455="","",Devis!G455)</f>
        <v/>
      </c>
      <c r="H456" s="168" t="str">
        <f>IF(Devis!H455="","",Devis!H455)</f>
        <v/>
      </c>
      <c r="I456" s="126"/>
      <c r="J456" s="277" t="str">
        <f t="shared" ref="J456:J506" si="29">IF($I456="","",IF($I456&gt;MAX($F456:$H456),"Le montant éligible ne peut etre supérieur au montant présenté",""))</f>
        <v/>
      </c>
      <c r="K456" s="169" t="str">
        <f t="shared" ref="K456:K506" si="30">IF(I456="","",MIN(F456,G456,H456)*1.15)</f>
        <v/>
      </c>
      <c r="L456" s="278" t="str">
        <f t="shared" ref="L456:L506" si="31">IF(I456="","",MIN($I456,$K456))</f>
        <v/>
      </c>
      <c r="M456" s="284" t="str">
        <f t="shared" ref="M456:M506" si="32">IF($L456&gt;$I456,"Le montant raisonnable ne peux pas etre supérieur au montant éligible","")</f>
        <v/>
      </c>
      <c r="N456" s="285"/>
    </row>
    <row r="457" spans="1:14" ht="20.100000000000001" customHeight="1" x14ac:dyDescent="0.25">
      <c r="A457" s="170">
        <v>451</v>
      </c>
      <c r="B457" s="166" t="str">
        <f>IF(Devis!B456="","",Devis!B456)</f>
        <v/>
      </c>
      <c r="C457" s="283" t="str">
        <f>IF(Devis!C456="","",Devis!C456)</f>
        <v/>
      </c>
      <c r="D457" s="283" t="str">
        <f>IF(Devis!D456="","",Devis!D456)</f>
        <v/>
      </c>
      <c r="E457" s="166" t="str">
        <f>IF(Devis!E456="","",Devis!E456)</f>
        <v/>
      </c>
      <c r="F457" s="168" t="str">
        <f>IF(Devis!F456="","",Devis!F456)</f>
        <v/>
      </c>
      <c r="G457" s="168" t="str">
        <f>IF(Devis!G456="","",Devis!G456)</f>
        <v/>
      </c>
      <c r="H457" s="168" t="str">
        <f>IF(Devis!H456="","",Devis!H456)</f>
        <v/>
      </c>
      <c r="I457" s="126"/>
      <c r="J457" s="277" t="str">
        <f t="shared" si="29"/>
        <v/>
      </c>
      <c r="K457" s="169" t="str">
        <f t="shared" si="30"/>
        <v/>
      </c>
      <c r="L457" s="278" t="str">
        <f t="shared" si="31"/>
        <v/>
      </c>
      <c r="M457" s="284" t="str">
        <f t="shared" si="32"/>
        <v/>
      </c>
      <c r="N457" s="285"/>
    </row>
    <row r="458" spans="1:14" ht="20.100000000000001" customHeight="1" x14ac:dyDescent="0.25">
      <c r="A458" s="170">
        <v>452</v>
      </c>
      <c r="B458" s="166" t="str">
        <f>IF(Devis!B457="","",Devis!B457)</f>
        <v/>
      </c>
      <c r="C458" s="283" t="str">
        <f>IF(Devis!C457="","",Devis!C457)</f>
        <v/>
      </c>
      <c r="D458" s="283" t="str">
        <f>IF(Devis!D457="","",Devis!D457)</f>
        <v/>
      </c>
      <c r="E458" s="166" t="str">
        <f>IF(Devis!E457="","",Devis!E457)</f>
        <v/>
      </c>
      <c r="F458" s="168" t="str">
        <f>IF(Devis!F457="","",Devis!F457)</f>
        <v/>
      </c>
      <c r="G458" s="168" t="str">
        <f>IF(Devis!G457="","",Devis!G457)</f>
        <v/>
      </c>
      <c r="H458" s="168" t="str">
        <f>IF(Devis!H457="","",Devis!H457)</f>
        <v/>
      </c>
      <c r="I458" s="126"/>
      <c r="J458" s="277" t="str">
        <f t="shared" si="29"/>
        <v/>
      </c>
      <c r="K458" s="169" t="str">
        <f t="shared" si="30"/>
        <v/>
      </c>
      <c r="L458" s="278" t="str">
        <f t="shared" si="31"/>
        <v/>
      </c>
      <c r="M458" s="284" t="str">
        <f t="shared" si="32"/>
        <v/>
      </c>
      <c r="N458" s="285"/>
    </row>
    <row r="459" spans="1:14" ht="20.100000000000001" customHeight="1" x14ac:dyDescent="0.25">
      <c r="A459" s="170">
        <v>453</v>
      </c>
      <c r="B459" s="166" t="str">
        <f>IF(Devis!B458="","",Devis!B458)</f>
        <v/>
      </c>
      <c r="C459" s="283" t="str">
        <f>IF(Devis!C458="","",Devis!C458)</f>
        <v/>
      </c>
      <c r="D459" s="283" t="str">
        <f>IF(Devis!D458="","",Devis!D458)</f>
        <v/>
      </c>
      <c r="E459" s="166" t="str">
        <f>IF(Devis!E458="","",Devis!E458)</f>
        <v/>
      </c>
      <c r="F459" s="168" t="str">
        <f>IF(Devis!F458="","",Devis!F458)</f>
        <v/>
      </c>
      <c r="G459" s="168" t="str">
        <f>IF(Devis!G458="","",Devis!G458)</f>
        <v/>
      </c>
      <c r="H459" s="168" t="str">
        <f>IF(Devis!H458="","",Devis!H458)</f>
        <v/>
      </c>
      <c r="I459" s="126"/>
      <c r="J459" s="277" t="str">
        <f t="shared" si="29"/>
        <v/>
      </c>
      <c r="K459" s="169" t="str">
        <f t="shared" si="30"/>
        <v/>
      </c>
      <c r="L459" s="278" t="str">
        <f t="shared" si="31"/>
        <v/>
      </c>
      <c r="M459" s="284" t="str">
        <f t="shared" si="32"/>
        <v/>
      </c>
      <c r="N459" s="285"/>
    </row>
    <row r="460" spans="1:14" ht="20.100000000000001" customHeight="1" x14ac:dyDescent="0.25">
      <c r="A460" s="170">
        <v>454</v>
      </c>
      <c r="B460" s="166" t="str">
        <f>IF(Devis!B459="","",Devis!B459)</f>
        <v/>
      </c>
      <c r="C460" s="283" t="str">
        <f>IF(Devis!C459="","",Devis!C459)</f>
        <v/>
      </c>
      <c r="D460" s="283" t="str">
        <f>IF(Devis!D459="","",Devis!D459)</f>
        <v/>
      </c>
      <c r="E460" s="166" t="str">
        <f>IF(Devis!E459="","",Devis!E459)</f>
        <v/>
      </c>
      <c r="F460" s="168" t="str">
        <f>IF(Devis!F459="","",Devis!F459)</f>
        <v/>
      </c>
      <c r="G460" s="168" t="str">
        <f>IF(Devis!G459="","",Devis!G459)</f>
        <v/>
      </c>
      <c r="H460" s="168" t="str">
        <f>IF(Devis!H459="","",Devis!H459)</f>
        <v/>
      </c>
      <c r="I460" s="126"/>
      <c r="J460" s="277" t="str">
        <f t="shared" si="29"/>
        <v/>
      </c>
      <c r="K460" s="169" t="str">
        <f t="shared" si="30"/>
        <v/>
      </c>
      <c r="L460" s="278" t="str">
        <f t="shared" si="31"/>
        <v/>
      </c>
      <c r="M460" s="284" t="str">
        <f t="shared" si="32"/>
        <v/>
      </c>
      <c r="N460" s="285"/>
    </row>
    <row r="461" spans="1:14" ht="20.100000000000001" customHeight="1" x14ac:dyDescent="0.25">
      <c r="A461" s="170">
        <v>455</v>
      </c>
      <c r="B461" s="166" t="str">
        <f>IF(Devis!B460="","",Devis!B460)</f>
        <v/>
      </c>
      <c r="C461" s="283" t="str">
        <f>IF(Devis!C460="","",Devis!C460)</f>
        <v/>
      </c>
      <c r="D461" s="283" t="str">
        <f>IF(Devis!D460="","",Devis!D460)</f>
        <v/>
      </c>
      <c r="E461" s="166" t="str">
        <f>IF(Devis!E460="","",Devis!E460)</f>
        <v/>
      </c>
      <c r="F461" s="168" t="str">
        <f>IF(Devis!F460="","",Devis!F460)</f>
        <v/>
      </c>
      <c r="G461" s="168" t="str">
        <f>IF(Devis!G460="","",Devis!G460)</f>
        <v/>
      </c>
      <c r="H461" s="168" t="str">
        <f>IF(Devis!H460="","",Devis!H460)</f>
        <v/>
      </c>
      <c r="I461" s="126"/>
      <c r="J461" s="277" t="str">
        <f t="shared" si="29"/>
        <v/>
      </c>
      <c r="K461" s="169" t="str">
        <f t="shared" si="30"/>
        <v/>
      </c>
      <c r="L461" s="278" t="str">
        <f t="shared" si="31"/>
        <v/>
      </c>
      <c r="M461" s="284" t="str">
        <f t="shared" si="32"/>
        <v/>
      </c>
      <c r="N461" s="285"/>
    </row>
    <row r="462" spans="1:14" ht="20.100000000000001" customHeight="1" x14ac:dyDescent="0.25">
      <c r="A462" s="170">
        <v>456</v>
      </c>
      <c r="B462" s="166" t="str">
        <f>IF(Devis!B461="","",Devis!B461)</f>
        <v/>
      </c>
      <c r="C462" s="283" t="str">
        <f>IF(Devis!C461="","",Devis!C461)</f>
        <v/>
      </c>
      <c r="D462" s="283" t="str">
        <f>IF(Devis!D461="","",Devis!D461)</f>
        <v/>
      </c>
      <c r="E462" s="166" t="str">
        <f>IF(Devis!E461="","",Devis!E461)</f>
        <v/>
      </c>
      <c r="F462" s="168" t="str">
        <f>IF(Devis!F461="","",Devis!F461)</f>
        <v/>
      </c>
      <c r="G462" s="168" t="str">
        <f>IF(Devis!G461="","",Devis!G461)</f>
        <v/>
      </c>
      <c r="H462" s="168" t="str">
        <f>IF(Devis!H461="","",Devis!H461)</f>
        <v/>
      </c>
      <c r="I462" s="126"/>
      <c r="J462" s="277" t="str">
        <f t="shared" si="29"/>
        <v/>
      </c>
      <c r="K462" s="169" t="str">
        <f t="shared" si="30"/>
        <v/>
      </c>
      <c r="L462" s="278" t="str">
        <f t="shared" si="31"/>
        <v/>
      </c>
      <c r="M462" s="284" t="str">
        <f t="shared" si="32"/>
        <v/>
      </c>
      <c r="N462" s="285"/>
    </row>
    <row r="463" spans="1:14" ht="20.100000000000001" customHeight="1" x14ac:dyDescent="0.25">
      <c r="A463" s="170">
        <v>457</v>
      </c>
      <c r="B463" s="166" t="str">
        <f>IF(Devis!B462="","",Devis!B462)</f>
        <v/>
      </c>
      <c r="C463" s="283" t="str">
        <f>IF(Devis!C462="","",Devis!C462)</f>
        <v/>
      </c>
      <c r="D463" s="283" t="str">
        <f>IF(Devis!D462="","",Devis!D462)</f>
        <v/>
      </c>
      <c r="E463" s="166" t="str">
        <f>IF(Devis!E462="","",Devis!E462)</f>
        <v/>
      </c>
      <c r="F463" s="168" t="str">
        <f>IF(Devis!F462="","",Devis!F462)</f>
        <v/>
      </c>
      <c r="G463" s="168" t="str">
        <f>IF(Devis!G462="","",Devis!G462)</f>
        <v/>
      </c>
      <c r="H463" s="168" t="str">
        <f>IF(Devis!H462="","",Devis!H462)</f>
        <v/>
      </c>
      <c r="I463" s="126"/>
      <c r="J463" s="277" t="str">
        <f t="shared" si="29"/>
        <v/>
      </c>
      <c r="K463" s="169" t="str">
        <f t="shared" si="30"/>
        <v/>
      </c>
      <c r="L463" s="278" t="str">
        <f t="shared" si="31"/>
        <v/>
      </c>
      <c r="M463" s="284" t="str">
        <f t="shared" si="32"/>
        <v/>
      </c>
      <c r="N463" s="285"/>
    </row>
    <row r="464" spans="1:14" ht="20.100000000000001" customHeight="1" x14ac:dyDescent="0.25">
      <c r="A464" s="170">
        <v>458</v>
      </c>
      <c r="B464" s="166" t="str">
        <f>IF(Devis!B463="","",Devis!B463)</f>
        <v/>
      </c>
      <c r="C464" s="283" t="str">
        <f>IF(Devis!C463="","",Devis!C463)</f>
        <v/>
      </c>
      <c r="D464" s="283" t="str">
        <f>IF(Devis!D463="","",Devis!D463)</f>
        <v/>
      </c>
      <c r="E464" s="166" t="str">
        <f>IF(Devis!E463="","",Devis!E463)</f>
        <v/>
      </c>
      <c r="F464" s="168" t="str">
        <f>IF(Devis!F463="","",Devis!F463)</f>
        <v/>
      </c>
      <c r="G464" s="168" t="str">
        <f>IF(Devis!G463="","",Devis!G463)</f>
        <v/>
      </c>
      <c r="H464" s="168" t="str">
        <f>IF(Devis!H463="","",Devis!H463)</f>
        <v/>
      </c>
      <c r="I464" s="126"/>
      <c r="J464" s="277" t="str">
        <f t="shared" si="29"/>
        <v/>
      </c>
      <c r="K464" s="169" t="str">
        <f t="shared" si="30"/>
        <v/>
      </c>
      <c r="L464" s="278" t="str">
        <f t="shared" si="31"/>
        <v/>
      </c>
      <c r="M464" s="284" t="str">
        <f t="shared" si="32"/>
        <v/>
      </c>
      <c r="N464" s="285"/>
    </row>
    <row r="465" spans="1:14" ht="20.100000000000001" customHeight="1" x14ac:dyDescent="0.25">
      <c r="A465" s="170">
        <v>459</v>
      </c>
      <c r="B465" s="166" t="str">
        <f>IF(Devis!B464="","",Devis!B464)</f>
        <v/>
      </c>
      <c r="C465" s="283" t="str">
        <f>IF(Devis!C464="","",Devis!C464)</f>
        <v/>
      </c>
      <c r="D465" s="283" t="str">
        <f>IF(Devis!D464="","",Devis!D464)</f>
        <v/>
      </c>
      <c r="E465" s="166" t="str">
        <f>IF(Devis!E464="","",Devis!E464)</f>
        <v/>
      </c>
      <c r="F465" s="168" t="str">
        <f>IF(Devis!F464="","",Devis!F464)</f>
        <v/>
      </c>
      <c r="G465" s="168" t="str">
        <f>IF(Devis!G464="","",Devis!G464)</f>
        <v/>
      </c>
      <c r="H465" s="168" t="str">
        <f>IF(Devis!H464="","",Devis!H464)</f>
        <v/>
      </c>
      <c r="I465" s="126"/>
      <c r="J465" s="277" t="str">
        <f t="shared" si="29"/>
        <v/>
      </c>
      <c r="K465" s="169" t="str">
        <f t="shared" si="30"/>
        <v/>
      </c>
      <c r="L465" s="278" t="str">
        <f t="shared" si="31"/>
        <v/>
      </c>
      <c r="M465" s="284" t="str">
        <f t="shared" si="32"/>
        <v/>
      </c>
      <c r="N465" s="285"/>
    </row>
    <row r="466" spans="1:14" ht="20.100000000000001" customHeight="1" x14ac:dyDescent="0.25">
      <c r="A466" s="170">
        <v>460</v>
      </c>
      <c r="B466" s="166" t="str">
        <f>IF(Devis!B465="","",Devis!B465)</f>
        <v/>
      </c>
      <c r="C466" s="283" t="str">
        <f>IF(Devis!C465="","",Devis!C465)</f>
        <v/>
      </c>
      <c r="D466" s="283" t="str">
        <f>IF(Devis!D465="","",Devis!D465)</f>
        <v/>
      </c>
      <c r="E466" s="166" t="str">
        <f>IF(Devis!E465="","",Devis!E465)</f>
        <v/>
      </c>
      <c r="F466" s="168" t="str">
        <f>IF(Devis!F465="","",Devis!F465)</f>
        <v/>
      </c>
      <c r="G466" s="168" t="str">
        <f>IF(Devis!G465="","",Devis!G465)</f>
        <v/>
      </c>
      <c r="H466" s="168" t="str">
        <f>IF(Devis!H465="","",Devis!H465)</f>
        <v/>
      </c>
      <c r="I466" s="126"/>
      <c r="J466" s="277" t="str">
        <f t="shared" si="29"/>
        <v/>
      </c>
      <c r="K466" s="169" t="str">
        <f t="shared" si="30"/>
        <v/>
      </c>
      <c r="L466" s="278" t="str">
        <f t="shared" si="31"/>
        <v/>
      </c>
      <c r="M466" s="284" t="str">
        <f t="shared" si="32"/>
        <v/>
      </c>
      <c r="N466" s="285"/>
    </row>
    <row r="467" spans="1:14" ht="20.100000000000001" customHeight="1" x14ac:dyDescent="0.25">
      <c r="A467" s="170">
        <v>461</v>
      </c>
      <c r="B467" s="166" t="str">
        <f>IF(Devis!B466="","",Devis!B466)</f>
        <v/>
      </c>
      <c r="C467" s="283" t="str">
        <f>IF(Devis!C466="","",Devis!C466)</f>
        <v/>
      </c>
      <c r="D467" s="283" t="str">
        <f>IF(Devis!D466="","",Devis!D466)</f>
        <v/>
      </c>
      <c r="E467" s="166" t="str">
        <f>IF(Devis!E466="","",Devis!E466)</f>
        <v/>
      </c>
      <c r="F467" s="168" t="str">
        <f>IF(Devis!F466="","",Devis!F466)</f>
        <v/>
      </c>
      <c r="G467" s="168" t="str">
        <f>IF(Devis!G466="","",Devis!G466)</f>
        <v/>
      </c>
      <c r="H467" s="168" t="str">
        <f>IF(Devis!H466="","",Devis!H466)</f>
        <v/>
      </c>
      <c r="I467" s="126"/>
      <c r="J467" s="277" t="str">
        <f t="shared" si="29"/>
        <v/>
      </c>
      <c r="K467" s="169" t="str">
        <f t="shared" si="30"/>
        <v/>
      </c>
      <c r="L467" s="278" t="str">
        <f t="shared" si="31"/>
        <v/>
      </c>
      <c r="M467" s="284" t="str">
        <f t="shared" si="32"/>
        <v/>
      </c>
      <c r="N467" s="285"/>
    </row>
    <row r="468" spans="1:14" ht="20.100000000000001" customHeight="1" x14ac:dyDescent="0.25">
      <c r="A468" s="170">
        <v>462</v>
      </c>
      <c r="B468" s="166" t="str">
        <f>IF(Devis!B467="","",Devis!B467)</f>
        <v/>
      </c>
      <c r="C468" s="283" t="str">
        <f>IF(Devis!C467="","",Devis!C467)</f>
        <v/>
      </c>
      <c r="D468" s="283" t="str">
        <f>IF(Devis!D467="","",Devis!D467)</f>
        <v/>
      </c>
      <c r="E468" s="166" t="str">
        <f>IF(Devis!E467="","",Devis!E467)</f>
        <v/>
      </c>
      <c r="F468" s="168" t="str">
        <f>IF(Devis!F467="","",Devis!F467)</f>
        <v/>
      </c>
      <c r="G468" s="168" t="str">
        <f>IF(Devis!G467="","",Devis!G467)</f>
        <v/>
      </c>
      <c r="H468" s="168" t="str">
        <f>IF(Devis!H467="","",Devis!H467)</f>
        <v/>
      </c>
      <c r="I468" s="126"/>
      <c r="J468" s="277" t="str">
        <f t="shared" si="29"/>
        <v/>
      </c>
      <c r="K468" s="169" t="str">
        <f t="shared" si="30"/>
        <v/>
      </c>
      <c r="L468" s="278" t="str">
        <f t="shared" si="31"/>
        <v/>
      </c>
      <c r="M468" s="284" t="str">
        <f t="shared" si="32"/>
        <v/>
      </c>
      <c r="N468" s="285"/>
    </row>
    <row r="469" spans="1:14" ht="20.100000000000001" customHeight="1" x14ac:dyDescent="0.25">
      <c r="A469" s="170">
        <v>463</v>
      </c>
      <c r="B469" s="166" t="str">
        <f>IF(Devis!B468="","",Devis!B468)</f>
        <v/>
      </c>
      <c r="C469" s="283" t="str">
        <f>IF(Devis!C468="","",Devis!C468)</f>
        <v/>
      </c>
      <c r="D469" s="283" t="str">
        <f>IF(Devis!D468="","",Devis!D468)</f>
        <v/>
      </c>
      <c r="E469" s="166" t="str">
        <f>IF(Devis!E468="","",Devis!E468)</f>
        <v/>
      </c>
      <c r="F469" s="168" t="str">
        <f>IF(Devis!F468="","",Devis!F468)</f>
        <v/>
      </c>
      <c r="G469" s="168" t="str">
        <f>IF(Devis!G468="","",Devis!G468)</f>
        <v/>
      </c>
      <c r="H469" s="168" t="str">
        <f>IF(Devis!H468="","",Devis!H468)</f>
        <v/>
      </c>
      <c r="I469" s="126"/>
      <c r="J469" s="277" t="str">
        <f t="shared" si="29"/>
        <v/>
      </c>
      <c r="K469" s="169" t="str">
        <f t="shared" si="30"/>
        <v/>
      </c>
      <c r="L469" s="278" t="str">
        <f t="shared" si="31"/>
        <v/>
      </c>
      <c r="M469" s="284" t="str">
        <f t="shared" si="32"/>
        <v/>
      </c>
      <c r="N469" s="285"/>
    </row>
    <row r="470" spans="1:14" ht="20.100000000000001" customHeight="1" x14ac:dyDescent="0.25">
      <c r="A470" s="170">
        <v>464</v>
      </c>
      <c r="B470" s="166" t="str">
        <f>IF(Devis!B469="","",Devis!B469)</f>
        <v/>
      </c>
      <c r="C470" s="283" t="str">
        <f>IF(Devis!C469="","",Devis!C469)</f>
        <v/>
      </c>
      <c r="D470" s="283" t="str">
        <f>IF(Devis!D469="","",Devis!D469)</f>
        <v/>
      </c>
      <c r="E470" s="166" t="str">
        <f>IF(Devis!E469="","",Devis!E469)</f>
        <v/>
      </c>
      <c r="F470" s="168" t="str">
        <f>IF(Devis!F469="","",Devis!F469)</f>
        <v/>
      </c>
      <c r="G470" s="168" t="str">
        <f>IF(Devis!G469="","",Devis!G469)</f>
        <v/>
      </c>
      <c r="H470" s="168" t="str">
        <f>IF(Devis!H469="","",Devis!H469)</f>
        <v/>
      </c>
      <c r="I470" s="126"/>
      <c r="J470" s="277" t="str">
        <f t="shared" si="29"/>
        <v/>
      </c>
      <c r="K470" s="169" t="str">
        <f t="shared" si="30"/>
        <v/>
      </c>
      <c r="L470" s="278" t="str">
        <f t="shared" si="31"/>
        <v/>
      </c>
      <c r="M470" s="284" t="str">
        <f t="shared" si="32"/>
        <v/>
      </c>
      <c r="N470" s="285"/>
    </row>
    <row r="471" spans="1:14" ht="20.100000000000001" customHeight="1" x14ac:dyDescent="0.25">
      <c r="A471" s="170">
        <v>465</v>
      </c>
      <c r="B471" s="166" t="str">
        <f>IF(Devis!B470="","",Devis!B470)</f>
        <v/>
      </c>
      <c r="C471" s="283" t="str">
        <f>IF(Devis!C470="","",Devis!C470)</f>
        <v/>
      </c>
      <c r="D471" s="283" t="str">
        <f>IF(Devis!D470="","",Devis!D470)</f>
        <v/>
      </c>
      <c r="E471" s="166" t="str">
        <f>IF(Devis!E470="","",Devis!E470)</f>
        <v/>
      </c>
      <c r="F471" s="168" t="str">
        <f>IF(Devis!F470="","",Devis!F470)</f>
        <v/>
      </c>
      <c r="G471" s="168" t="str">
        <f>IF(Devis!G470="","",Devis!G470)</f>
        <v/>
      </c>
      <c r="H471" s="168" t="str">
        <f>IF(Devis!H470="","",Devis!H470)</f>
        <v/>
      </c>
      <c r="I471" s="126"/>
      <c r="J471" s="277" t="str">
        <f t="shared" si="29"/>
        <v/>
      </c>
      <c r="K471" s="169" t="str">
        <f t="shared" si="30"/>
        <v/>
      </c>
      <c r="L471" s="278" t="str">
        <f t="shared" si="31"/>
        <v/>
      </c>
      <c r="M471" s="284" t="str">
        <f t="shared" si="32"/>
        <v/>
      </c>
      <c r="N471" s="285"/>
    </row>
    <row r="472" spans="1:14" ht="20.100000000000001" customHeight="1" x14ac:dyDescent="0.25">
      <c r="A472" s="170">
        <v>466</v>
      </c>
      <c r="B472" s="166" t="str">
        <f>IF(Devis!B471="","",Devis!B471)</f>
        <v/>
      </c>
      <c r="C472" s="283" t="str">
        <f>IF(Devis!C471="","",Devis!C471)</f>
        <v/>
      </c>
      <c r="D472" s="283" t="str">
        <f>IF(Devis!D471="","",Devis!D471)</f>
        <v/>
      </c>
      <c r="E472" s="166" t="str">
        <f>IF(Devis!E471="","",Devis!E471)</f>
        <v/>
      </c>
      <c r="F472" s="168" t="str">
        <f>IF(Devis!F471="","",Devis!F471)</f>
        <v/>
      </c>
      <c r="G472" s="168" t="str">
        <f>IF(Devis!G471="","",Devis!G471)</f>
        <v/>
      </c>
      <c r="H472" s="168" t="str">
        <f>IF(Devis!H471="","",Devis!H471)</f>
        <v/>
      </c>
      <c r="I472" s="126"/>
      <c r="J472" s="277" t="str">
        <f t="shared" si="29"/>
        <v/>
      </c>
      <c r="K472" s="169" t="str">
        <f t="shared" si="30"/>
        <v/>
      </c>
      <c r="L472" s="278" t="str">
        <f t="shared" si="31"/>
        <v/>
      </c>
      <c r="M472" s="284" t="str">
        <f t="shared" si="32"/>
        <v/>
      </c>
      <c r="N472" s="285"/>
    </row>
    <row r="473" spans="1:14" ht="20.100000000000001" customHeight="1" x14ac:dyDescent="0.25">
      <c r="A473" s="170">
        <v>467</v>
      </c>
      <c r="B473" s="166" t="str">
        <f>IF(Devis!B472="","",Devis!B472)</f>
        <v/>
      </c>
      <c r="C473" s="283" t="str">
        <f>IF(Devis!C472="","",Devis!C472)</f>
        <v/>
      </c>
      <c r="D473" s="283" t="str">
        <f>IF(Devis!D472="","",Devis!D472)</f>
        <v/>
      </c>
      <c r="E473" s="166" t="str">
        <f>IF(Devis!E472="","",Devis!E472)</f>
        <v/>
      </c>
      <c r="F473" s="168" t="str">
        <f>IF(Devis!F472="","",Devis!F472)</f>
        <v/>
      </c>
      <c r="G473" s="168" t="str">
        <f>IF(Devis!G472="","",Devis!G472)</f>
        <v/>
      </c>
      <c r="H473" s="168" t="str">
        <f>IF(Devis!H472="","",Devis!H472)</f>
        <v/>
      </c>
      <c r="I473" s="126"/>
      <c r="J473" s="277" t="str">
        <f t="shared" si="29"/>
        <v/>
      </c>
      <c r="K473" s="169" t="str">
        <f t="shared" si="30"/>
        <v/>
      </c>
      <c r="L473" s="278" t="str">
        <f t="shared" si="31"/>
        <v/>
      </c>
      <c r="M473" s="284" t="str">
        <f t="shared" si="32"/>
        <v/>
      </c>
      <c r="N473" s="285"/>
    </row>
    <row r="474" spans="1:14" ht="20.100000000000001" customHeight="1" x14ac:dyDescent="0.25">
      <c r="A474" s="170">
        <v>468</v>
      </c>
      <c r="B474" s="166" t="str">
        <f>IF(Devis!B473="","",Devis!B473)</f>
        <v/>
      </c>
      <c r="C474" s="283" t="str">
        <f>IF(Devis!C473="","",Devis!C473)</f>
        <v/>
      </c>
      <c r="D474" s="283" t="str">
        <f>IF(Devis!D473="","",Devis!D473)</f>
        <v/>
      </c>
      <c r="E474" s="166" t="str">
        <f>IF(Devis!E473="","",Devis!E473)</f>
        <v/>
      </c>
      <c r="F474" s="168" t="str">
        <f>IF(Devis!F473="","",Devis!F473)</f>
        <v/>
      </c>
      <c r="G474" s="168" t="str">
        <f>IF(Devis!G473="","",Devis!G473)</f>
        <v/>
      </c>
      <c r="H474" s="168" t="str">
        <f>IF(Devis!H473="","",Devis!H473)</f>
        <v/>
      </c>
      <c r="I474" s="126"/>
      <c r="J474" s="277" t="str">
        <f t="shared" si="29"/>
        <v/>
      </c>
      <c r="K474" s="169" t="str">
        <f t="shared" si="30"/>
        <v/>
      </c>
      <c r="L474" s="278" t="str">
        <f t="shared" si="31"/>
        <v/>
      </c>
      <c r="M474" s="284" t="str">
        <f t="shared" si="32"/>
        <v/>
      </c>
      <c r="N474" s="285"/>
    </row>
    <row r="475" spans="1:14" ht="20.100000000000001" customHeight="1" x14ac:dyDescent="0.25">
      <c r="A475" s="170">
        <v>469</v>
      </c>
      <c r="B475" s="166" t="str">
        <f>IF(Devis!B474="","",Devis!B474)</f>
        <v/>
      </c>
      <c r="C475" s="283" t="str">
        <f>IF(Devis!C474="","",Devis!C474)</f>
        <v/>
      </c>
      <c r="D475" s="283" t="str">
        <f>IF(Devis!D474="","",Devis!D474)</f>
        <v/>
      </c>
      <c r="E475" s="166" t="str">
        <f>IF(Devis!E474="","",Devis!E474)</f>
        <v/>
      </c>
      <c r="F475" s="168" t="str">
        <f>IF(Devis!F474="","",Devis!F474)</f>
        <v/>
      </c>
      <c r="G475" s="168" t="str">
        <f>IF(Devis!G474="","",Devis!G474)</f>
        <v/>
      </c>
      <c r="H475" s="168" t="str">
        <f>IF(Devis!H474="","",Devis!H474)</f>
        <v/>
      </c>
      <c r="I475" s="126"/>
      <c r="J475" s="277" t="str">
        <f t="shared" si="29"/>
        <v/>
      </c>
      <c r="K475" s="169" t="str">
        <f t="shared" si="30"/>
        <v/>
      </c>
      <c r="L475" s="278" t="str">
        <f t="shared" si="31"/>
        <v/>
      </c>
      <c r="M475" s="284" t="str">
        <f t="shared" si="32"/>
        <v/>
      </c>
      <c r="N475" s="285"/>
    </row>
    <row r="476" spans="1:14" ht="20.100000000000001" customHeight="1" x14ac:dyDescent="0.25">
      <c r="A476" s="170">
        <v>470</v>
      </c>
      <c r="B476" s="166" t="str">
        <f>IF(Devis!B475="","",Devis!B475)</f>
        <v/>
      </c>
      <c r="C476" s="283" t="str">
        <f>IF(Devis!C475="","",Devis!C475)</f>
        <v/>
      </c>
      <c r="D476" s="283" t="str">
        <f>IF(Devis!D475="","",Devis!D475)</f>
        <v/>
      </c>
      <c r="E476" s="166" t="str">
        <f>IF(Devis!E475="","",Devis!E475)</f>
        <v/>
      </c>
      <c r="F476" s="168" t="str">
        <f>IF(Devis!F475="","",Devis!F475)</f>
        <v/>
      </c>
      <c r="G476" s="168" t="str">
        <f>IF(Devis!G475="","",Devis!G475)</f>
        <v/>
      </c>
      <c r="H476" s="168" t="str">
        <f>IF(Devis!H475="","",Devis!H475)</f>
        <v/>
      </c>
      <c r="I476" s="126"/>
      <c r="J476" s="277" t="str">
        <f t="shared" si="29"/>
        <v/>
      </c>
      <c r="K476" s="169" t="str">
        <f t="shared" si="30"/>
        <v/>
      </c>
      <c r="L476" s="278" t="str">
        <f t="shared" si="31"/>
        <v/>
      </c>
      <c r="M476" s="284" t="str">
        <f t="shared" si="32"/>
        <v/>
      </c>
      <c r="N476" s="285"/>
    </row>
    <row r="477" spans="1:14" ht="20.100000000000001" customHeight="1" x14ac:dyDescent="0.25">
      <c r="A477" s="170">
        <v>471</v>
      </c>
      <c r="B477" s="166" t="str">
        <f>IF(Devis!B476="","",Devis!B476)</f>
        <v/>
      </c>
      <c r="C477" s="283" t="str">
        <f>IF(Devis!C476="","",Devis!C476)</f>
        <v/>
      </c>
      <c r="D477" s="283" t="str">
        <f>IF(Devis!D476="","",Devis!D476)</f>
        <v/>
      </c>
      <c r="E477" s="166" t="str">
        <f>IF(Devis!E476="","",Devis!E476)</f>
        <v/>
      </c>
      <c r="F477" s="168" t="str">
        <f>IF(Devis!F476="","",Devis!F476)</f>
        <v/>
      </c>
      <c r="G477" s="168" t="str">
        <f>IF(Devis!G476="","",Devis!G476)</f>
        <v/>
      </c>
      <c r="H477" s="168" t="str">
        <f>IF(Devis!H476="","",Devis!H476)</f>
        <v/>
      </c>
      <c r="I477" s="126"/>
      <c r="J477" s="277" t="str">
        <f t="shared" si="29"/>
        <v/>
      </c>
      <c r="K477" s="169" t="str">
        <f t="shared" si="30"/>
        <v/>
      </c>
      <c r="L477" s="278" t="str">
        <f t="shared" si="31"/>
        <v/>
      </c>
      <c r="M477" s="284" t="str">
        <f t="shared" si="32"/>
        <v/>
      </c>
      <c r="N477" s="285"/>
    </row>
    <row r="478" spans="1:14" ht="20.100000000000001" customHeight="1" x14ac:dyDescent="0.25">
      <c r="A478" s="170">
        <v>472</v>
      </c>
      <c r="B478" s="166" t="str">
        <f>IF(Devis!B477="","",Devis!B477)</f>
        <v/>
      </c>
      <c r="C478" s="283" t="str">
        <f>IF(Devis!C477="","",Devis!C477)</f>
        <v/>
      </c>
      <c r="D478" s="283" t="str">
        <f>IF(Devis!D477="","",Devis!D477)</f>
        <v/>
      </c>
      <c r="E478" s="166" t="str">
        <f>IF(Devis!E477="","",Devis!E477)</f>
        <v/>
      </c>
      <c r="F478" s="168" t="str">
        <f>IF(Devis!F477="","",Devis!F477)</f>
        <v/>
      </c>
      <c r="G478" s="168" t="str">
        <f>IF(Devis!G477="","",Devis!G477)</f>
        <v/>
      </c>
      <c r="H478" s="168" t="str">
        <f>IF(Devis!H477="","",Devis!H477)</f>
        <v/>
      </c>
      <c r="I478" s="126"/>
      <c r="J478" s="277" t="str">
        <f t="shared" si="29"/>
        <v/>
      </c>
      <c r="K478" s="169" t="str">
        <f t="shared" si="30"/>
        <v/>
      </c>
      <c r="L478" s="278" t="str">
        <f t="shared" si="31"/>
        <v/>
      </c>
      <c r="M478" s="284" t="str">
        <f t="shared" si="32"/>
        <v/>
      </c>
      <c r="N478" s="285"/>
    </row>
    <row r="479" spans="1:14" ht="20.100000000000001" customHeight="1" x14ac:dyDescent="0.25">
      <c r="A479" s="170">
        <v>473</v>
      </c>
      <c r="B479" s="166" t="str">
        <f>IF(Devis!B478="","",Devis!B478)</f>
        <v/>
      </c>
      <c r="C479" s="283" t="str">
        <f>IF(Devis!C478="","",Devis!C478)</f>
        <v/>
      </c>
      <c r="D479" s="283" t="str">
        <f>IF(Devis!D478="","",Devis!D478)</f>
        <v/>
      </c>
      <c r="E479" s="166" t="str">
        <f>IF(Devis!E478="","",Devis!E478)</f>
        <v/>
      </c>
      <c r="F479" s="168" t="str">
        <f>IF(Devis!F478="","",Devis!F478)</f>
        <v/>
      </c>
      <c r="G479" s="168" t="str">
        <f>IF(Devis!G478="","",Devis!G478)</f>
        <v/>
      </c>
      <c r="H479" s="168" t="str">
        <f>IF(Devis!H478="","",Devis!H478)</f>
        <v/>
      </c>
      <c r="I479" s="126"/>
      <c r="J479" s="277" t="str">
        <f t="shared" si="29"/>
        <v/>
      </c>
      <c r="K479" s="169" t="str">
        <f t="shared" si="30"/>
        <v/>
      </c>
      <c r="L479" s="278" t="str">
        <f t="shared" si="31"/>
        <v/>
      </c>
      <c r="M479" s="284" t="str">
        <f t="shared" si="32"/>
        <v/>
      </c>
      <c r="N479" s="285"/>
    </row>
    <row r="480" spans="1:14" ht="20.100000000000001" customHeight="1" x14ac:dyDescent="0.25">
      <c r="A480" s="170">
        <v>474</v>
      </c>
      <c r="B480" s="166" t="str">
        <f>IF(Devis!B479="","",Devis!B479)</f>
        <v/>
      </c>
      <c r="C480" s="283" t="str">
        <f>IF(Devis!C479="","",Devis!C479)</f>
        <v/>
      </c>
      <c r="D480" s="283" t="str">
        <f>IF(Devis!D479="","",Devis!D479)</f>
        <v/>
      </c>
      <c r="E480" s="166" t="str">
        <f>IF(Devis!E479="","",Devis!E479)</f>
        <v/>
      </c>
      <c r="F480" s="168" t="str">
        <f>IF(Devis!F479="","",Devis!F479)</f>
        <v/>
      </c>
      <c r="G480" s="168" t="str">
        <f>IF(Devis!G479="","",Devis!G479)</f>
        <v/>
      </c>
      <c r="H480" s="168" t="str">
        <f>IF(Devis!H479="","",Devis!H479)</f>
        <v/>
      </c>
      <c r="I480" s="126"/>
      <c r="J480" s="277" t="str">
        <f t="shared" si="29"/>
        <v/>
      </c>
      <c r="K480" s="169" t="str">
        <f t="shared" si="30"/>
        <v/>
      </c>
      <c r="L480" s="278" t="str">
        <f t="shared" si="31"/>
        <v/>
      </c>
      <c r="M480" s="284" t="str">
        <f t="shared" si="32"/>
        <v/>
      </c>
      <c r="N480" s="285"/>
    </row>
    <row r="481" spans="1:14" ht="20.100000000000001" customHeight="1" x14ac:dyDescent="0.25">
      <c r="A481" s="170">
        <v>475</v>
      </c>
      <c r="B481" s="166" t="str">
        <f>IF(Devis!B480="","",Devis!B480)</f>
        <v/>
      </c>
      <c r="C481" s="283" t="str">
        <f>IF(Devis!C480="","",Devis!C480)</f>
        <v/>
      </c>
      <c r="D481" s="283" t="str">
        <f>IF(Devis!D480="","",Devis!D480)</f>
        <v/>
      </c>
      <c r="E481" s="166" t="str">
        <f>IF(Devis!E480="","",Devis!E480)</f>
        <v/>
      </c>
      <c r="F481" s="168" t="str">
        <f>IF(Devis!F480="","",Devis!F480)</f>
        <v/>
      </c>
      <c r="G481" s="168" t="str">
        <f>IF(Devis!G480="","",Devis!G480)</f>
        <v/>
      </c>
      <c r="H481" s="168" t="str">
        <f>IF(Devis!H480="","",Devis!H480)</f>
        <v/>
      </c>
      <c r="I481" s="126"/>
      <c r="J481" s="277" t="str">
        <f t="shared" si="29"/>
        <v/>
      </c>
      <c r="K481" s="169" t="str">
        <f t="shared" si="30"/>
        <v/>
      </c>
      <c r="L481" s="278" t="str">
        <f t="shared" si="31"/>
        <v/>
      </c>
      <c r="M481" s="284" t="str">
        <f t="shared" si="32"/>
        <v/>
      </c>
      <c r="N481" s="285"/>
    </row>
    <row r="482" spans="1:14" ht="20.100000000000001" customHeight="1" x14ac:dyDescent="0.25">
      <c r="A482" s="170">
        <v>476</v>
      </c>
      <c r="B482" s="166" t="str">
        <f>IF(Devis!B481="","",Devis!B481)</f>
        <v/>
      </c>
      <c r="C482" s="283" t="str">
        <f>IF(Devis!C481="","",Devis!C481)</f>
        <v/>
      </c>
      <c r="D482" s="283" t="str">
        <f>IF(Devis!D481="","",Devis!D481)</f>
        <v/>
      </c>
      <c r="E482" s="166" t="str">
        <f>IF(Devis!E481="","",Devis!E481)</f>
        <v/>
      </c>
      <c r="F482" s="168" t="str">
        <f>IF(Devis!F481="","",Devis!F481)</f>
        <v/>
      </c>
      <c r="G482" s="168" t="str">
        <f>IF(Devis!G481="","",Devis!G481)</f>
        <v/>
      </c>
      <c r="H482" s="168" t="str">
        <f>IF(Devis!H481="","",Devis!H481)</f>
        <v/>
      </c>
      <c r="I482" s="126"/>
      <c r="J482" s="277" t="str">
        <f t="shared" si="29"/>
        <v/>
      </c>
      <c r="K482" s="169" t="str">
        <f t="shared" si="30"/>
        <v/>
      </c>
      <c r="L482" s="278" t="str">
        <f t="shared" si="31"/>
        <v/>
      </c>
      <c r="M482" s="284" t="str">
        <f t="shared" si="32"/>
        <v/>
      </c>
      <c r="N482" s="285"/>
    </row>
    <row r="483" spans="1:14" ht="20.100000000000001" customHeight="1" x14ac:dyDescent="0.25">
      <c r="A483" s="170">
        <v>477</v>
      </c>
      <c r="B483" s="166" t="str">
        <f>IF(Devis!B482="","",Devis!B482)</f>
        <v/>
      </c>
      <c r="C483" s="283" t="str">
        <f>IF(Devis!C482="","",Devis!C482)</f>
        <v/>
      </c>
      <c r="D483" s="283" t="str">
        <f>IF(Devis!D482="","",Devis!D482)</f>
        <v/>
      </c>
      <c r="E483" s="166" t="str">
        <f>IF(Devis!E482="","",Devis!E482)</f>
        <v/>
      </c>
      <c r="F483" s="168" t="str">
        <f>IF(Devis!F482="","",Devis!F482)</f>
        <v/>
      </c>
      <c r="G483" s="168" t="str">
        <f>IF(Devis!G482="","",Devis!G482)</f>
        <v/>
      </c>
      <c r="H483" s="168" t="str">
        <f>IF(Devis!H482="","",Devis!H482)</f>
        <v/>
      </c>
      <c r="I483" s="126"/>
      <c r="J483" s="277" t="str">
        <f t="shared" si="29"/>
        <v/>
      </c>
      <c r="K483" s="169" t="str">
        <f t="shared" si="30"/>
        <v/>
      </c>
      <c r="L483" s="278" t="str">
        <f t="shared" si="31"/>
        <v/>
      </c>
      <c r="M483" s="284" t="str">
        <f t="shared" si="32"/>
        <v/>
      </c>
      <c r="N483" s="285"/>
    </row>
    <row r="484" spans="1:14" ht="20.100000000000001" customHeight="1" x14ac:dyDescent="0.25">
      <c r="A484" s="170">
        <v>478</v>
      </c>
      <c r="B484" s="166" t="str">
        <f>IF(Devis!B483="","",Devis!B483)</f>
        <v/>
      </c>
      <c r="C484" s="283" t="str">
        <f>IF(Devis!C483="","",Devis!C483)</f>
        <v/>
      </c>
      <c r="D484" s="283" t="str">
        <f>IF(Devis!D483="","",Devis!D483)</f>
        <v/>
      </c>
      <c r="E484" s="166" t="str">
        <f>IF(Devis!E483="","",Devis!E483)</f>
        <v/>
      </c>
      <c r="F484" s="168" t="str">
        <f>IF(Devis!F483="","",Devis!F483)</f>
        <v/>
      </c>
      <c r="G484" s="168" t="str">
        <f>IF(Devis!G483="","",Devis!G483)</f>
        <v/>
      </c>
      <c r="H484" s="168" t="str">
        <f>IF(Devis!H483="","",Devis!H483)</f>
        <v/>
      </c>
      <c r="I484" s="126"/>
      <c r="J484" s="277" t="str">
        <f t="shared" si="29"/>
        <v/>
      </c>
      <c r="K484" s="169" t="str">
        <f t="shared" si="30"/>
        <v/>
      </c>
      <c r="L484" s="278" t="str">
        <f t="shared" si="31"/>
        <v/>
      </c>
      <c r="M484" s="284" t="str">
        <f t="shared" si="32"/>
        <v/>
      </c>
      <c r="N484" s="285"/>
    </row>
    <row r="485" spans="1:14" ht="20.100000000000001" customHeight="1" x14ac:dyDescent="0.25">
      <c r="A485" s="170">
        <v>479</v>
      </c>
      <c r="B485" s="166" t="str">
        <f>IF(Devis!B484="","",Devis!B484)</f>
        <v/>
      </c>
      <c r="C485" s="283" t="str">
        <f>IF(Devis!C484="","",Devis!C484)</f>
        <v/>
      </c>
      <c r="D485" s="283" t="str">
        <f>IF(Devis!D484="","",Devis!D484)</f>
        <v/>
      </c>
      <c r="E485" s="166" t="str">
        <f>IF(Devis!E484="","",Devis!E484)</f>
        <v/>
      </c>
      <c r="F485" s="168" t="str">
        <f>IF(Devis!F484="","",Devis!F484)</f>
        <v/>
      </c>
      <c r="G485" s="168" t="str">
        <f>IF(Devis!G484="","",Devis!G484)</f>
        <v/>
      </c>
      <c r="H485" s="168" t="str">
        <f>IF(Devis!H484="","",Devis!H484)</f>
        <v/>
      </c>
      <c r="I485" s="126"/>
      <c r="J485" s="277" t="str">
        <f t="shared" si="29"/>
        <v/>
      </c>
      <c r="K485" s="169" t="str">
        <f t="shared" si="30"/>
        <v/>
      </c>
      <c r="L485" s="278" t="str">
        <f t="shared" si="31"/>
        <v/>
      </c>
      <c r="M485" s="284" t="str">
        <f t="shared" si="32"/>
        <v/>
      </c>
      <c r="N485" s="285"/>
    </row>
    <row r="486" spans="1:14" ht="20.100000000000001" customHeight="1" x14ac:dyDescent="0.25">
      <c r="A486" s="170">
        <v>480</v>
      </c>
      <c r="B486" s="166" t="str">
        <f>IF(Devis!B485="","",Devis!B485)</f>
        <v/>
      </c>
      <c r="C486" s="283" t="str">
        <f>IF(Devis!C485="","",Devis!C485)</f>
        <v/>
      </c>
      <c r="D486" s="283" t="str">
        <f>IF(Devis!D485="","",Devis!D485)</f>
        <v/>
      </c>
      <c r="E486" s="166" t="str">
        <f>IF(Devis!E485="","",Devis!E485)</f>
        <v/>
      </c>
      <c r="F486" s="168" t="str">
        <f>IF(Devis!F485="","",Devis!F485)</f>
        <v/>
      </c>
      <c r="G486" s="168" t="str">
        <f>IF(Devis!G485="","",Devis!G485)</f>
        <v/>
      </c>
      <c r="H486" s="168" t="str">
        <f>IF(Devis!H485="","",Devis!H485)</f>
        <v/>
      </c>
      <c r="I486" s="126"/>
      <c r="J486" s="277" t="str">
        <f t="shared" si="29"/>
        <v/>
      </c>
      <c r="K486" s="169" t="str">
        <f t="shared" si="30"/>
        <v/>
      </c>
      <c r="L486" s="278" t="str">
        <f t="shared" si="31"/>
        <v/>
      </c>
      <c r="M486" s="284" t="str">
        <f t="shared" si="32"/>
        <v/>
      </c>
      <c r="N486" s="285"/>
    </row>
    <row r="487" spans="1:14" ht="20.100000000000001" customHeight="1" x14ac:dyDescent="0.25">
      <c r="A487" s="170">
        <v>481</v>
      </c>
      <c r="B487" s="166" t="str">
        <f>IF(Devis!B486="","",Devis!B486)</f>
        <v/>
      </c>
      <c r="C487" s="283" t="str">
        <f>IF(Devis!C486="","",Devis!C486)</f>
        <v/>
      </c>
      <c r="D487" s="283" t="str">
        <f>IF(Devis!D486="","",Devis!D486)</f>
        <v/>
      </c>
      <c r="E487" s="166" t="str">
        <f>IF(Devis!E486="","",Devis!E486)</f>
        <v/>
      </c>
      <c r="F487" s="168" t="str">
        <f>IF(Devis!F486="","",Devis!F486)</f>
        <v/>
      </c>
      <c r="G487" s="168" t="str">
        <f>IF(Devis!G486="","",Devis!G486)</f>
        <v/>
      </c>
      <c r="H487" s="168" t="str">
        <f>IF(Devis!H486="","",Devis!H486)</f>
        <v/>
      </c>
      <c r="I487" s="126"/>
      <c r="J487" s="277" t="str">
        <f t="shared" si="29"/>
        <v/>
      </c>
      <c r="K487" s="169" t="str">
        <f t="shared" si="30"/>
        <v/>
      </c>
      <c r="L487" s="278" t="str">
        <f t="shared" si="31"/>
        <v/>
      </c>
      <c r="M487" s="284" t="str">
        <f t="shared" si="32"/>
        <v/>
      </c>
      <c r="N487" s="285"/>
    </row>
    <row r="488" spans="1:14" ht="20.100000000000001" customHeight="1" x14ac:dyDescent="0.25">
      <c r="A488" s="170">
        <v>482</v>
      </c>
      <c r="B488" s="166" t="str">
        <f>IF(Devis!B487="","",Devis!B487)</f>
        <v/>
      </c>
      <c r="C488" s="283" t="str">
        <f>IF(Devis!C487="","",Devis!C487)</f>
        <v/>
      </c>
      <c r="D488" s="283" t="str">
        <f>IF(Devis!D487="","",Devis!D487)</f>
        <v/>
      </c>
      <c r="E488" s="166" t="str">
        <f>IF(Devis!E487="","",Devis!E487)</f>
        <v/>
      </c>
      <c r="F488" s="168" t="str">
        <f>IF(Devis!F487="","",Devis!F487)</f>
        <v/>
      </c>
      <c r="G488" s="168" t="str">
        <f>IF(Devis!G487="","",Devis!G487)</f>
        <v/>
      </c>
      <c r="H488" s="168" t="str">
        <f>IF(Devis!H487="","",Devis!H487)</f>
        <v/>
      </c>
      <c r="I488" s="126"/>
      <c r="J488" s="277" t="str">
        <f t="shared" si="29"/>
        <v/>
      </c>
      <c r="K488" s="169" t="str">
        <f t="shared" si="30"/>
        <v/>
      </c>
      <c r="L488" s="278" t="str">
        <f t="shared" si="31"/>
        <v/>
      </c>
      <c r="M488" s="284" t="str">
        <f t="shared" si="32"/>
        <v/>
      </c>
      <c r="N488" s="285"/>
    </row>
    <row r="489" spans="1:14" ht="20.100000000000001" customHeight="1" x14ac:dyDescent="0.25">
      <c r="A489" s="170">
        <v>483</v>
      </c>
      <c r="B489" s="166" t="str">
        <f>IF(Devis!B488="","",Devis!B488)</f>
        <v/>
      </c>
      <c r="C489" s="283" t="str">
        <f>IF(Devis!C488="","",Devis!C488)</f>
        <v/>
      </c>
      <c r="D489" s="283" t="str">
        <f>IF(Devis!D488="","",Devis!D488)</f>
        <v/>
      </c>
      <c r="E489" s="166" t="str">
        <f>IF(Devis!E488="","",Devis!E488)</f>
        <v/>
      </c>
      <c r="F489" s="168" t="str">
        <f>IF(Devis!F488="","",Devis!F488)</f>
        <v/>
      </c>
      <c r="G489" s="168" t="str">
        <f>IF(Devis!G488="","",Devis!G488)</f>
        <v/>
      </c>
      <c r="H489" s="168" t="str">
        <f>IF(Devis!H488="","",Devis!H488)</f>
        <v/>
      </c>
      <c r="I489" s="126"/>
      <c r="J489" s="277" t="str">
        <f t="shared" si="29"/>
        <v/>
      </c>
      <c r="K489" s="169" t="str">
        <f t="shared" si="30"/>
        <v/>
      </c>
      <c r="L489" s="278" t="str">
        <f t="shared" si="31"/>
        <v/>
      </c>
      <c r="M489" s="284" t="str">
        <f t="shared" si="32"/>
        <v/>
      </c>
      <c r="N489" s="285"/>
    </row>
    <row r="490" spans="1:14" ht="20.100000000000001" customHeight="1" x14ac:dyDescent="0.25">
      <c r="A490" s="170">
        <v>484</v>
      </c>
      <c r="B490" s="166" t="str">
        <f>IF(Devis!B489="","",Devis!B489)</f>
        <v/>
      </c>
      <c r="C490" s="283" t="str">
        <f>IF(Devis!C489="","",Devis!C489)</f>
        <v/>
      </c>
      <c r="D490" s="283" t="str">
        <f>IF(Devis!D489="","",Devis!D489)</f>
        <v/>
      </c>
      <c r="E490" s="166" t="str">
        <f>IF(Devis!E489="","",Devis!E489)</f>
        <v/>
      </c>
      <c r="F490" s="168" t="str">
        <f>IF(Devis!F489="","",Devis!F489)</f>
        <v/>
      </c>
      <c r="G490" s="168" t="str">
        <f>IF(Devis!G489="","",Devis!G489)</f>
        <v/>
      </c>
      <c r="H490" s="168" t="str">
        <f>IF(Devis!H489="","",Devis!H489)</f>
        <v/>
      </c>
      <c r="I490" s="126"/>
      <c r="J490" s="277" t="str">
        <f t="shared" si="29"/>
        <v/>
      </c>
      <c r="K490" s="169" t="str">
        <f t="shared" si="30"/>
        <v/>
      </c>
      <c r="L490" s="278" t="str">
        <f t="shared" si="31"/>
        <v/>
      </c>
      <c r="M490" s="284" t="str">
        <f t="shared" si="32"/>
        <v/>
      </c>
      <c r="N490" s="285"/>
    </row>
    <row r="491" spans="1:14" ht="20.100000000000001" customHeight="1" x14ac:dyDescent="0.25">
      <c r="A491" s="170">
        <v>485</v>
      </c>
      <c r="B491" s="166" t="str">
        <f>IF(Devis!B490="","",Devis!B490)</f>
        <v/>
      </c>
      <c r="C491" s="283" t="str">
        <f>IF(Devis!C490="","",Devis!C490)</f>
        <v/>
      </c>
      <c r="D491" s="283" t="str">
        <f>IF(Devis!D490="","",Devis!D490)</f>
        <v/>
      </c>
      <c r="E491" s="166" t="str">
        <f>IF(Devis!E490="","",Devis!E490)</f>
        <v/>
      </c>
      <c r="F491" s="168" t="str">
        <f>IF(Devis!F490="","",Devis!F490)</f>
        <v/>
      </c>
      <c r="G491" s="168" t="str">
        <f>IF(Devis!G490="","",Devis!G490)</f>
        <v/>
      </c>
      <c r="H491" s="168" t="str">
        <f>IF(Devis!H490="","",Devis!H490)</f>
        <v/>
      </c>
      <c r="I491" s="126"/>
      <c r="J491" s="277" t="str">
        <f t="shared" si="29"/>
        <v/>
      </c>
      <c r="K491" s="169" t="str">
        <f t="shared" si="30"/>
        <v/>
      </c>
      <c r="L491" s="278" t="str">
        <f t="shared" si="31"/>
        <v/>
      </c>
      <c r="M491" s="284" t="str">
        <f t="shared" si="32"/>
        <v/>
      </c>
      <c r="N491" s="285"/>
    </row>
    <row r="492" spans="1:14" ht="20.100000000000001" customHeight="1" x14ac:dyDescent="0.25">
      <c r="A492" s="170">
        <v>486</v>
      </c>
      <c r="B492" s="166" t="str">
        <f>IF(Devis!B491="","",Devis!B491)</f>
        <v/>
      </c>
      <c r="C492" s="283" t="str">
        <f>IF(Devis!C491="","",Devis!C491)</f>
        <v/>
      </c>
      <c r="D492" s="283" t="str">
        <f>IF(Devis!D491="","",Devis!D491)</f>
        <v/>
      </c>
      <c r="E492" s="166" t="str">
        <f>IF(Devis!E491="","",Devis!E491)</f>
        <v/>
      </c>
      <c r="F492" s="168" t="str">
        <f>IF(Devis!F491="","",Devis!F491)</f>
        <v/>
      </c>
      <c r="G492" s="168" t="str">
        <f>IF(Devis!G491="","",Devis!G491)</f>
        <v/>
      </c>
      <c r="H492" s="168" t="str">
        <f>IF(Devis!H491="","",Devis!H491)</f>
        <v/>
      </c>
      <c r="I492" s="126"/>
      <c r="J492" s="277" t="str">
        <f t="shared" si="29"/>
        <v/>
      </c>
      <c r="K492" s="169" t="str">
        <f t="shared" si="30"/>
        <v/>
      </c>
      <c r="L492" s="278" t="str">
        <f t="shared" si="31"/>
        <v/>
      </c>
      <c r="M492" s="284" t="str">
        <f t="shared" si="32"/>
        <v/>
      </c>
      <c r="N492" s="285"/>
    </row>
    <row r="493" spans="1:14" ht="20.100000000000001" customHeight="1" x14ac:dyDescent="0.25">
      <c r="A493" s="170">
        <v>487</v>
      </c>
      <c r="B493" s="166" t="str">
        <f>IF(Devis!B492="","",Devis!B492)</f>
        <v/>
      </c>
      <c r="C493" s="283" t="str">
        <f>IF(Devis!C492="","",Devis!C492)</f>
        <v/>
      </c>
      <c r="D493" s="283" t="str">
        <f>IF(Devis!D492="","",Devis!D492)</f>
        <v/>
      </c>
      <c r="E493" s="166" t="str">
        <f>IF(Devis!E492="","",Devis!E492)</f>
        <v/>
      </c>
      <c r="F493" s="168" t="str">
        <f>IF(Devis!F492="","",Devis!F492)</f>
        <v/>
      </c>
      <c r="G493" s="168" t="str">
        <f>IF(Devis!G492="","",Devis!G492)</f>
        <v/>
      </c>
      <c r="H493" s="168" t="str">
        <f>IF(Devis!H492="","",Devis!H492)</f>
        <v/>
      </c>
      <c r="I493" s="126"/>
      <c r="J493" s="277" t="str">
        <f t="shared" si="29"/>
        <v/>
      </c>
      <c r="K493" s="169" t="str">
        <f t="shared" si="30"/>
        <v/>
      </c>
      <c r="L493" s="278" t="str">
        <f t="shared" si="31"/>
        <v/>
      </c>
      <c r="M493" s="284" t="str">
        <f t="shared" si="32"/>
        <v/>
      </c>
      <c r="N493" s="285"/>
    </row>
    <row r="494" spans="1:14" ht="20.100000000000001" customHeight="1" x14ac:dyDescent="0.25">
      <c r="A494" s="170">
        <v>488</v>
      </c>
      <c r="B494" s="166" t="str">
        <f>IF(Devis!B493="","",Devis!B493)</f>
        <v/>
      </c>
      <c r="C494" s="283" t="str">
        <f>IF(Devis!C493="","",Devis!C493)</f>
        <v/>
      </c>
      <c r="D494" s="283" t="str">
        <f>IF(Devis!D493="","",Devis!D493)</f>
        <v/>
      </c>
      <c r="E494" s="166" t="str">
        <f>IF(Devis!E493="","",Devis!E493)</f>
        <v/>
      </c>
      <c r="F494" s="168" t="str">
        <f>IF(Devis!F493="","",Devis!F493)</f>
        <v/>
      </c>
      <c r="G494" s="168" t="str">
        <f>IF(Devis!G493="","",Devis!G493)</f>
        <v/>
      </c>
      <c r="H494" s="168" t="str">
        <f>IF(Devis!H493="","",Devis!H493)</f>
        <v/>
      </c>
      <c r="I494" s="126"/>
      <c r="J494" s="277" t="str">
        <f t="shared" si="29"/>
        <v/>
      </c>
      <c r="K494" s="169" t="str">
        <f t="shared" si="30"/>
        <v/>
      </c>
      <c r="L494" s="278" t="str">
        <f t="shared" si="31"/>
        <v/>
      </c>
      <c r="M494" s="284" t="str">
        <f t="shared" si="32"/>
        <v/>
      </c>
      <c r="N494" s="285"/>
    </row>
    <row r="495" spans="1:14" ht="20.100000000000001" customHeight="1" x14ac:dyDescent="0.25">
      <c r="A495" s="170">
        <v>489</v>
      </c>
      <c r="B495" s="166" t="str">
        <f>IF(Devis!B494="","",Devis!B494)</f>
        <v/>
      </c>
      <c r="C495" s="283" t="str">
        <f>IF(Devis!C494="","",Devis!C494)</f>
        <v/>
      </c>
      <c r="D495" s="283" t="str">
        <f>IF(Devis!D494="","",Devis!D494)</f>
        <v/>
      </c>
      <c r="E495" s="166" t="str">
        <f>IF(Devis!E494="","",Devis!E494)</f>
        <v/>
      </c>
      <c r="F495" s="168" t="str">
        <f>IF(Devis!F494="","",Devis!F494)</f>
        <v/>
      </c>
      <c r="G495" s="168" t="str">
        <f>IF(Devis!G494="","",Devis!G494)</f>
        <v/>
      </c>
      <c r="H495" s="168" t="str">
        <f>IF(Devis!H494="","",Devis!H494)</f>
        <v/>
      </c>
      <c r="I495" s="126"/>
      <c r="J495" s="277" t="str">
        <f t="shared" si="29"/>
        <v/>
      </c>
      <c r="K495" s="169" t="str">
        <f t="shared" si="30"/>
        <v/>
      </c>
      <c r="L495" s="278" t="str">
        <f t="shared" si="31"/>
        <v/>
      </c>
      <c r="M495" s="284" t="str">
        <f t="shared" si="32"/>
        <v/>
      </c>
      <c r="N495" s="285"/>
    </row>
    <row r="496" spans="1:14" ht="20.100000000000001" customHeight="1" x14ac:dyDescent="0.25">
      <c r="A496" s="170">
        <v>490</v>
      </c>
      <c r="B496" s="166" t="str">
        <f>IF(Devis!B495="","",Devis!B495)</f>
        <v/>
      </c>
      <c r="C496" s="283" t="str">
        <f>IF(Devis!C495="","",Devis!C495)</f>
        <v/>
      </c>
      <c r="D496" s="283" t="str">
        <f>IF(Devis!D495="","",Devis!D495)</f>
        <v/>
      </c>
      <c r="E496" s="166" t="str">
        <f>IF(Devis!E495="","",Devis!E495)</f>
        <v/>
      </c>
      <c r="F496" s="168" t="str">
        <f>IF(Devis!F495="","",Devis!F495)</f>
        <v/>
      </c>
      <c r="G496" s="168" t="str">
        <f>IF(Devis!G495="","",Devis!G495)</f>
        <v/>
      </c>
      <c r="H496" s="168" t="str">
        <f>IF(Devis!H495="","",Devis!H495)</f>
        <v/>
      </c>
      <c r="I496" s="126"/>
      <c r="J496" s="277" t="str">
        <f t="shared" si="29"/>
        <v/>
      </c>
      <c r="K496" s="169" t="str">
        <f t="shared" si="30"/>
        <v/>
      </c>
      <c r="L496" s="278" t="str">
        <f t="shared" si="31"/>
        <v/>
      </c>
      <c r="M496" s="284" t="str">
        <f t="shared" si="32"/>
        <v/>
      </c>
      <c r="N496" s="285"/>
    </row>
    <row r="497" spans="1:15" ht="20.100000000000001" customHeight="1" x14ac:dyDescent="0.25">
      <c r="A497" s="170">
        <v>491</v>
      </c>
      <c r="B497" s="166" t="str">
        <f>IF(Devis!B496="","",Devis!B496)</f>
        <v/>
      </c>
      <c r="C497" s="283" t="str">
        <f>IF(Devis!C496="","",Devis!C496)</f>
        <v/>
      </c>
      <c r="D497" s="283" t="str">
        <f>IF(Devis!D496="","",Devis!D496)</f>
        <v/>
      </c>
      <c r="E497" s="166" t="str">
        <f>IF(Devis!E496="","",Devis!E496)</f>
        <v/>
      </c>
      <c r="F497" s="168" t="str">
        <f>IF(Devis!F496="","",Devis!F496)</f>
        <v/>
      </c>
      <c r="G497" s="168" t="str">
        <f>IF(Devis!G496="","",Devis!G496)</f>
        <v/>
      </c>
      <c r="H497" s="168" t="str">
        <f>IF(Devis!H496="","",Devis!H496)</f>
        <v/>
      </c>
      <c r="I497" s="126"/>
      <c r="J497" s="277" t="str">
        <f t="shared" si="29"/>
        <v/>
      </c>
      <c r="K497" s="169" t="str">
        <f t="shared" si="30"/>
        <v/>
      </c>
      <c r="L497" s="278" t="str">
        <f t="shared" si="31"/>
        <v/>
      </c>
      <c r="M497" s="284" t="str">
        <f t="shared" si="32"/>
        <v/>
      </c>
      <c r="N497" s="285"/>
    </row>
    <row r="498" spans="1:15" ht="20.100000000000001" customHeight="1" x14ac:dyDescent="0.25">
      <c r="A498" s="170">
        <v>492</v>
      </c>
      <c r="B498" s="166" t="str">
        <f>IF(Devis!B497="","",Devis!B497)</f>
        <v/>
      </c>
      <c r="C498" s="283" t="str">
        <f>IF(Devis!C497="","",Devis!C497)</f>
        <v/>
      </c>
      <c r="D498" s="283" t="str">
        <f>IF(Devis!D497="","",Devis!D497)</f>
        <v/>
      </c>
      <c r="E498" s="166" t="str">
        <f>IF(Devis!E497="","",Devis!E497)</f>
        <v/>
      </c>
      <c r="F498" s="168" t="str">
        <f>IF(Devis!F497="","",Devis!F497)</f>
        <v/>
      </c>
      <c r="G498" s="168" t="str">
        <f>IF(Devis!G497="","",Devis!G497)</f>
        <v/>
      </c>
      <c r="H498" s="168" t="str">
        <f>IF(Devis!H497="","",Devis!H497)</f>
        <v/>
      </c>
      <c r="I498" s="126"/>
      <c r="J498" s="277" t="str">
        <f t="shared" si="29"/>
        <v/>
      </c>
      <c r="K498" s="169" t="str">
        <f t="shared" si="30"/>
        <v/>
      </c>
      <c r="L498" s="278" t="str">
        <f t="shared" si="31"/>
        <v/>
      </c>
      <c r="M498" s="284" t="str">
        <f t="shared" si="32"/>
        <v/>
      </c>
      <c r="N498" s="285"/>
    </row>
    <row r="499" spans="1:15" ht="20.100000000000001" customHeight="1" x14ac:dyDescent="0.25">
      <c r="A499" s="170">
        <v>493</v>
      </c>
      <c r="B499" s="166" t="str">
        <f>IF(Devis!B498="","",Devis!B498)</f>
        <v/>
      </c>
      <c r="C499" s="283" t="str">
        <f>IF(Devis!C498="","",Devis!C498)</f>
        <v/>
      </c>
      <c r="D499" s="283" t="str">
        <f>IF(Devis!D498="","",Devis!D498)</f>
        <v/>
      </c>
      <c r="E499" s="166" t="str">
        <f>IF(Devis!E498="","",Devis!E498)</f>
        <v/>
      </c>
      <c r="F499" s="168" t="str">
        <f>IF(Devis!F498="","",Devis!F498)</f>
        <v/>
      </c>
      <c r="G499" s="168" t="str">
        <f>IF(Devis!G498="","",Devis!G498)</f>
        <v/>
      </c>
      <c r="H499" s="168" t="str">
        <f>IF(Devis!H498="","",Devis!H498)</f>
        <v/>
      </c>
      <c r="I499" s="126"/>
      <c r="J499" s="277" t="str">
        <f t="shared" si="29"/>
        <v/>
      </c>
      <c r="K499" s="169" t="str">
        <f t="shared" si="30"/>
        <v/>
      </c>
      <c r="L499" s="278" t="str">
        <f t="shared" si="31"/>
        <v/>
      </c>
      <c r="M499" s="284" t="str">
        <f t="shared" si="32"/>
        <v/>
      </c>
      <c r="N499" s="285"/>
    </row>
    <row r="500" spans="1:15" ht="20.100000000000001" customHeight="1" x14ac:dyDescent="0.25">
      <c r="A500" s="170">
        <v>494</v>
      </c>
      <c r="B500" s="166" t="str">
        <f>IF(Devis!B499="","",Devis!B499)</f>
        <v/>
      </c>
      <c r="C500" s="283" t="str">
        <f>IF(Devis!C499="","",Devis!C499)</f>
        <v/>
      </c>
      <c r="D500" s="283" t="str">
        <f>IF(Devis!D499="","",Devis!D499)</f>
        <v/>
      </c>
      <c r="E500" s="166" t="str">
        <f>IF(Devis!E499="","",Devis!E499)</f>
        <v/>
      </c>
      <c r="F500" s="168" t="str">
        <f>IF(Devis!F499="","",Devis!F499)</f>
        <v/>
      </c>
      <c r="G500" s="168" t="str">
        <f>IF(Devis!G499="","",Devis!G499)</f>
        <v/>
      </c>
      <c r="H500" s="168" t="str">
        <f>IF(Devis!H499="","",Devis!H499)</f>
        <v/>
      </c>
      <c r="I500" s="126"/>
      <c r="J500" s="277" t="str">
        <f t="shared" si="29"/>
        <v/>
      </c>
      <c r="K500" s="169" t="str">
        <f t="shared" si="30"/>
        <v/>
      </c>
      <c r="L500" s="278" t="str">
        <f t="shared" si="31"/>
        <v/>
      </c>
      <c r="M500" s="284" t="str">
        <f t="shared" si="32"/>
        <v/>
      </c>
      <c r="N500" s="285"/>
    </row>
    <row r="501" spans="1:15" ht="20.100000000000001" customHeight="1" x14ac:dyDescent="0.25">
      <c r="A501" s="170">
        <v>495</v>
      </c>
      <c r="B501" s="166" t="str">
        <f>IF(Devis!B500="","",Devis!B500)</f>
        <v/>
      </c>
      <c r="C501" s="283" t="str">
        <f>IF(Devis!C500="","",Devis!C500)</f>
        <v/>
      </c>
      <c r="D501" s="283" t="str">
        <f>IF(Devis!D500="","",Devis!D500)</f>
        <v/>
      </c>
      <c r="E501" s="166" t="str">
        <f>IF(Devis!E500="","",Devis!E500)</f>
        <v/>
      </c>
      <c r="F501" s="168" t="str">
        <f>IF(Devis!F500="","",Devis!F500)</f>
        <v/>
      </c>
      <c r="G501" s="168" t="str">
        <f>IF(Devis!G500="","",Devis!G500)</f>
        <v/>
      </c>
      <c r="H501" s="168" t="str">
        <f>IF(Devis!H500="","",Devis!H500)</f>
        <v/>
      </c>
      <c r="I501" s="126"/>
      <c r="J501" s="277" t="str">
        <f t="shared" si="29"/>
        <v/>
      </c>
      <c r="K501" s="169" t="str">
        <f t="shared" si="30"/>
        <v/>
      </c>
      <c r="L501" s="278" t="str">
        <f t="shared" si="31"/>
        <v/>
      </c>
      <c r="M501" s="284" t="str">
        <f t="shared" si="32"/>
        <v/>
      </c>
      <c r="N501" s="285"/>
    </row>
    <row r="502" spans="1:15" ht="20.100000000000001" customHeight="1" x14ac:dyDescent="0.25">
      <c r="A502" s="170">
        <v>496</v>
      </c>
      <c r="B502" s="166" t="str">
        <f>IF(Devis!B501="","",Devis!B501)</f>
        <v/>
      </c>
      <c r="C502" s="283" t="str">
        <f>IF(Devis!C501="","",Devis!C501)</f>
        <v/>
      </c>
      <c r="D502" s="283" t="str">
        <f>IF(Devis!D501="","",Devis!D501)</f>
        <v/>
      </c>
      <c r="E502" s="166" t="str">
        <f>IF(Devis!E501="","",Devis!E501)</f>
        <v/>
      </c>
      <c r="F502" s="168" t="str">
        <f>IF(Devis!F501="","",Devis!F501)</f>
        <v/>
      </c>
      <c r="G502" s="168" t="str">
        <f>IF(Devis!G501="","",Devis!G501)</f>
        <v/>
      </c>
      <c r="H502" s="168" t="str">
        <f>IF(Devis!H501="","",Devis!H501)</f>
        <v/>
      </c>
      <c r="I502" s="126"/>
      <c r="J502" s="277" t="str">
        <f t="shared" si="29"/>
        <v/>
      </c>
      <c r="K502" s="169" t="str">
        <f t="shared" si="30"/>
        <v/>
      </c>
      <c r="L502" s="278" t="str">
        <f t="shared" si="31"/>
        <v/>
      </c>
      <c r="M502" s="284" t="str">
        <f t="shared" si="32"/>
        <v/>
      </c>
      <c r="N502" s="285"/>
    </row>
    <row r="503" spans="1:15" ht="20.100000000000001" customHeight="1" x14ac:dyDescent="0.25">
      <c r="A503" s="170">
        <v>497</v>
      </c>
      <c r="B503" s="166" t="str">
        <f>IF(Devis!B502="","",Devis!B502)</f>
        <v/>
      </c>
      <c r="C503" s="283" t="str">
        <f>IF(Devis!C502="","",Devis!C502)</f>
        <v/>
      </c>
      <c r="D503" s="283" t="str">
        <f>IF(Devis!D502="","",Devis!D502)</f>
        <v/>
      </c>
      <c r="E503" s="166" t="str">
        <f>IF(Devis!E502="","",Devis!E502)</f>
        <v/>
      </c>
      <c r="F503" s="168" t="str">
        <f>IF(Devis!F502="","",Devis!F502)</f>
        <v/>
      </c>
      <c r="G503" s="168" t="str">
        <f>IF(Devis!G502="","",Devis!G502)</f>
        <v/>
      </c>
      <c r="H503" s="168" t="str">
        <f>IF(Devis!H502="","",Devis!H502)</f>
        <v/>
      </c>
      <c r="I503" s="126"/>
      <c r="J503" s="277" t="str">
        <f t="shared" si="29"/>
        <v/>
      </c>
      <c r="K503" s="169" t="str">
        <f t="shared" si="30"/>
        <v/>
      </c>
      <c r="L503" s="278" t="str">
        <f t="shared" si="31"/>
        <v/>
      </c>
      <c r="M503" s="284" t="str">
        <f t="shared" si="32"/>
        <v/>
      </c>
      <c r="N503" s="285"/>
    </row>
    <row r="504" spans="1:15" ht="20.100000000000001" customHeight="1" x14ac:dyDescent="0.25">
      <c r="A504" s="170">
        <v>498</v>
      </c>
      <c r="B504" s="166" t="str">
        <f>IF(Devis!B503="","",Devis!B503)</f>
        <v/>
      </c>
      <c r="C504" s="283" t="str">
        <f>IF(Devis!C503="","",Devis!C503)</f>
        <v/>
      </c>
      <c r="D504" s="283" t="str">
        <f>IF(Devis!D503="","",Devis!D503)</f>
        <v/>
      </c>
      <c r="E504" s="166" t="str">
        <f>IF(Devis!E503="","",Devis!E503)</f>
        <v/>
      </c>
      <c r="F504" s="168" t="str">
        <f>IF(Devis!F503="","",Devis!F503)</f>
        <v/>
      </c>
      <c r="G504" s="168" t="str">
        <f>IF(Devis!G503="","",Devis!G503)</f>
        <v/>
      </c>
      <c r="H504" s="168" t="str">
        <f>IF(Devis!H503="","",Devis!H503)</f>
        <v/>
      </c>
      <c r="I504" s="126"/>
      <c r="J504" s="277" t="str">
        <f t="shared" si="29"/>
        <v/>
      </c>
      <c r="K504" s="169" t="str">
        <f t="shared" si="30"/>
        <v/>
      </c>
      <c r="L504" s="278" t="str">
        <f t="shared" si="31"/>
        <v/>
      </c>
      <c r="M504" s="284" t="str">
        <f t="shared" si="32"/>
        <v/>
      </c>
      <c r="N504" s="285"/>
    </row>
    <row r="505" spans="1:15" ht="20.100000000000001" customHeight="1" x14ac:dyDescent="0.25">
      <c r="A505" s="170">
        <v>499</v>
      </c>
      <c r="B505" s="166" t="str">
        <f>IF(Devis!B504="","",Devis!B504)</f>
        <v/>
      </c>
      <c r="C505" s="283" t="str">
        <f>IF(Devis!C504="","",Devis!C504)</f>
        <v/>
      </c>
      <c r="D505" s="283" t="str">
        <f>IF(Devis!D504="","",Devis!D504)</f>
        <v/>
      </c>
      <c r="E505" s="166" t="str">
        <f>IF(Devis!E504="","",Devis!E504)</f>
        <v/>
      </c>
      <c r="F505" s="168" t="str">
        <f>IF(Devis!F504="","",Devis!F504)</f>
        <v/>
      </c>
      <c r="G505" s="168" t="str">
        <f>IF(Devis!G504="","",Devis!G504)</f>
        <v/>
      </c>
      <c r="H505" s="168" t="str">
        <f>IF(Devis!H504="","",Devis!H504)</f>
        <v/>
      </c>
      <c r="I505" s="126"/>
      <c r="J505" s="277" t="str">
        <f t="shared" si="29"/>
        <v/>
      </c>
      <c r="K505" s="169" t="str">
        <f t="shared" si="30"/>
        <v/>
      </c>
      <c r="L505" s="278" t="str">
        <f t="shared" si="31"/>
        <v/>
      </c>
      <c r="M505" s="284" t="str">
        <f t="shared" si="32"/>
        <v/>
      </c>
      <c r="N505" s="285"/>
    </row>
    <row r="506" spans="1:15" ht="20.100000000000001" customHeight="1" thickBot="1" x14ac:dyDescent="0.3">
      <c r="A506" s="171">
        <v>500</v>
      </c>
      <c r="B506" s="166" t="str">
        <f>IF(Devis!B505="","",Devis!B505)</f>
        <v/>
      </c>
      <c r="C506" s="283" t="str">
        <f>IF(Devis!C505="","",Devis!C505)</f>
        <v/>
      </c>
      <c r="D506" s="283" t="str">
        <f>IF(Devis!D505="","",Devis!D505)</f>
        <v/>
      </c>
      <c r="E506" s="166" t="str">
        <f>IF(Devis!E505="","",Devis!E505)</f>
        <v/>
      </c>
      <c r="F506" s="168" t="str">
        <f>IF(Devis!F505="","",Devis!F505)</f>
        <v/>
      </c>
      <c r="G506" s="168" t="str">
        <f>IF(Devis!G505="","",Devis!G505)</f>
        <v/>
      </c>
      <c r="H506" s="168" t="str">
        <f>IF(Devis!H505="","",Devis!H505)</f>
        <v/>
      </c>
      <c r="I506" s="126"/>
      <c r="J506" s="277" t="str">
        <f t="shared" si="29"/>
        <v/>
      </c>
      <c r="K506" s="169" t="str">
        <f t="shared" si="30"/>
        <v/>
      </c>
      <c r="L506" s="278" t="str">
        <f t="shared" si="31"/>
        <v/>
      </c>
      <c r="M506" s="284" t="str">
        <f t="shared" si="32"/>
        <v/>
      </c>
      <c r="N506" s="285"/>
    </row>
    <row r="507" spans="1:15" s="59" customFormat="1" ht="20.100000000000001" customHeight="1" thickBot="1" x14ac:dyDescent="0.35">
      <c r="A507" s="173"/>
      <c r="B507" s="173"/>
      <c r="C507" s="173"/>
      <c r="D507" s="173"/>
      <c r="E507" s="173"/>
      <c r="H507" s="309" t="s">
        <v>52</v>
      </c>
      <c r="I507" s="174">
        <f>SUM(I7:I506)</f>
        <v>0</v>
      </c>
      <c r="J507" s="175"/>
      <c r="K507" s="261" t="s">
        <v>52</v>
      </c>
      <c r="L507" s="174">
        <f>SUM(L7:L506)</f>
        <v>0</v>
      </c>
      <c r="M507" s="176"/>
      <c r="N507" s="177"/>
      <c r="O507" s="61"/>
    </row>
    <row r="508" spans="1:15" x14ac:dyDescent="0.25">
      <c r="J508" s="41"/>
      <c r="K508" s="41"/>
      <c r="N508" s="41"/>
    </row>
    <row r="509" spans="1:15" x14ac:dyDescent="0.25">
      <c r="K509" s="41"/>
      <c r="L509" s="41"/>
      <c r="M509" s="41"/>
    </row>
    <row r="510" spans="1:15" x14ac:dyDescent="0.25">
      <c r="K510" s="41"/>
      <c r="L510" s="41"/>
      <c r="M510" s="41"/>
    </row>
  </sheetData>
  <mergeCells count="3">
    <mergeCell ref="A1:N1"/>
    <mergeCell ref="A2:N2"/>
    <mergeCell ref="A3:A4"/>
  </mergeCells>
  <conditionalFormatting sqref="M7:M506">
    <cfRule type="cellIs" dxfId="69" priority="23" operator="equal">
      <formula>"Le montant raisonnable ne peux pas etre supérieur au montant éligible"</formula>
    </cfRule>
  </conditionalFormatting>
  <conditionalFormatting sqref="A7:N506">
    <cfRule type="expression" dxfId="68" priority="33">
      <formula>$N7="Oui"</formula>
    </cfRule>
  </conditionalFormatting>
  <conditionalFormatting sqref="L7:L506">
    <cfRule type="expression" dxfId="67" priority="22">
      <formula>AND(L7&lt;&gt;F7,L7&lt;&gt;G7,L7&lt;&gt;H7,L7&lt;&gt;K7)</formula>
    </cfRule>
  </conditionalFormatting>
  <conditionalFormatting sqref="I7:I506">
    <cfRule type="expression" dxfId="66" priority="19">
      <formula>AND(I7&lt;&gt;F7,I7&lt;&gt;G7,I7&lt;&gt;H7)</formula>
    </cfRule>
  </conditionalFormatting>
  <conditionalFormatting sqref="B6:G6">
    <cfRule type="expression" dxfId="65" priority="18">
      <formula>$N6="Oui"</formula>
    </cfRule>
  </conditionalFormatting>
  <conditionalFormatting sqref="J6">
    <cfRule type="expression" dxfId="64" priority="6">
      <formula>$N6="Oui"</formula>
    </cfRule>
  </conditionalFormatting>
  <conditionalFormatting sqref="M6:N6">
    <cfRule type="expression" dxfId="63" priority="4">
      <formula>$N6="Oui"</formula>
    </cfRule>
  </conditionalFormatting>
  <conditionalFormatting sqref="A6">
    <cfRule type="expression" dxfId="62" priority="1">
      <formula>$N6="Oui"</formula>
    </cfRule>
  </conditionalFormatting>
  <dataValidations count="2">
    <dataValidation type="list" allowBlank="1" showInputMessage="1" showErrorMessage="1" sqref="N7:N506">
      <formula1>"Oui"</formula1>
    </dataValidation>
    <dataValidation type="decimal" operator="greaterThan" allowBlank="1" showInputMessage="1" showErrorMessage="1" sqref="K7:L506 F7:I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1" operator="notEqual" id="{BABF383E-6D11-4520-82E0-A597D34D9666}">
            <xm:f>Devis!$B5</xm:f>
            <x14:dxf>
              <font>
                <color rgb="FFFF0000"/>
              </font>
            </x14:dxf>
          </x14:cfRule>
          <xm:sqref>B6:G6 J6 M6:N6 B7:B506</xm:sqref>
        </x14:conditionalFormatting>
        <x14:conditionalFormatting xmlns:xm="http://schemas.microsoft.com/office/excel/2006/main">
          <x14:cfRule type="cellIs" priority="30" operator="notEqual" id="{9CB17BF4-63CB-4A6A-A0FE-2C9D30449FF2}">
            <xm:f>Devis!$C6</xm:f>
            <x14:dxf>
              <font>
                <color rgb="FFFF0000"/>
              </font>
            </x14:dxf>
          </x14:cfRule>
          <xm:sqref>C7:C506</xm:sqref>
        </x14:conditionalFormatting>
        <x14:conditionalFormatting xmlns:xm="http://schemas.microsoft.com/office/excel/2006/main">
          <x14:cfRule type="cellIs" priority="29" operator="notEqual" id="{B728FD2A-D113-4640-A90A-CECB32E7240C}">
            <xm:f>Devis!$D6</xm:f>
            <x14:dxf>
              <font>
                <color rgb="FFFF0000"/>
              </font>
            </x14:dxf>
          </x14:cfRule>
          <xm:sqref>D7:D506</xm:sqref>
        </x14:conditionalFormatting>
        <x14:conditionalFormatting xmlns:xm="http://schemas.microsoft.com/office/excel/2006/main">
          <x14:cfRule type="cellIs" priority="28" operator="notEqual" id="{5236D309-5D86-4A1D-8A9E-EA8DEEF6D535}">
            <xm:f>Devis!$E6</xm:f>
            <x14:dxf>
              <font>
                <color rgb="FFFF0000"/>
              </font>
            </x14:dxf>
          </x14:cfRule>
          <xm:sqref>E7:E506</xm:sqref>
        </x14:conditionalFormatting>
        <x14:conditionalFormatting xmlns:xm="http://schemas.microsoft.com/office/excel/2006/main">
          <x14:cfRule type="cellIs" priority="27" operator="notEqual" id="{DD3B1C25-7A35-4AB7-A23B-4818848D7CA7}">
            <xm:f>Devis!$F6</xm:f>
            <x14:dxf>
              <font>
                <color rgb="FFFF0000"/>
              </font>
            </x14:dxf>
          </x14:cfRule>
          <xm:sqref>F7:F506</xm:sqref>
        </x14:conditionalFormatting>
        <x14:conditionalFormatting xmlns:xm="http://schemas.microsoft.com/office/excel/2006/main">
          <x14:cfRule type="cellIs" priority="26" operator="notEqual" id="{69246F17-3D4C-4BA8-B8A3-B5C7D7E3219D}">
            <xm:f>Devis!$G6</xm:f>
            <x14:dxf>
              <font>
                <color rgb="FFFF0000"/>
              </font>
            </x14:dxf>
          </x14:cfRule>
          <xm:sqref>G7:G506</xm:sqref>
        </x14:conditionalFormatting>
        <x14:conditionalFormatting xmlns:xm="http://schemas.microsoft.com/office/excel/2006/main">
          <x14:cfRule type="cellIs" priority="25" operator="notEqual" id="{DEE81848-75A9-4AC2-9120-A23D01A9DEC3}">
            <xm:f>Devis!$H6</xm:f>
            <x14:dxf>
              <font>
                <color rgb="FFFF0000"/>
              </font>
            </x14:dxf>
          </x14:cfRule>
          <xm:sqref>H7:H506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Listes!$A$3:$A$8</xm:f>
          </x14:formula1>
          <xm:sqref>E7:E506</xm:sqref>
        </x14:dataValidation>
        <x14:dataValidation type="list" allowBlank="1" showInputMessage="1" showErrorMessage="1">
          <x14:formula1>
            <xm:f>Listes!$A$11:$A$28</xm:f>
          </x14:formula1>
          <xm:sqref>J7:J506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2</vt:i4>
      </vt:variant>
    </vt:vector>
  </HeadingPairs>
  <TitlesOfParts>
    <vt:vector size="15" baseType="lpstr">
      <vt:lpstr>Notice</vt:lpstr>
      <vt:lpstr>Synthèse dépenses bénéficiaire</vt:lpstr>
      <vt:lpstr>Devis</vt:lpstr>
      <vt:lpstr>Frais de personnel</vt:lpstr>
      <vt:lpstr>Frais réels</vt:lpstr>
      <vt:lpstr>Forfaitaires</vt:lpstr>
      <vt:lpstr>Synthèse dépenses SI</vt:lpstr>
      <vt:lpstr>Plafonds budgétaires indicatifs</vt:lpstr>
      <vt:lpstr>Instruction Devis</vt:lpstr>
      <vt:lpstr>Instruction Frais de personnel</vt:lpstr>
      <vt:lpstr>Instruction Frais réels</vt:lpstr>
      <vt:lpstr>Instruction Forfaitaires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sephora.lutonadio</cp:lastModifiedBy>
  <cp:lastPrinted>2024-03-19T05:15:32Z</cp:lastPrinted>
  <dcterms:created xsi:type="dcterms:W3CDTF">2015-12-18T05:22:04Z</dcterms:created>
  <dcterms:modified xsi:type="dcterms:W3CDTF">2026-04-20T09:18:08Z</dcterms:modified>
</cp:coreProperties>
</file>